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CEG\CGF\TechTransfer\Microbiome\Extraction\Optimization\Fecal\Fresh Fecal Optimization_2017.08\Phase I\"/>
    </mc:Choice>
  </mc:AlternateContent>
  <xr:revisionPtr revIDLastSave="0" documentId="13_ncr:1_{7C7852A4-43CC-4549-A1DC-12AE0DCE1F5C}" xr6:coauthVersionLast="45" xr6:coauthVersionMax="45" xr10:uidLastSave="{00000000-0000-0000-0000-000000000000}"/>
  <bookViews>
    <workbookView xWindow="30612" yWindow="-108" windowWidth="30936" windowHeight="16896" tabRatio="834" activeTab="6" xr2:uid="{00000000-000D-0000-FFFF-FFFF00000000}"/>
  </bookViews>
  <sheets>
    <sheet name="Overview" sheetId="9" r:id="rId1"/>
    <sheet name="Samples_Ext" sheetId="20" r:id="rId2"/>
    <sheet name="Seq_A_Data" sheetId="12" state="hidden" r:id="rId3"/>
    <sheet name="Seq_B-C_Data" sheetId="18" state="hidden" r:id="rId4"/>
    <sheet name="Seq_B-C_Sum" sheetId="14" state="hidden" r:id="rId5"/>
    <sheet name="AFA Initial" sheetId="17" state="hidden" r:id="rId6"/>
    <sheet name="Samples_Seq" sheetId="21" r:id="rId7"/>
    <sheet name="Extra Samples" sheetId="4" r:id="rId8"/>
    <sheet name="Quarantined" sheetId="11" r:id="rId9"/>
  </sheets>
  <definedNames>
    <definedName name="_xlnm._FilterDatabase" localSheetId="7" hidden="1">'Extra Samples'!$A$1:$D$28</definedName>
    <definedName name="_xlnm._FilterDatabase" localSheetId="8" hidden="1">Quarantined!$A$1:$AE$61</definedName>
    <definedName name="_xlnm._FilterDatabase" localSheetId="1" hidden="1">Samples_Ext!$A$1:$Y$341</definedName>
    <definedName name="_xlnm._FilterDatabase" localSheetId="6" hidden="1">Samples_Seq!$A$2:$AE$476</definedName>
    <definedName name="_xlnm._FilterDatabase" localSheetId="2" hidden="1">Seq_A_Data!$A$1:$O$289</definedName>
    <definedName name="_xlnm._FilterDatabase" localSheetId="3" hidden="1">'Seq_B-C_Data'!$A$1:$AH$187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21" l="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F364" i="21"/>
  <c r="F365" i="21"/>
  <c r="F366" i="21"/>
  <c r="F367" i="21"/>
  <c r="F368" i="21"/>
  <c r="F369" i="21"/>
  <c r="F370" i="21"/>
  <c r="F371" i="21"/>
  <c r="F372" i="21"/>
  <c r="F373" i="21"/>
  <c r="F37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88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4" i="21"/>
  <c r="F405" i="21"/>
  <c r="F406" i="21"/>
  <c r="F407" i="21"/>
  <c r="F408" i="21"/>
  <c r="F409" i="21"/>
  <c r="F410" i="21"/>
  <c r="F411" i="21"/>
  <c r="F412" i="21"/>
  <c r="F413" i="21"/>
  <c r="F414" i="21"/>
  <c r="F415" i="21"/>
  <c r="F416" i="21"/>
  <c r="F417" i="21"/>
  <c r="F418" i="21"/>
  <c r="F419" i="21"/>
  <c r="F420" i="21"/>
  <c r="F421" i="21"/>
  <c r="F422" i="21"/>
  <c r="F423" i="21"/>
  <c r="F424" i="21"/>
  <c r="F425" i="21"/>
  <c r="F426" i="21"/>
  <c r="F427" i="21"/>
  <c r="F428" i="21"/>
  <c r="F429" i="21"/>
  <c r="F430" i="21"/>
  <c r="F431" i="21"/>
  <c r="F432" i="21"/>
  <c r="F433" i="21"/>
  <c r="F434" i="21"/>
  <c r="F435" i="21"/>
  <c r="F436" i="21"/>
  <c r="F437" i="21"/>
  <c r="F438" i="21"/>
  <c r="F439" i="21"/>
  <c r="F440" i="21"/>
  <c r="F441" i="21"/>
  <c r="F442" i="21"/>
  <c r="F443" i="21"/>
  <c r="F444" i="21"/>
  <c r="F445" i="21"/>
  <c r="F446" i="21"/>
  <c r="F447" i="21"/>
  <c r="F448" i="21"/>
  <c r="F449" i="21"/>
  <c r="F450" i="21"/>
  <c r="F451" i="21"/>
  <c r="F452" i="21"/>
  <c r="F453" i="21"/>
  <c r="F454" i="21"/>
  <c r="F455" i="21"/>
  <c r="F456" i="21"/>
  <c r="F457" i="21"/>
  <c r="F458" i="21"/>
  <c r="F459" i="21"/>
  <c r="F460" i="21"/>
  <c r="F461" i="21"/>
  <c r="F462" i="21"/>
  <c r="F463" i="21"/>
  <c r="F464" i="21"/>
  <c r="F465" i="21"/>
  <c r="F466" i="21"/>
  <c r="F467" i="21"/>
  <c r="F468" i="21"/>
  <c r="F469" i="21"/>
  <c r="F470" i="21"/>
  <c r="F471" i="21"/>
  <c r="F472" i="21"/>
  <c r="F473" i="21"/>
  <c r="F474" i="21"/>
  <c r="F475" i="21"/>
  <c r="F476" i="21"/>
  <c r="F3" i="21"/>
  <c r="I118" i="21"/>
  <c r="AD476" i="21"/>
  <c r="AD475" i="21"/>
  <c r="AD474" i="21"/>
  <c r="AD473" i="21"/>
  <c r="AD472" i="21"/>
  <c r="AD471" i="21"/>
  <c r="AD470" i="21"/>
  <c r="AD469" i="21"/>
  <c r="AD468" i="21"/>
  <c r="AD467" i="21"/>
  <c r="AD466" i="21"/>
  <c r="AD465" i="21"/>
  <c r="AD464" i="21"/>
  <c r="AD463" i="21"/>
  <c r="AD462" i="21"/>
  <c r="AD461" i="21"/>
  <c r="AD460" i="21"/>
  <c r="AD459" i="21"/>
  <c r="AD458" i="21"/>
  <c r="AD457" i="21"/>
  <c r="AD456" i="21"/>
  <c r="AD455" i="21"/>
  <c r="AD454" i="21"/>
  <c r="AD453" i="21"/>
  <c r="AD452" i="21"/>
  <c r="AD451" i="21"/>
  <c r="AD450" i="21"/>
  <c r="AD449" i="21"/>
  <c r="AD448" i="21"/>
  <c r="AD447" i="21"/>
  <c r="AD446" i="21"/>
  <c r="AD445" i="21"/>
  <c r="AD444" i="21"/>
  <c r="AD443" i="21"/>
  <c r="AD442" i="21"/>
  <c r="AD441" i="21"/>
  <c r="AD440" i="21"/>
  <c r="AD439" i="21"/>
  <c r="AD438" i="21"/>
  <c r="AD437" i="21"/>
  <c r="AD436" i="21"/>
  <c r="AD435" i="21"/>
  <c r="AD434" i="21"/>
  <c r="AD433" i="21"/>
  <c r="AD432" i="21"/>
  <c r="AD431" i="21"/>
  <c r="AD430" i="21"/>
  <c r="AD429" i="21"/>
  <c r="AD428" i="21"/>
  <c r="AD427" i="21"/>
  <c r="AD426" i="21"/>
  <c r="AD425" i="21"/>
  <c r="AD424" i="21"/>
  <c r="AD423" i="21"/>
  <c r="AD422" i="21"/>
  <c r="AD421" i="21"/>
  <c r="AD420" i="21"/>
  <c r="AD419" i="21"/>
  <c r="AD418" i="21"/>
  <c r="AD417" i="21"/>
  <c r="AD416" i="21"/>
  <c r="AD415" i="21"/>
  <c r="AD414" i="21"/>
  <c r="AD413" i="21"/>
  <c r="AD412" i="21"/>
  <c r="AD411" i="21"/>
  <c r="AD410" i="21"/>
  <c r="AD409" i="21"/>
  <c r="AD408" i="21"/>
  <c r="AD407" i="21"/>
  <c r="AD406" i="21"/>
  <c r="AD405" i="21"/>
  <c r="AD404" i="21"/>
  <c r="AD403" i="21"/>
  <c r="AD402" i="21"/>
  <c r="AD401" i="21"/>
  <c r="AD400" i="21"/>
  <c r="AD399" i="21"/>
  <c r="AD398" i="21"/>
  <c r="AD397" i="21"/>
  <c r="AD396" i="21"/>
  <c r="AD395" i="21"/>
  <c r="AD394" i="21"/>
  <c r="AD393" i="21"/>
  <c r="AD392" i="21"/>
  <c r="AD391" i="21"/>
  <c r="AD390" i="21"/>
  <c r="AD389" i="21"/>
  <c r="AD388" i="21"/>
  <c r="AD387" i="21"/>
  <c r="AD386" i="21"/>
  <c r="AD385" i="21"/>
  <c r="AD384" i="21"/>
  <c r="AD383" i="21"/>
  <c r="AD382" i="21"/>
  <c r="AD381" i="21"/>
  <c r="AD380" i="21"/>
  <c r="AD379" i="21"/>
  <c r="AD378" i="21"/>
  <c r="AD377" i="21"/>
  <c r="AD376" i="21"/>
  <c r="AD375" i="21"/>
  <c r="AD374" i="21"/>
  <c r="AD373" i="21"/>
  <c r="AD372" i="21"/>
  <c r="AD371" i="21"/>
  <c r="AD370" i="21"/>
  <c r="AD369" i="21"/>
  <c r="AD368" i="21"/>
  <c r="AD367" i="21"/>
  <c r="AD366" i="21"/>
  <c r="AD365" i="21"/>
  <c r="AD364" i="21"/>
  <c r="AD363" i="21"/>
  <c r="AD362" i="21"/>
  <c r="AD361" i="21"/>
  <c r="AD360" i="21"/>
  <c r="AD359" i="21"/>
  <c r="AD358" i="21"/>
  <c r="AD357" i="21"/>
  <c r="AD356" i="21"/>
  <c r="AD355" i="21"/>
  <c r="AD354" i="21"/>
  <c r="AD353" i="21"/>
  <c r="AD352" i="21"/>
  <c r="AD351" i="21"/>
  <c r="AD350" i="21"/>
  <c r="AD349" i="21"/>
  <c r="AD348" i="21"/>
  <c r="AD347" i="21"/>
  <c r="AD346" i="21"/>
  <c r="AD345" i="21"/>
  <c r="AD344" i="21"/>
  <c r="AD343" i="21"/>
  <c r="AD342" i="21"/>
  <c r="AD341" i="21"/>
  <c r="AD340" i="21"/>
  <c r="AD339" i="21"/>
  <c r="AD338" i="21"/>
  <c r="AD337" i="21"/>
  <c r="AD336" i="21"/>
  <c r="AD335" i="21"/>
  <c r="AD334" i="21"/>
  <c r="AD333" i="21"/>
  <c r="AD332" i="21"/>
  <c r="AD331" i="21"/>
  <c r="AD330" i="21"/>
  <c r="AD329" i="21"/>
  <c r="AD328" i="21"/>
  <c r="AD327" i="21"/>
  <c r="AD326" i="21"/>
  <c r="AD325" i="21"/>
  <c r="AD324" i="21"/>
  <c r="AD323" i="21"/>
  <c r="AD322" i="21"/>
  <c r="AD321" i="21"/>
  <c r="AD320" i="21"/>
  <c r="AD319" i="21"/>
  <c r="AD318" i="21"/>
  <c r="AD317" i="21"/>
  <c r="AD316" i="21"/>
  <c r="AD315" i="21"/>
  <c r="AD314" i="21"/>
  <c r="AD313" i="21"/>
  <c r="AD312" i="21"/>
  <c r="AD311" i="21"/>
  <c r="AD310" i="21"/>
  <c r="AD309" i="21"/>
  <c r="AD308" i="21"/>
  <c r="AD307" i="21"/>
  <c r="AD306" i="21"/>
  <c r="AD305" i="21"/>
  <c r="AD304" i="21"/>
  <c r="AD303" i="21"/>
  <c r="AD302" i="21"/>
  <c r="AD301" i="21"/>
  <c r="AD300" i="21"/>
  <c r="AD299" i="21"/>
  <c r="AD298" i="21"/>
  <c r="AD297" i="21"/>
  <c r="AD296" i="21"/>
  <c r="AD295" i="21"/>
  <c r="AD294" i="21"/>
  <c r="AD293" i="21"/>
  <c r="AD292" i="21"/>
  <c r="AD291" i="21"/>
  <c r="AD290" i="21"/>
  <c r="AD289" i="21"/>
  <c r="AD288" i="21"/>
  <c r="AD287" i="21"/>
  <c r="AD286" i="21"/>
  <c r="AD285" i="21"/>
  <c r="AD284" i="21"/>
  <c r="AD283" i="21"/>
  <c r="AD282" i="21"/>
  <c r="AD281" i="21"/>
  <c r="AD280" i="21"/>
  <c r="AD279" i="21"/>
  <c r="AD278" i="21"/>
  <c r="AD277" i="21"/>
  <c r="AD276" i="21"/>
  <c r="AD275" i="21"/>
  <c r="AD274" i="21"/>
  <c r="AD273" i="21"/>
  <c r="AD272" i="21"/>
  <c r="AD271" i="21"/>
  <c r="AD270" i="21"/>
  <c r="AD269" i="21"/>
  <c r="AD268" i="21"/>
  <c r="AD267" i="21"/>
  <c r="AD266" i="21"/>
  <c r="AD265" i="21"/>
  <c r="AD264" i="21"/>
  <c r="AD263" i="21"/>
  <c r="AD262" i="21"/>
  <c r="AD261" i="21"/>
  <c r="AD260" i="21"/>
  <c r="AD259" i="21"/>
  <c r="AD258" i="21"/>
  <c r="AD257" i="21"/>
  <c r="AD256" i="21"/>
  <c r="AD255" i="21"/>
  <c r="AD254" i="21"/>
  <c r="AD253" i="21"/>
  <c r="AD252" i="21"/>
  <c r="AD251" i="21"/>
  <c r="AD250" i="21"/>
  <c r="AD249" i="21"/>
  <c r="AD248" i="21"/>
  <c r="AD247" i="21"/>
  <c r="AD246" i="21"/>
  <c r="AD245" i="21"/>
  <c r="AD244" i="21"/>
  <c r="AD243" i="21"/>
  <c r="AD242" i="21"/>
  <c r="AD241" i="21"/>
  <c r="AD240" i="21"/>
  <c r="AD239" i="21"/>
  <c r="AD238" i="21"/>
  <c r="AD237" i="21"/>
  <c r="AD236" i="21"/>
  <c r="AD235" i="21"/>
  <c r="AD234" i="21"/>
  <c r="AD233" i="21"/>
  <c r="AD232" i="21"/>
  <c r="AD231" i="21"/>
  <c r="AD230" i="21"/>
  <c r="AD229" i="21"/>
  <c r="AD228" i="21"/>
  <c r="AD227" i="21"/>
  <c r="AD226" i="21"/>
  <c r="AD225" i="21"/>
  <c r="AD224" i="21"/>
  <c r="AD223" i="21"/>
  <c r="AD222" i="21"/>
  <c r="AD221" i="21"/>
  <c r="AD220" i="21"/>
  <c r="AD219" i="21"/>
  <c r="AD218" i="21"/>
  <c r="AD217" i="21"/>
  <c r="AD216" i="21"/>
  <c r="AD215" i="21"/>
  <c r="AD214" i="21"/>
  <c r="AD213" i="21"/>
  <c r="AD212" i="21"/>
  <c r="AD211" i="21"/>
  <c r="AD210" i="21"/>
  <c r="AD209" i="21"/>
  <c r="AD208" i="21"/>
  <c r="AD207" i="21"/>
  <c r="AD206" i="21"/>
  <c r="AD205" i="21"/>
  <c r="AD204" i="21"/>
  <c r="AD203" i="21"/>
  <c r="AD202" i="21"/>
  <c r="AD201" i="21"/>
  <c r="AD200" i="21"/>
  <c r="AD199" i="21"/>
  <c r="AD198" i="21"/>
  <c r="AD197" i="21"/>
  <c r="AD196" i="21"/>
  <c r="AD195" i="21"/>
  <c r="AD194" i="21"/>
  <c r="AD193" i="21"/>
  <c r="AD192" i="21"/>
  <c r="AD191" i="21"/>
  <c r="AD190" i="21"/>
  <c r="AD189" i="21"/>
  <c r="AD188" i="21"/>
  <c r="AD187" i="21"/>
  <c r="AD186" i="21"/>
  <c r="AD185" i="21"/>
  <c r="AD184" i="21"/>
  <c r="AD183" i="21"/>
  <c r="AD182" i="21"/>
  <c r="AD181" i="21"/>
  <c r="AD180" i="21"/>
  <c r="AD179" i="21"/>
  <c r="AD178" i="21"/>
  <c r="AD177" i="21"/>
  <c r="AD176" i="21"/>
  <c r="AD175" i="21"/>
  <c r="AD174" i="21"/>
  <c r="AD173" i="21"/>
  <c r="AD172" i="21"/>
  <c r="AD171" i="21"/>
  <c r="AD170" i="21"/>
  <c r="AD169" i="21"/>
  <c r="AD168" i="21"/>
  <c r="AD167" i="21"/>
  <c r="AD166" i="21"/>
  <c r="AD165" i="21"/>
  <c r="AD164" i="21"/>
  <c r="AD163" i="21"/>
  <c r="AD162" i="21"/>
  <c r="AD161" i="21"/>
  <c r="AD160" i="21"/>
  <c r="AD159" i="21"/>
  <c r="AD158" i="21"/>
  <c r="AD157" i="21"/>
  <c r="AD156" i="21"/>
  <c r="AD155" i="21"/>
  <c r="AD154" i="21"/>
  <c r="AD153" i="21"/>
  <c r="AD152" i="21"/>
  <c r="AD151" i="21"/>
  <c r="AD150" i="21"/>
  <c r="AD149" i="21"/>
  <c r="AD148" i="21"/>
  <c r="AD147" i="21"/>
  <c r="AD146" i="21"/>
  <c r="AD145" i="21"/>
  <c r="AD144" i="21"/>
  <c r="AD143" i="21"/>
  <c r="AD142" i="21"/>
  <c r="AD141" i="21"/>
  <c r="AD140" i="21"/>
  <c r="AD139" i="21"/>
  <c r="AD138" i="21"/>
  <c r="AD137" i="21"/>
  <c r="AD136" i="21"/>
  <c r="AD135" i="21"/>
  <c r="AD134" i="21"/>
  <c r="AD133" i="21"/>
  <c r="AD132" i="21"/>
  <c r="AD131" i="21"/>
  <c r="AD130" i="21"/>
  <c r="AD129" i="21"/>
  <c r="AD128" i="21"/>
  <c r="AD127" i="21"/>
  <c r="AD126" i="21"/>
  <c r="AD125" i="21"/>
  <c r="AD124" i="21"/>
  <c r="AD123" i="21"/>
  <c r="AD122" i="21"/>
  <c r="AD121" i="21"/>
  <c r="AD120" i="21"/>
  <c r="AD119" i="21"/>
  <c r="AD118" i="21"/>
  <c r="AD117" i="21"/>
  <c r="AD116" i="21"/>
  <c r="AD115" i="21"/>
  <c r="AD114" i="21"/>
  <c r="AD113" i="21"/>
  <c r="AD112" i="21"/>
  <c r="AD111" i="21"/>
  <c r="AD110" i="21"/>
  <c r="AD109" i="21"/>
  <c r="AD108" i="21"/>
  <c r="AD107" i="21"/>
  <c r="AD106" i="21"/>
  <c r="AD105" i="21"/>
  <c r="AD104" i="21"/>
  <c r="AD103" i="21"/>
  <c r="AD102" i="21"/>
  <c r="AD101" i="21"/>
  <c r="AD100" i="21"/>
  <c r="AD99" i="21"/>
  <c r="AD98" i="21"/>
  <c r="AD97" i="21"/>
  <c r="AD96" i="21"/>
  <c r="AD95" i="21"/>
  <c r="AD94" i="21"/>
  <c r="AD93" i="21"/>
  <c r="AD92" i="21"/>
  <c r="AD91" i="21"/>
  <c r="AD90" i="21"/>
  <c r="AD89" i="21"/>
  <c r="AD88" i="21"/>
  <c r="AD87" i="21"/>
  <c r="AD86" i="21"/>
  <c r="AD85" i="21"/>
  <c r="AD84" i="21"/>
  <c r="AD83" i="21"/>
  <c r="AD82" i="21"/>
  <c r="AD81" i="21"/>
  <c r="AD80" i="21"/>
  <c r="AD79" i="21"/>
  <c r="AD78" i="21"/>
  <c r="AD77" i="21"/>
  <c r="AD76" i="21"/>
  <c r="AD75" i="21"/>
  <c r="AD74" i="21"/>
  <c r="AD73" i="21"/>
  <c r="AD72" i="21"/>
  <c r="AD71" i="21"/>
  <c r="AD70" i="21"/>
  <c r="AD69" i="21"/>
  <c r="AD68" i="21"/>
  <c r="AD67" i="21"/>
  <c r="AD66" i="21"/>
  <c r="AD65" i="21"/>
  <c r="AD64" i="21"/>
  <c r="AD63" i="21"/>
  <c r="AD62" i="21"/>
  <c r="AD61" i="21"/>
  <c r="AD60" i="21"/>
  <c r="AD59" i="21"/>
  <c r="AD58" i="21"/>
  <c r="AD57" i="21"/>
  <c r="AD56" i="21"/>
  <c r="AD55" i="21"/>
  <c r="AD54" i="21"/>
  <c r="AD53" i="21"/>
  <c r="AD52" i="21"/>
  <c r="AD51" i="21"/>
  <c r="AD50" i="21"/>
  <c r="AD49" i="21"/>
  <c r="AD48" i="21"/>
  <c r="AD47" i="21"/>
  <c r="AD46" i="21"/>
  <c r="AD45" i="21"/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2" i="9"/>
  <c r="H450" i="21" l="1"/>
  <c r="I450" i="21"/>
  <c r="J450" i="21"/>
  <c r="K450" i="21"/>
  <c r="L450" i="21"/>
  <c r="M450" i="21"/>
  <c r="N450" i="21"/>
  <c r="O450" i="21"/>
  <c r="P450" i="21"/>
  <c r="Q450" i="21"/>
  <c r="R450" i="21"/>
  <c r="S450" i="21"/>
  <c r="T450" i="21"/>
  <c r="U450" i="21"/>
  <c r="V450" i="21"/>
  <c r="W450" i="21"/>
  <c r="X450" i="21"/>
  <c r="Y450" i="21"/>
  <c r="Z450" i="21"/>
  <c r="AA450" i="21"/>
  <c r="AB450" i="21"/>
  <c r="AC450" i="21"/>
  <c r="H451" i="21"/>
  <c r="I451" i="21"/>
  <c r="J451" i="21"/>
  <c r="K451" i="21"/>
  <c r="L451" i="21"/>
  <c r="M451" i="21"/>
  <c r="N451" i="21"/>
  <c r="O451" i="21"/>
  <c r="P451" i="21"/>
  <c r="Q451" i="21"/>
  <c r="R451" i="21"/>
  <c r="S451" i="21"/>
  <c r="T451" i="21"/>
  <c r="U451" i="21"/>
  <c r="V451" i="21"/>
  <c r="W451" i="21"/>
  <c r="X451" i="21"/>
  <c r="Y451" i="21"/>
  <c r="Z451" i="21"/>
  <c r="AA451" i="21"/>
  <c r="AB451" i="21"/>
  <c r="AC451" i="21"/>
  <c r="H452" i="21"/>
  <c r="I452" i="21"/>
  <c r="K452" i="21"/>
  <c r="L452" i="21"/>
  <c r="M452" i="21"/>
  <c r="N452" i="21"/>
  <c r="O452" i="21"/>
  <c r="P452" i="21"/>
  <c r="Q452" i="21"/>
  <c r="R452" i="21"/>
  <c r="S452" i="21"/>
  <c r="T452" i="21"/>
  <c r="U452" i="21"/>
  <c r="V452" i="21"/>
  <c r="W452" i="21"/>
  <c r="X452" i="21"/>
  <c r="Y452" i="21"/>
  <c r="Z452" i="21"/>
  <c r="AA452" i="21"/>
  <c r="AB452" i="21"/>
  <c r="AC452" i="21"/>
  <c r="H453" i="21"/>
  <c r="I453" i="21"/>
  <c r="K453" i="21"/>
  <c r="L453" i="21"/>
  <c r="M453" i="21"/>
  <c r="N453" i="21"/>
  <c r="O453" i="21"/>
  <c r="P453" i="21"/>
  <c r="Q453" i="21"/>
  <c r="R453" i="21"/>
  <c r="S453" i="21"/>
  <c r="T453" i="21"/>
  <c r="U453" i="21"/>
  <c r="V453" i="21"/>
  <c r="W453" i="21"/>
  <c r="X453" i="21"/>
  <c r="Y453" i="21"/>
  <c r="Z453" i="21"/>
  <c r="AA453" i="21"/>
  <c r="AB453" i="21"/>
  <c r="AC453" i="21"/>
  <c r="H454" i="21"/>
  <c r="I454" i="21"/>
  <c r="J454" i="21"/>
  <c r="K454" i="21"/>
  <c r="L454" i="21"/>
  <c r="M454" i="21"/>
  <c r="N454" i="21"/>
  <c r="O454" i="21"/>
  <c r="P454" i="21"/>
  <c r="Q454" i="21"/>
  <c r="R454" i="21"/>
  <c r="S454" i="21"/>
  <c r="T454" i="21"/>
  <c r="U454" i="21"/>
  <c r="V454" i="21"/>
  <c r="W454" i="21"/>
  <c r="X454" i="21"/>
  <c r="Y454" i="21"/>
  <c r="Z454" i="21"/>
  <c r="AA454" i="21"/>
  <c r="AB454" i="21"/>
  <c r="AC454" i="21"/>
  <c r="H455" i="21"/>
  <c r="I455" i="21"/>
  <c r="J455" i="21"/>
  <c r="K455" i="21"/>
  <c r="L455" i="21"/>
  <c r="M455" i="21"/>
  <c r="N455" i="21"/>
  <c r="O455" i="21"/>
  <c r="P455" i="21"/>
  <c r="Q455" i="21"/>
  <c r="R455" i="21"/>
  <c r="S455" i="21"/>
  <c r="T455" i="21"/>
  <c r="U455" i="21"/>
  <c r="V455" i="21"/>
  <c r="W455" i="21"/>
  <c r="X455" i="21"/>
  <c r="Y455" i="21"/>
  <c r="Z455" i="21"/>
  <c r="AA455" i="21"/>
  <c r="AB455" i="21"/>
  <c r="AC455" i="21"/>
  <c r="H456" i="21"/>
  <c r="I456" i="21"/>
  <c r="K456" i="21"/>
  <c r="L456" i="21"/>
  <c r="M456" i="21"/>
  <c r="N456" i="21"/>
  <c r="O456" i="21"/>
  <c r="P456" i="21"/>
  <c r="Q456" i="21"/>
  <c r="R456" i="21"/>
  <c r="S456" i="21"/>
  <c r="T456" i="21"/>
  <c r="U456" i="21"/>
  <c r="V456" i="21"/>
  <c r="W456" i="21"/>
  <c r="X456" i="21"/>
  <c r="Y456" i="21"/>
  <c r="Z456" i="21"/>
  <c r="AA456" i="21"/>
  <c r="AB456" i="21"/>
  <c r="AC456" i="21"/>
  <c r="H457" i="21"/>
  <c r="I457" i="21"/>
  <c r="K457" i="21"/>
  <c r="L457" i="21"/>
  <c r="M457" i="21"/>
  <c r="N457" i="21"/>
  <c r="O457" i="21"/>
  <c r="P457" i="21"/>
  <c r="Q457" i="21"/>
  <c r="R457" i="21"/>
  <c r="S457" i="21"/>
  <c r="T457" i="21"/>
  <c r="U457" i="21"/>
  <c r="V457" i="21"/>
  <c r="W457" i="21"/>
  <c r="X457" i="21"/>
  <c r="Y457" i="21"/>
  <c r="Z457" i="21"/>
  <c r="AA457" i="21"/>
  <c r="AB457" i="21"/>
  <c r="AC457" i="21"/>
  <c r="H458" i="21"/>
  <c r="I458" i="21"/>
  <c r="J458" i="21"/>
  <c r="K458" i="21"/>
  <c r="L458" i="21"/>
  <c r="M458" i="21"/>
  <c r="N458" i="21"/>
  <c r="O458" i="21"/>
  <c r="P458" i="21"/>
  <c r="Q458" i="21"/>
  <c r="R458" i="21"/>
  <c r="S458" i="21"/>
  <c r="T458" i="21"/>
  <c r="U458" i="21"/>
  <c r="V458" i="21"/>
  <c r="W458" i="21"/>
  <c r="X458" i="21"/>
  <c r="Y458" i="21"/>
  <c r="Z458" i="21"/>
  <c r="AA458" i="21"/>
  <c r="AB458" i="21"/>
  <c r="AC458" i="21"/>
  <c r="H459" i="21"/>
  <c r="I459" i="21"/>
  <c r="K459" i="21"/>
  <c r="L459" i="21"/>
  <c r="M459" i="21"/>
  <c r="N459" i="21"/>
  <c r="O459" i="21"/>
  <c r="P459" i="21"/>
  <c r="Q459" i="21"/>
  <c r="R459" i="21"/>
  <c r="S459" i="21"/>
  <c r="T459" i="21"/>
  <c r="U459" i="21"/>
  <c r="V459" i="21"/>
  <c r="W459" i="21"/>
  <c r="X459" i="21"/>
  <c r="Y459" i="21"/>
  <c r="Z459" i="21"/>
  <c r="AA459" i="21"/>
  <c r="AB459" i="21"/>
  <c r="AC459" i="21"/>
  <c r="H460" i="21"/>
  <c r="I460" i="21"/>
  <c r="K460" i="21"/>
  <c r="L460" i="21"/>
  <c r="M460" i="21"/>
  <c r="N460" i="21"/>
  <c r="O460" i="21"/>
  <c r="P460" i="21"/>
  <c r="Q460" i="21"/>
  <c r="R460" i="21"/>
  <c r="S460" i="21"/>
  <c r="T460" i="21"/>
  <c r="U460" i="21"/>
  <c r="V460" i="21"/>
  <c r="W460" i="21"/>
  <c r="X460" i="21"/>
  <c r="Y460" i="21"/>
  <c r="Z460" i="21"/>
  <c r="AA460" i="21"/>
  <c r="AB460" i="21"/>
  <c r="AC460" i="21"/>
  <c r="H461" i="21"/>
  <c r="I461" i="21"/>
  <c r="J461" i="21"/>
  <c r="K461" i="21"/>
  <c r="L461" i="21"/>
  <c r="M461" i="21"/>
  <c r="N461" i="21"/>
  <c r="O461" i="21"/>
  <c r="P461" i="21"/>
  <c r="Q461" i="21"/>
  <c r="R461" i="21"/>
  <c r="S461" i="21"/>
  <c r="T461" i="21"/>
  <c r="U461" i="21"/>
  <c r="V461" i="21"/>
  <c r="W461" i="21"/>
  <c r="X461" i="21"/>
  <c r="Y461" i="21"/>
  <c r="Z461" i="21"/>
  <c r="AA461" i="21"/>
  <c r="AB461" i="21"/>
  <c r="AC461" i="21"/>
  <c r="H462" i="21"/>
  <c r="I462" i="21"/>
  <c r="K462" i="21"/>
  <c r="L462" i="21"/>
  <c r="M462" i="21"/>
  <c r="N462" i="21"/>
  <c r="O462" i="21"/>
  <c r="P462" i="21"/>
  <c r="Q462" i="21"/>
  <c r="R462" i="21"/>
  <c r="S462" i="21"/>
  <c r="T462" i="21"/>
  <c r="U462" i="21"/>
  <c r="V462" i="21"/>
  <c r="W462" i="21"/>
  <c r="X462" i="21"/>
  <c r="Y462" i="21"/>
  <c r="Z462" i="21"/>
  <c r="AA462" i="21"/>
  <c r="AB462" i="21"/>
  <c r="AC462" i="21"/>
  <c r="H463" i="21"/>
  <c r="I463" i="21"/>
  <c r="K463" i="21"/>
  <c r="L463" i="21"/>
  <c r="M463" i="21"/>
  <c r="N463" i="21"/>
  <c r="O463" i="21"/>
  <c r="P463" i="21"/>
  <c r="Q463" i="21"/>
  <c r="R463" i="21"/>
  <c r="S463" i="21"/>
  <c r="T463" i="21"/>
  <c r="U463" i="21"/>
  <c r="V463" i="21"/>
  <c r="W463" i="21"/>
  <c r="X463" i="21"/>
  <c r="Y463" i="21"/>
  <c r="Z463" i="21"/>
  <c r="AA463" i="21"/>
  <c r="AB463" i="21"/>
  <c r="AC463" i="21"/>
  <c r="H464" i="21"/>
  <c r="I464" i="21"/>
  <c r="K464" i="21"/>
  <c r="L464" i="21"/>
  <c r="M464" i="21"/>
  <c r="N464" i="21"/>
  <c r="O464" i="21"/>
  <c r="P464" i="21"/>
  <c r="Q464" i="21"/>
  <c r="R464" i="21"/>
  <c r="S464" i="21"/>
  <c r="T464" i="21"/>
  <c r="U464" i="21"/>
  <c r="V464" i="21"/>
  <c r="W464" i="21"/>
  <c r="X464" i="21"/>
  <c r="Y464" i="21"/>
  <c r="Z464" i="21"/>
  <c r="AA464" i="21"/>
  <c r="AB464" i="21"/>
  <c r="AC464" i="21"/>
  <c r="H465" i="21"/>
  <c r="I465" i="21"/>
  <c r="K465" i="21"/>
  <c r="L465" i="21"/>
  <c r="M465" i="21"/>
  <c r="N465" i="21"/>
  <c r="O465" i="21"/>
  <c r="P465" i="21"/>
  <c r="Q465" i="21"/>
  <c r="R465" i="21"/>
  <c r="S465" i="21"/>
  <c r="T465" i="21"/>
  <c r="U465" i="21"/>
  <c r="V465" i="21"/>
  <c r="W465" i="21"/>
  <c r="X465" i="21"/>
  <c r="Y465" i="21"/>
  <c r="Z465" i="21"/>
  <c r="AA465" i="21"/>
  <c r="AB465" i="21"/>
  <c r="AC465" i="21"/>
  <c r="H466" i="21"/>
  <c r="I466" i="21"/>
  <c r="K466" i="21"/>
  <c r="L466" i="21"/>
  <c r="M466" i="21"/>
  <c r="N466" i="21"/>
  <c r="O466" i="21"/>
  <c r="P466" i="21"/>
  <c r="Q466" i="21"/>
  <c r="R466" i="21"/>
  <c r="S466" i="21"/>
  <c r="T466" i="21"/>
  <c r="U466" i="21"/>
  <c r="V466" i="21"/>
  <c r="W466" i="21"/>
  <c r="X466" i="21"/>
  <c r="Y466" i="21"/>
  <c r="Z466" i="21"/>
  <c r="AA466" i="21"/>
  <c r="AB466" i="21"/>
  <c r="AC466" i="21"/>
  <c r="H467" i="21"/>
  <c r="I467" i="21"/>
  <c r="K467" i="21"/>
  <c r="L467" i="21"/>
  <c r="M467" i="21"/>
  <c r="N467" i="21"/>
  <c r="O467" i="21"/>
  <c r="P467" i="21"/>
  <c r="Q467" i="21"/>
  <c r="R467" i="21"/>
  <c r="S467" i="21"/>
  <c r="T467" i="21"/>
  <c r="U467" i="21"/>
  <c r="V467" i="21"/>
  <c r="W467" i="21"/>
  <c r="X467" i="21"/>
  <c r="Y467" i="21"/>
  <c r="Z467" i="21"/>
  <c r="AA467" i="21"/>
  <c r="AB467" i="21"/>
  <c r="AC467" i="21"/>
  <c r="H468" i="21"/>
  <c r="I468" i="21"/>
  <c r="K468" i="21"/>
  <c r="L468" i="21"/>
  <c r="M468" i="21"/>
  <c r="N468" i="21"/>
  <c r="O468" i="21"/>
  <c r="P468" i="21"/>
  <c r="Q468" i="21"/>
  <c r="R468" i="21"/>
  <c r="S468" i="21"/>
  <c r="T468" i="21"/>
  <c r="U468" i="21"/>
  <c r="V468" i="21"/>
  <c r="W468" i="21"/>
  <c r="X468" i="21"/>
  <c r="Y468" i="21"/>
  <c r="Z468" i="21"/>
  <c r="AA468" i="21"/>
  <c r="AB468" i="21"/>
  <c r="AC468" i="21"/>
  <c r="H469" i="21"/>
  <c r="I469" i="21"/>
  <c r="K469" i="21"/>
  <c r="L469" i="21"/>
  <c r="M469" i="21"/>
  <c r="N469" i="21"/>
  <c r="O469" i="21"/>
  <c r="P469" i="21"/>
  <c r="Q469" i="21"/>
  <c r="R469" i="21"/>
  <c r="S469" i="21"/>
  <c r="T469" i="21"/>
  <c r="U469" i="21"/>
  <c r="V469" i="21"/>
  <c r="W469" i="21"/>
  <c r="X469" i="21"/>
  <c r="Y469" i="21"/>
  <c r="Z469" i="21"/>
  <c r="AA469" i="21"/>
  <c r="AB469" i="21"/>
  <c r="AC469" i="21"/>
  <c r="H470" i="21"/>
  <c r="I470" i="21"/>
  <c r="J470" i="21"/>
  <c r="K470" i="21"/>
  <c r="L470" i="21"/>
  <c r="M470" i="21"/>
  <c r="N470" i="21"/>
  <c r="O470" i="21"/>
  <c r="P470" i="21"/>
  <c r="Q470" i="21"/>
  <c r="R470" i="21"/>
  <c r="S470" i="21"/>
  <c r="T470" i="21"/>
  <c r="U470" i="21"/>
  <c r="V470" i="21"/>
  <c r="W470" i="21"/>
  <c r="X470" i="21"/>
  <c r="Y470" i="21"/>
  <c r="Z470" i="21"/>
  <c r="AA470" i="21"/>
  <c r="AB470" i="21"/>
  <c r="AC470" i="21"/>
  <c r="H471" i="21"/>
  <c r="I471" i="21"/>
  <c r="J471" i="21"/>
  <c r="K471" i="21"/>
  <c r="L471" i="21"/>
  <c r="M471" i="21"/>
  <c r="N471" i="21"/>
  <c r="O471" i="21"/>
  <c r="P471" i="21"/>
  <c r="Q471" i="21"/>
  <c r="R471" i="21"/>
  <c r="S471" i="21"/>
  <c r="T471" i="21"/>
  <c r="U471" i="21"/>
  <c r="V471" i="21"/>
  <c r="W471" i="21"/>
  <c r="X471" i="21"/>
  <c r="Y471" i="21"/>
  <c r="Z471" i="21"/>
  <c r="AA471" i="21"/>
  <c r="AB471" i="21"/>
  <c r="AC471" i="21"/>
  <c r="H472" i="21"/>
  <c r="I472" i="21"/>
  <c r="J472" i="21"/>
  <c r="K472" i="21"/>
  <c r="L472" i="21"/>
  <c r="M472" i="21"/>
  <c r="N472" i="21"/>
  <c r="O472" i="21"/>
  <c r="P472" i="21"/>
  <c r="Q472" i="21"/>
  <c r="R472" i="21"/>
  <c r="S472" i="21"/>
  <c r="T472" i="21"/>
  <c r="U472" i="21"/>
  <c r="V472" i="21"/>
  <c r="W472" i="21"/>
  <c r="X472" i="21"/>
  <c r="Y472" i="21"/>
  <c r="Z472" i="21"/>
  <c r="AA472" i="21"/>
  <c r="AB472" i="21"/>
  <c r="AC472" i="21"/>
  <c r="H473" i="21"/>
  <c r="I473" i="21"/>
  <c r="K473" i="21"/>
  <c r="L473" i="21"/>
  <c r="M473" i="21"/>
  <c r="N473" i="21"/>
  <c r="O473" i="21"/>
  <c r="P473" i="21"/>
  <c r="Q473" i="21"/>
  <c r="R473" i="21"/>
  <c r="S473" i="21"/>
  <c r="T473" i="21"/>
  <c r="U473" i="21"/>
  <c r="V473" i="21"/>
  <c r="W473" i="21"/>
  <c r="X473" i="21"/>
  <c r="Y473" i="21"/>
  <c r="Z473" i="21"/>
  <c r="AA473" i="21"/>
  <c r="AB473" i="21"/>
  <c r="AC473" i="21"/>
  <c r="H474" i="21"/>
  <c r="I474" i="21"/>
  <c r="K474" i="21"/>
  <c r="L474" i="21"/>
  <c r="M474" i="21"/>
  <c r="N474" i="21"/>
  <c r="O474" i="21"/>
  <c r="P474" i="21"/>
  <c r="Q474" i="21"/>
  <c r="R474" i="21"/>
  <c r="S474" i="21"/>
  <c r="T474" i="21"/>
  <c r="U474" i="21"/>
  <c r="V474" i="21"/>
  <c r="W474" i="21"/>
  <c r="X474" i="21"/>
  <c r="Y474" i="21"/>
  <c r="Z474" i="21"/>
  <c r="AA474" i="21"/>
  <c r="AB474" i="21"/>
  <c r="AC474" i="21"/>
  <c r="H475" i="21"/>
  <c r="I475" i="21"/>
  <c r="J475" i="21"/>
  <c r="K475" i="21"/>
  <c r="L475" i="21"/>
  <c r="M475" i="21"/>
  <c r="N475" i="21"/>
  <c r="O475" i="21"/>
  <c r="P475" i="21"/>
  <c r="Q475" i="21"/>
  <c r="R475" i="21"/>
  <c r="S475" i="21"/>
  <c r="T475" i="21"/>
  <c r="U475" i="21"/>
  <c r="V475" i="21"/>
  <c r="W475" i="21"/>
  <c r="X475" i="21"/>
  <c r="Y475" i="21"/>
  <c r="Z475" i="21"/>
  <c r="AA475" i="21"/>
  <c r="AB475" i="21"/>
  <c r="AC475" i="21"/>
  <c r="H476" i="21"/>
  <c r="I476" i="21"/>
  <c r="J476" i="21"/>
  <c r="K476" i="21"/>
  <c r="L476" i="21"/>
  <c r="M476" i="21"/>
  <c r="N476" i="21"/>
  <c r="O476" i="21"/>
  <c r="P476" i="21"/>
  <c r="Q476" i="21"/>
  <c r="R476" i="21"/>
  <c r="S476" i="21"/>
  <c r="T476" i="21"/>
  <c r="U476" i="21"/>
  <c r="V476" i="21"/>
  <c r="W476" i="21"/>
  <c r="X476" i="21"/>
  <c r="Y476" i="21"/>
  <c r="Z476" i="21"/>
  <c r="AA476" i="21"/>
  <c r="AB476" i="21"/>
  <c r="AC476" i="21"/>
  <c r="G451" i="21"/>
  <c r="G452" i="21"/>
  <c r="G453" i="21"/>
  <c r="G454" i="21"/>
  <c r="G455" i="21"/>
  <c r="G456" i="21"/>
  <c r="G457" i="21"/>
  <c r="G458" i="21"/>
  <c r="G459" i="21"/>
  <c r="G460" i="21"/>
  <c r="G461" i="21"/>
  <c r="G462" i="21"/>
  <c r="G463" i="21"/>
  <c r="G464" i="21"/>
  <c r="G465" i="21"/>
  <c r="G466" i="21"/>
  <c r="G467" i="21"/>
  <c r="G468" i="21"/>
  <c r="G469" i="21"/>
  <c r="G470" i="21"/>
  <c r="G471" i="21"/>
  <c r="G472" i="21"/>
  <c r="G473" i="21"/>
  <c r="G474" i="21"/>
  <c r="G475" i="21"/>
  <c r="G476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81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5" i="21"/>
  <c r="G396" i="21"/>
  <c r="G397" i="21"/>
  <c r="G398" i="21"/>
  <c r="G399" i="21"/>
  <c r="G400" i="21"/>
  <c r="G401" i="21"/>
  <c r="G402" i="21"/>
  <c r="G403" i="21"/>
  <c r="G404" i="21"/>
  <c r="G405" i="21"/>
  <c r="G406" i="21"/>
  <c r="G407" i="21"/>
  <c r="G408" i="21"/>
  <c r="G409" i="21"/>
  <c r="G410" i="21"/>
  <c r="G411" i="21"/>
  <c r="G412" i="21"/>
  <c r="G413" i="21"/>
  <c r="G414" i="21"/>
  <c r="G415" i="21"/>
  <c r="G416" i="21"/>
  <c r="G417" i="21"/>
  <c r="G418" i="21"/>
  <c r="G419" i="21"/>
  <c r="G420" i="21"/>
  <c r="G421" i="21"/>
  <c r="G422" i="21"/>
  <c r="G423" i="21"/>
  <c r="G424" i="21"/>
  <c r="G425" i="21"/>
  <c r="G426" i="21"/>
  <c r="G427" i="21"/>
  <c r="G428" i="21"/>
  <c r="G429" i="21"/>
  <c r="G430" i="21"/>
  <c r="G431" i="21"/>
  <c r="G432" i="21"/>
  <c r="G433" i="21"/>
  <c r="G434" i="21"/>
  <c r="G435" i="21"/>
  <c r="G436" i="21"/>
  <c r="G437" i="21"/>
  <c r="G438" i="21"/>
  <c r="G439" i="21"/>
  <c r="G440" i="21"/>
  <c r="G441" i="21"/>
  <c r="G442" i="21"/>
  <c r="G443" i="21"/>
  <c r="G444" i="21"/>
  <c r="G445" i="21"/>
  <c r="G446" i="21"/>
  <c r="G447" i="21"/>
  <c r="G448" i="21"/>
  <c r="G449" i="21"/>
  <c r="G450" i="21"/>
  <c r="H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Z46" i="21"/>
  <c r="AB46" i="21"/>
  <c r="AC46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B47" i="21"/>
  <c r="AC47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Z48" i="21"/>
  <c r="AB48" i="21"/>
  <c r="AC48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B49" i="21"/>
  <c r="AC49" i="21"/>
  <c r="H50" i="21"/>
  <c r="J50" i="21"/>
  <c r="K50" i="21"/>
  <c r="L50" i="21"/>
  <c r="M50" i="21"/>
  <c r="N50" i="21"/>
  <c r="O50" i="21"/>
  <c r="P50" i="21"/>
  <c r="Q50" i="21"/>
  <c r="R50" i="21"/>
  <c r="S50" i="21"/>
  <c r="T50" i="21"/>
  <c r="U50" i="21"/>
  <c r="V50" i="21"/>
  <c r="W50" i="21"/>
  <c r="X50" i="21"/>
  <c r="Y50" i="21"/>
  <c r="Z50" i="21"/>
  <c r="AB50" i="21"/>
  <c r="AC50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B51" i="21"/>
  <c r="AC51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B52" i="21"/>
  <c r="AC52" i="21"/>
  <c r="H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Z53" i="21"/>
  <c r="AB53" i="21"/>
  <c r="AC53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B54" i="21"/>
  <c r="AC54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B55" i="21"/>
  <c r="AC55" i="21"/>
  <c r="H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B56" i="21"/>
  <c r="AC56" i="21"/>
  <c r="H57" i="21"/>
  <c r="J57" i="21"/>
  <c r="K57" i="21"/>
  <c r="L57" i="21"/>
  <c r="M57" i="21"/>
  <c r="N57" i="21"/>
  <c r="O57" i="21"/>
  <c r="P57" i="21"/>
  <c r="Q57" i="21"/>
  <c r="R57" i="21"/>
  <c r="S57" i="21"/>
  <c r="T57" i="21"/>
  <c r="U57" i="21"/>
  <c r="V57" i="21"/>
  <c r="W57" i="21"/>
  <c r="X57" i="21"/>
  <c r="Y57" i="21"/>
  <c r="Z57" i="21"/>
  <c r="AB57" i="21"/>
  <c r="AC57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T58" i="21"/>
  <c r="U58" i="21"/>
  <c r="V58" i="21"/>
  <c r="W58" i="21"/>
  <c r="X58" i="21"/>
  <c r="Y58" i="21"/>
  <c r="Z58" i="21"/>
  <c r="AB58" i="21"/>
  <c r="AC58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B59" i="21"/>
  <c r="AC59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B60" i="21"/>
  <c r="AC60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B61" i="21"/>
  <c r="AC61" i="21"/>
  <c r="H62" i="21"/>
  <c r="J62" i="21"/>
  <c r="K62" i="21"/>
  <c r="L62" i="21"/>
  <c r="M62" i="21"/>
  <c r="N62" i="21"/>
  <c r="O62" i="21"/>
  <c r="P62" i="21"/>
  <c r="Q62" i="21"/>
  <c r="R62" i="21"/>
  <c r="S62" i="21"/>
  <c r="T62" i="21"/>
  <c r="U62" i="21"/>
  <c r="V62" i="21"/>
  <c r="W62" i="21"/>
  <c r="X62" i="21"/>
  <c r="Y62" i="21"/>
  <c r="Z62" i="21"/>
  <c r="AB62" i="21"/>
  <c r="AC62" i="21"/>
  <c r="H63" i="21"/>
  <c r="J63" i="21"/>
  <c r="K63" i="21"/>
  <c r="L63" i="21"/>
  <c r="M63" i="21"/>
  <c r="N63" i="21"/>
  <c r="O63" i="21"/>
  <c r="P63" i="21"/>
  <c r="Q63" i="21"/>
  <c r="R63" i="21"/>
  <c r="S63" i="21"/>
  <c r="T63" i="21"/>
  <c r="U63" i="21"/>
  <c r="V63" i="21"/>
  <c r="W63" i="21"/>
  <c r="X63" i="21"/>
  <c r="Y63" i="21"/>
  <c r="Z63" i="21"/>
  <c r="AB63" i="21"/>
  <c r="AC63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B64" i="21"/>
  <c r="AC64" i="21"/>
  <c r="H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B65" i="21"/>
  <c r="AC65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B66" i="21"/>
  <c r="AC66" i="21"/>
  <c r="H67" i="21"/>
  <c r="J67" i="21"/>
  <c r="K67" i="21"/>
  <c r="L67" i="21"/>
  <c r="M67" i="21"/>
  <c r="N67" i="21"/>
  <c r="O67" i="21"/>
  <c r="P67" i="21"/>
  <c r="Q67" i="21"/>
  <c r="R67" i="21"/>
  <c r="S67" i="21"/>
  <c r="T67" i="21"/>
  <c r="U67" i="21"/>
  <c r="V67" i="21"/>
  <c r="W67" i="21"/>
  <c r="X67" i="21"/>
  <c r="Y67" i="21"/>
  <c r="Z67" i="21"/>
  <c r="AB67" i="21"/>
  <c r="AC67" i="21"/>
  <c r="H68" i="21"/>
  <c r="J68" i="21"/>
  <c r="K68" i="21"/>
  <c r="L68" i="21"/>
  <c r="M68" i="21"/>
  <c r="N68" i="21"/>
  <c r="O68" i="21"/>
  <c r="P68" i="21"/>
  <c r="Q68" i="21"/>
  <c r="R68" i="21"/>
  <c r="S68" i="21"/>
  <c r="T68" i="21"/>
  <c r="U68" i="21"/>
  <c r="V68" i="21"/>
  <c r="W68" i="21"/>
  <c r="X68" i="21"/>
  <c r="Y68" i="21"/>
  <c r="Z68" i="21"/>
  <c r="AB68" i="21"/>
  <c r="AC68" i="21"/>
  <c r="H69" i="21"/>
  <c r="J69" i="21"/>
  <c r="K69" i="21"/>
  <c r="L69" i="21"/>
  <c r="M69" i="21"/>
  <c r="N69" i="21"/>
  <c r="O69" i="21"/>
  <c r="P69" i="21"/>
  <c r="Q69" i="21"/>
  <c r="R69" i="21"/>
  <c r="S69" i="21"/>
  <c r="T69" i="21"/>
  <c r="U69" i="21"/>
  <c r="V69" i="21"/>
  <c r="W69" i="21"/>
  <c r="X69" i="21"/>
  <c r="Y69" i="21"/>
  <c r="Z69" i="21"/>
  <c r="AB69" i="21"/>
  <c r="AC69" i="21"/>
  <c r="H70" i="21"/>
  <c r="J70" i="21"/>
  <c r="K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B70" i="21"/>
  <c r="AC70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B71" i="21"/>
  <c r="AC71" i="21"/>
  <c r="H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B72" i="21"/>
  <c r="AC72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B73" i="21"/>
  <c r="AC73" i="21"/>
  <c r="H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B74" i="21"/>
  <c r="AC74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B75" i="21"/>
  <c r="AC75" i="21"/>
  <c r="H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B76" i="21"/>
  <c r="AC76" i="21"/>
  <c r="H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B77" i="21"/>
  <c r="AC77" i="21"/>
  <c r="H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B78" i="21"/>
  <c r="AC78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B79" i="21"/>
  <c r="AC79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B80" i="21"/>
  <c r="AC80" i="21"/>
  <c r="H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B81" i="21"/>
  <c r="AC81" i="21"/>
  <c r="H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B82" i="21"/>
  <c r="AC82" i="21"/>
  <c r="H83" i="21"/>
  <c r="J83" i="21"/>
  <c r="K83" i="21"/>
  <c r="L83" i="21"/>
  <c r="M83" i="21"/>
  <c r="N83" i="21"/>
  <c r="O83" i="21"/>
  <c r="P83" i="21"/>
  <c r="Q83" i="21"/>
  <c r="R83" i="21"/>
  <c r="S83" i="21"/>
  <c r="T83" i="21"/>
  <c r="U83" i="21"/>
  <c r="V83" i="21"/>
  <c r="W83" i="21"/>
  <c r="X83" i="21"/>
  <c r="Y83" i="21"/>
  <c r="Z83" i="21"/>
  <c r="AB83" i="21"/>
  <c r="AC83" i="21"/>
  <c r="H84" i="21"/>
  <c r="I84" i="21"/>
  <c r="J84" i="21"/>
  <c r="K84" i="21"/>
  <c r="L84" i="21"/>
  <c r="M84" i="21"/>
  <c r="N84" i="21"/>
  <c r="O84" i="21"/>
  <c r="P84" i="21"/>
  <c r="Q84" i="21"/>
  <c r="R84" i="21"/>
  <c r="S84" i="21"/>
  <c r="T84" i="21"/>
  <c r="U84" i="21"/>
  <c r="V84" i="21"/>
  <c r="W84" i="21"/>
  <c r="X84" i="21"/>
  <c r="Y84" i="21"/>
  <c r="Z84" i="21"/>
  <c r="AB84" i="21"/>
  <c r="AC84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T85" i="21"/>
  <c r="U85" i="21"/>
  <c r="V85" i="21"/>
  <c r="W85" i="21"/>
  <c r="X85" i="21"/>
  <c r="Y85" i="21"/>
  <c r="Z85" i="21"/>
  <c r="AB85" i="21"/>
  <c r="AC85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T86" i="21"/>
  <c r="U86" i="21"/>
  <c r="V86" i="21"/>
  <c r="W86" i="21"/>
  <c r="X86" i="21"/>
  <c r="Y86" i="21"/>
  <c r="Z86" i="21"/>
  <c r="AB86" i="21"/>
  <c r="AC86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T87" i="21"/>
  <c r="U87" i="21"/>
  <c r="V87" i="21"/>
  <c r="W87" i="21"/>
  <c r="X87" i="21"/>
  <c r="Y87" i="21"/>
  <c r="Z87" i="21"/>
  <c r="AB87" i="21"/>
  <c r="AC87" i="21"/>
  <c r="H88" i="21"/>
  <c r="I88" i="21"/>
  <c r="J88" i="21"/>
  <c r="K88" i="21"/>
  <c r="L88" i="21"/>
  <c r="M88" i="21"/>
  <c r="N88" i="21"/>
  <c r="O88" i="21"/>
  <c r="P88" i="21"/>
  <c r="Q88" i="21"/>
  <c r="R88" i="21"/>
  <c r="S88" i="21"/>
  <c r="T88" i="21"/>
  <c r="U88" i="21"/>
  <c r="V88" i="21"/>
  <c r="W88" i="21"/>
  <c r="X88" i="21"/>
  <c r="Y88" i="21"/>
  <c r="Z88" i="21"/>
  <c r="AB88" i="21"/>
  <c r="AC88" i="21"/>
  <c r="H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B89" i="21"/>
  <c r="AC89" i="21"/>
  <c r="H90" i="21"/>
  <c r="I90" i="21"/>
  <c r="J90" i="21"/>
  <c r="K90" i="21"/>
  <c r="L90" i="21"/>
  <c r="M90" i="21"/>
  <c r="N90" i="21"/>
  <c r="O90" i="21"/>
  <c r="P90" i="21"/>
  <c r="Q90" i="21"/>
  <c r="R90" i="21"/>
  <c r="S90" i="21"/>
  <c r="T90" i="21"/>
  <c r="U90" i="21"/>
  <c r="V90" i="21"/>
  <c r="W90" i="21"/>
  <c r="X90" i="21"/>
  <c r="Y90" i="21"/>
  <c r="Z90" i="21"/>
  <c r="AB90" i="21"/>
  <c r="AC90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B91" i="21"/>
  <c r="AC91" i="21"/>
  <c r="H92" i="21"/>
  <c r="J92" i="21"/>
  <c r="K92" i="21"/>
  <c r="L92" i="21"/>
  <c r="M92" i="21"/>
  <c r="N92" i="21"/>
  <c r="O92" i="21"/>
  <c r="P92" i="21"/>
  <c r="Q92" i="21"/>
  <c r="R92" i="21"/>
  <c r="S92" i="21"/>
  <c r="T92" i="21"/>
  <c r="U92" i="21"/>
  <c r="V92" i="21"/>
  <c r="W92" i="21"/>
  <c r="X92" i="21"/>
  <c r="Y92" i="21"/>
  <c r="Z92" i="21"/>
  <c r="AB92" i="21"/>
  <c r="AC92" i="21"/>
  <c r="H93" i="21"/>
  <c r="I93" i="21"/>
  <c r="J93" i="21"/>
  <c r="K93" i="21"/>
  <c r="L93" i="21"/>
  <c r="M93" i="21"/>
  <c r="N93" i="21"/>
  <c r="O93" i="21"/>
  <c r="P93" i="21"/>
  <c r="Q93" i="21"/>
  <c r="R93" i="21"/>
  <c r="S93" i="21"/>
  <c r="T93" i="21"/>
  <c r="U93" i="21"/>
  <c r="V93" i="21"/>
  <c r="W93" i="21"/>
  <c r="X93" i="21"/>
  <c r="Y93" i="21"/>
  <c r="Z93" i="21"/>
  <c r="AB93" i="21"/>
  <c r="AC93" i="21"/>
  <c r="H94" i="21"/>
  <c r="J94" i="21"/>
  <c r="K94" i="21"/>
  <c r="L94" i="21"/>
  <c r="M94" i="21"/>
  <c r="N94" i="21"/>
  <c r="O94" i="21"/>
  <c r="P94" i="21"/>
  <c r="Q94" i="21"/>
  <c r="R94" i="21"/>
  <c r="S94" i="21"/>
  <c r="T94" i="21"/>
  <c r="U94" i="21"/>
  <c r="V94" i="21"/>
  <c r="W94" i="21"/>
  <c r="X94" i="21"/>
  <c r="Y94" i="21"/>
  <c r="Z94" i="21"/>
  <c r="AB94" i="21"/>
  <c r="AC94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T95" i="21"/>
  <c r="U95" i="21"/>
  <c r="V95" i="21"/>
  <c r="W95" i="21"/>
  <c r="X95" i="21"/>
  <c r="Y95" i="21"/>
  <c r="Z95" i="21"/>
  <c r="AB95" i="21"/>
  <c r="AC95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T96" i="21"/>
  <c r="U96" i="21"/>
  <c r="V96" i="21"/>
  <c r="W96" i="21"/>
  <c r="X96" i="21"/>
  <c r="Y96" i="21"/>
  <c r="Z96" i="21"/>
  <c r="AB96" i="21"/>
  <c r="AC96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T97" i="21"/>
  <c r="U97" i="21"/>
  <c r="V97" i="21"/>
  <c r="W97" i="21"/>
  <c r="X97" i="21"/>
  <c r="Y97" i="21"/>
  <c r="Z97" i="21"/>
  <c r="AB97" i="21"/>
  <c r="AC97" i="21"/>
  <c r="H98" i="21"/>
  <c r="J98" i="21"/>
  <c r="K98" i="21"/>
  <c r="L98" i="21"/>
  <c r="M98" i="21"/>
  <c r="N98" i="21"/>
  <c r="O98" i="21"/>
  <c r="P98" i="21"/>
  <c r="Q98" i="21"/>
  <c r="R98" i="21"/>
  <c r="S98" i="21"/>
  <c r="T98" i="21"/>
  <c r="U98" i="21"/>
  <c r="V98" i="21"/>
  <c r="W98" i="21"/>
  <c r="X98" i="21"/>
  <c r="Y98" i="21"/>
  <c r="Z98" i="21"/>
  <c r="AB98" i="21"/>
  <c r="AC98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T99" i="21"/>
  <c r="U99" i="21"/>
  <c r="V99" i="21"/>
  <c r="W99" i="21"/>
  <c r="X99" i="21"/>
  <c r="Y99" i="21"/>
  <c r="Z99" i="21"/>
  <c r="AB99" i="21"/>
  <c r="AC99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U100" i="21"/>
  <c r="V100" i="21"/>
  <c r="W100" i="21"/>
  <c r="X100" i="21"/>
  <c r="Y100" i="21"/>
  <c r="Z100" i="21"/>
  <c r="AB100" i="21"/>
  <c r="AC100" i="21"/>
  <c r="H101" i="21"/>
  <c r="J101" i="21"/>
  <c r="K101" i="21"/>
  <c r="L101" i="21"/>
  <c r="M101" i="21"/>
  <c r="N101" i="21"/>
  <c r="O101" i="21"/>
  <c r="P101" i="21"/>
  <c r="Q101" i="21"/>
  <c r="R101" i="21"/>
  <c r="S101" i="21"/>
  <c r="T101" i="21"/>
  <c r="U101" i="21"/>
  <c r="V101" i="21"/>
  <c r="W101" i="21"/>
  <c r="X101" i="21"/>
  <c r="Y101" i="21"/>
  <c r="Z101" i="21"/>
  <c r="AB101" i="21"/>
  <c r="AC101" i="21"/>
  <c r="H102" i="21"/>
  <c r="I102" i="21"/>
  <c r="J102" i="21"/>
  <c r="K102" i="21"/>
  <c r="L102" i="21"/>
  <c r="M102" i="21"/>
  <c r="N102" i="21"/>
  <c r="O102" i="21"/>
  <c r="P102" i="21"/>
  <c r="Q102" i="21"/>
  <c r="R102" i="21"/>
  <c r="S102" i="21"/>
  <c r="T102" i="21"/>
  <c r="U102" i="21"/>
  <c r="V102" i="21"/>
  <c r="W102" i="21"/>
  <c r="X102" i="21"/>
  <c r="Y102" i="21"/>
  <c r="Z102" i="21"/>
  <c r="AB102" i="21"/>
  <c r="AC102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T103" i="21"/>
  <c r="U103" i="21"/>
  <c r="V103" i="21"/>
  <c r="W103" i="21"/>
  <c r="X103" i="21"/>
  <c r="Y103" i="21"/>
  <c r="Z103" i="21"/>
  <c r="AB103" i="21"/>
  <c r="AC103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T104" i="21"/>
  <c r="U104" i="21"/>
  <c r="V104" i="21"/>
  <c r="W104" i="21"/>
  <c r="X104" i="21"/>
  <c r="Y104" i="21"/>
  <c r="Z104" i="21"/>
  <c r="AB104" i="21"/>
  <c r="AC104" i="21"/>
  <c r="H105" i="21"/>
  <c r="J105" i="21"/>
  <c r="K105" i="21"/>
  <c r="L105" i="21"/>
  <c r="M105" i="21"/>
  <c r="N105" i="21"/>
  <c r="O105" i="21"/>
  <c r="P105" i="21"/>
  <c r="Q105" i="21"/>
  <c r="R105" i="21"/>
  <c r="S105" i="21"/>
  <c r="T105" i="21"/>
  <c r="U105" i="21"/>
  <c r="V105" i="21"/>
  <c r="W105" i="21"/>
  <c r="X105" i="21"/>
  <c r="Y105" i="21"/>
  <c r="Z105" i="21"/>
  <c r="AB105" i="21"/>
  <c r="AC105" i="21"/>
  <c r="H106" i="21"/>
  <c r="I106" i="21"/>
  <c r="J106" i="21"/>
  <c r="K106" i="21"/>
  <c r="L106" i="21"/>
  <c r="M106" i="21"/>
  <c r="N106" i="21"/>
  <c r="O106" i="21"/>
  <c r="P106" i="21"/>
  <c r="Q106" i="21"/>
  <c r="R106" i="21"/>
  <c r="S106" i="21"/>
  <c r="T106" i="21"/>
  <c r="U106" i="21"/>
  <c r="V106" i="21"/>
  <c r="W106" i="21"/>
  <c r="X106" i="21"/>
  <c r="Y106" i="21"/>
  <c r="Z106" i="21"/>
  <c r="AB106" i="21"/>
  <c r="AC106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T107" i="21"/>
  <c r="U107" i="21"/>
  <c r="V107" i="21"/>
  <c r="W107" i="21"/>
  <c r="X107" i="21"/>
  <c r="Y107" i="21"/>
  <c r="Z107" i="21"/>
  <c r="AB107" i="21"/>
  <c r="AC107" i="21"/>
  <c r="H108" i="21"/>
  <c r="I108" i="21"/>
  <c r="J108" i="21"/>
  <c r="K108" i="21"/>
  <c r="L108" i="21"/>
  <c r="M108" i="21"/>
  <c r="N108" i="21"/>
  <c r="O108" i="21"/>
  <c r="P108" i="21"/>
  <c r="Q108" i="21"/>
  <c r="R108" i="21"/>
  <c r="S108" i="21"/>
  <c r="T108" i="21"/>
  <c r="U108" i="21"/>
  <c r="V108" i="21"/>
  <c r="W108" i="21"/>
  <c r="X108" i="21"/>
  <c r="Y108" i="21"/>
  <c r="Z108" i="21"/>
  <c r="AB108" i="21"/>
  <c r="AC108" i="21"/>
  <c r="H109" i="21"/>
  <c r="J109" i="21"/>
  <c r="K109" i="21"/>
  <c r="L109" i="21"/>
  <c r="M109" i="21"/>
  <c r="N109" i="21"/>
  <c r="O109" i="21"/>
  <c r="P109" i="21"/>
  <c r="Q109" i="21"/>
  <c r="R109" i="21"/>
  <c r="S109" i="21"/>
  <c r="T109" i="21"/>
  <c r="U109" i="21"/>
  <c r="V109" i="21"/>
  <c r="W109" i="21"/>
  <c r="X109" i="21"/>
  <c r="Y109" i="21"/>
  <c r="Z109" i="21"/>
  <c r="AB109" i="21"/>
  <c r="AC109" i="21"/>
  <c r="H110" i="21"/>
  <c r="I110" i="21"/>
  <c r="J110" i="21"/>
  <c r="K110" i="21"/>
  <c r="L110" i="21"/>
  <c r="M110" i="21"/>
  <c r="N110" i="21"/>
  <c r="O110" i="21"/>
  <c r="P110" i="21"/>
  <c r="Q110" i="21"/>
  <c r="R110" i="21"/>
  <c r="S110" i="21"/>
  <c r="T110" i="21"/>
  <c r="U110" i="21"/>
  <c r="V110" i="21"/>
  <c r="W110" i="21"/>
  <c r="X110" i="21"/>
  <c r="Y110" i="21"/>
  <c r="Z110" i="21"/>
  <c r="AB110" i="21"/>
  <c r="AC110" i="21"/>
  <c r="H111" i="21"/>
  <c r="I111" i="21"/>
  <c r="J111" i="21"/>
  <c r="K111" i="21"/>
  <c r="L111" i="21"/>
  <c r="M111" i="21"/>
  <c r="N111" i="21"/>
  <c r="O111" i="21"/>
  <c r="P111" i="21"/>
  <c r="Q111" i="21"/>
  <c r="R111" i="21"/>
  <c r="S111" i="21"/>
  <c r="T111" i="21"/>
  <c r="U111" i="21"/>
  <c r="V111" i="21"/>
  <c r="W111" i="21"/>
  <c r="X111" i="21"/>
  <c r="Y111" i="21"/>
  <c r="Z111" i="21"/>
  <c r="AB111" i="21"/>
  <c r="AC111" i="21"/>
  <c r="H112" i="21"/>
  <c r="I112" i="21"/>
  <c r="J112" i="21"/>
  <c r="K112" i="21"/>
  <c r="L112" i="21"/>
  <c r="M112" i="21"/>
  <c r="N112" i="21"/>
  <c r="O112" i="21"/>
  <c r="P112" i="21"/>
  <c r="Q112" i="21"/>
  <c r="R112" i="21"/>
  <c r="S112" i="21"/>
  <c r="T112" i="21"/>
  <c r="U112" i="21"/>
  <c r="V112" i="21"/>
  <c r="W112" i="21"/>
  <c r="X112" i="21"/>
  <c r="Y112" i="21"/>
  <c r="Z112" i="21"/>
  <c r="AB112" i="21"/>
  <c r="AC112" i="21"/>
  <c r="H113" i="21"/>
  <c r="J113" i="21"/>
  <c r="K113" i="21"/>
  <c r="L113" i="21"/>
  <c r="M113" i="21"/>
  <c r="N113" i="21"/>
  <c r="O113" i="21"/>
  <c r="P113" i="21"/>
  <c r="Q113" i="21"/>
  <c r="R113" i="21"/>
  <c r="S113" i="21"/>
  <c r="T113" i="21"/>
  <c r="U113" i="21"/>
  <c r="V113" i="21"/>
  <c r="W113" i="21"/>
  <c r="X113" i="21"/>
  <c r="Y113" i="21"/>
  <c r="Z113" i="21"/>
  <c r="AB113" i="21"/>
  <c r="AC113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T114" i="21"/>
  <c r="U114" i="21"/>
  <c r="V114" i="21"/>
  <c r="W114" i="21"/>
  <c r="X114" i="21"/>
  <c r="Y114" i="21"/>
  <c r="Z114" i="21"/>
  <c r="AB114" i="21"/>
  <c r="AC114" i="21"/>
  <c r="H115" i="21"/>
  <c r="I115" i="21"/>
  <c r="J115" i="21"/>
  <c r="K115" i="21"/>
  <c r="L115" i="21"/>
  <c r="M115" i="21"/>
  <c r="N115" i="21"/>
  <c r="O115" i="21"/>
  <c r="P115" i="21"/>
  <c r="Q115" i="21"/>
  <c r="R115" i="21"/>
  <c r="S115" i="21"/>
  <c r="T115" i="21"/>
  <c r="U115" i="21"/>
  <c r="V115" i="21"/>
  <c r="W115" i="21"/>
  <c r="X115" i="21"/>
  <c r="Y115" i="21"/>
  <c r="Z115" i="21"/>
  <c r="AB115" i="21"/>
  <c r="AC115" i="21"/>
  <c r="H116" i="21"/>
  <c r="I116" i="21"/>
  <c r="J116" i="21"/>
  <c r="K116" i="21"/>
  <c r="L116" i="21"/>
  <c r="M116" i="21"/>
  <c r="N116" i="21"/>
  <c r="O116" i="21"/>
  <c r="P116" i="21"/>
  <c r="Q116" i="21"/>
  <c r="R116" i="21"/>
  <c r="S116" i="21"/>
  <c r="T116" i="21"/>
  <c r="U116" i="21"/>
  <c r="V116" i="21"/>
  <c r="W116" i="21"/>
  <c r="X116" i="21"/>
  <c r="Y116" i="21"/>
  <c r="Z116" i="21"/>
  <c r="AB116" i="21"/>
  <c r="AC116" i="21"/>
  <c r="H117" i="21"/>
  <c r="J117" i="21"/>
  <c r="K117" i="21"/>
  <c r="L117" i="21"/>
  <c r="M117" i="21"/>
  <c r="N117" i="21"/>
  <c r="O117" i="21"/>
  <c r="P117" i="21"/>
  <c r="Q117" i="21"/>
  <c r="R117" i="21"/>
  <c r="S117" i="21"/>
  <c r="T117" i="21"/>
  <c r="U117" i="21"/>
  <c r="V117" i="21"/>
  <c r="W117" i="21"/>
  <c r="X117" i="21"/>
  <c r="Y117" i="21"/>
  <c r="Z117" i="21"/>
  <c r="AB117" i="21"/>
  <c r="AC117" i="21"/>
  <c r="H118" i="21"/>
  <c r="J118" i="21"/>
  <c r="K118" i="21"/>
  <c r="L118" i="21"/>
  <c r="M118" i="21"/>
  <c r="N118" i="21"/>
  <c r="O118" i="21"/>
  <c r="P118" i="21"/>
  <c r="Q118" i="21"/>
  <c r="R118" i="21"/>
  <c r="S118" i="21"/>
  <c r="T118" i="21"/>
  <c r="U118" i="21"/>
  <c r="V118" i="21"/>
  <c r="W118" i="21"/>
  <c r="X118" i="21"/>
  <c r="Y118" i="21"/>
  <c r="Z118" i="21"/>
  <c r="AB118" i="21"/>
  <c r="AC118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T119" i="21"/>
  <c r="U119" i="21"/>
  <c r="V119" i="21"/>
  <c r="W119" i="21"/>
  <c r="X119" i="21"/>
  <c r="Y119" i="21"/>
  <c r="Z119" i="21"/>
  <c r="AB119" i="21"/>
  <c r="AC119" i="21"/>
  <c r="H120" i="21"/>
  <c r="I120" i="21"/>
  <c r="J120" i="21"/>
  <c r="K120" i="21"/>
  <c r="L120" i="21"/>
  <c r="M120" i="21"/>
  <c r="N120" i="21"/>
  <c r="O120" i="21"/>
  <c r="P120" i="21"/>
  <c r="Q120" i="21"/>
  <c r="R120" i="21"/>
  <c r="S120" i="21"/>
  <c r="T120" i="21"/>
  <c r="U120" i="21"/>
  <c r="V120" i="21"/>
  <c r="W120" i="21"/>
  <c r="X120" i="21"/>
  <c r="Y120" i="21"/>
  <c r="Z120" i="21"/>
  <c r="AB120" i="21"/>
  <c r="AC120" i="21"/>
  <c r="H121" i="21"/>
  <c r="J121" i="21"/>
  <c r="K121" i="21"/>
  <c r="L121" i="21"/>
  <c r="M121" i="21"/>
  <c r="N121" i="21"/>
  <c r="O121" i="21"/>
  <c r="P121" i="21"/>
  <c r="Q121" i="21"/>
  <c r="R121" i="21"/>
  <c r="S121" i="21"/>
  <c r="T121" i="21"/>
  <c r="U121" i="21"/>
  <c r="V121" i="21"/>
  <c r="W121" i="21"/>
  <c r="X121" i="21"/>
  <c r="Y121" i="21"/>
  <c r="Z121" i="21"/>
  <c r="AB121" i="21"/>
  <c r="AC121" i="21"/>
  <c r="H122" i="21"/>
  <c r="I122" i="21"/>
  <c r="J122" i="21"/>
  <c r="K122" i="21"/>
  <c r="L122" i="21"/>
  <c r="M122" i="21"/>
  <c r="N122" i="21"/>
  <c r="O122" i="21"/>
  <c r="P122" i="21"/>
  <c r="Q122" i="21"/>
  <c r="R122" i="21"/>
  <c r="S122" i="21"/>
  <c r="T122" i="21"/>
  <c r="U122" i="21"/>
  <c r="V122" i="21"/>
  <c r="W122" i="21"/>
  <c r="X122" i="21"/>
  <c r="Y122" i="21"/>
  <c r="Z122" i="21"/>
  <c r="AB122" i="21"/>
  <c r="AC122" i="21"/>
  <c r="H123" i="21"/>
  <c r="I123" i="21"/>
  <c r="J123" i="21"/>
  <c r="K123" i="21"/>
  <c r="L123" i="21"/>
  <c r="M123" i="21"/>
  <c r="N123" i="21"/>
  <c r="O123" i="21"/>
  <c r="P123" i="21"/>
  <c r="Q123" i="21"/>
  <c r="R123" i="21"/>
  <c r="S123" i="21"/>
  <c r="T123" i="21"/>
  <c r="U123" i="21"/>
  <c r="V123" i="21"/>
  <c r="W123" i="21"/>
  <c r="X123" i="21"/>
  <c r="Y123" i="21"/>
  <c r="Z123" i="21"/>
  <c r="AB123" i="21"/>
  <c r="AC123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T124" i="21"/>
  <c r="U124" i="21"/>
  <c r="V124" i="21"/>
  <c r="W124" i="21"/>
  <c r="X124" i="21"/>
  <c r="Y124" i="21"/>
  <c r="Z124" i="21"/>
  <c r="AB124" i="21"/>
  <c r="AC124" i="21"/>
  <c r="H125" i="21"/>
  <c r="I125" i="21"/>
  <c r="J125" i="21"/>
  <c r="K125" i="21"/>
  <c r="L125" i="21"/>
  <c r="M125" i="21"/>
  <c r="N125" i="21"/>
  <c r="O125" i="21"/>
  <c r="P125" i="21"/>
  <c r="Q125" i="21"/>
  <c r="R125" i="21"/>
  <c r="S125" i="21"/>
  <c r="T125" i="21"/>
  <c r="U125" i="21"/>
  <c r="V125" i="21"/>
  <c r="W125" i="21"/>
  <c r="X125" i="21"/>
  <c r="Y125" i="21"/>
  <c r="Z125" i="21"/>
  <c r="AB125" i="21"/>
  <c r="AC125" i="21"/>
  <c r="H126" i="21"/>
  <c r="I126" i="21"/>
  <c r="J126" i="21"/>
  <c r="K126" i="21"/>
  <c r="L126" i="21"/>
  <c r="M126" i="21"/>
  <c r="N126" i="21"/>
  <c r="O126" i="21"/>
  <c r="P126" i="21"/>
  <c r="Q126" i="21"/>
  <c r="R126" i="21"/>
  <c r="S126" i="21"/>
  <c r="T126" i="21"/>
  <c r="U126" i="21"/>
  <c r="V126" i="21"/>
  <c r="W126" i="21"/>
  <c r="X126" i="21"/>
  <c r="Y126" i="21"/>
  <c r="Z126" i="21"/>
  <c r="AB126" i="21"/>
  <c r="AC126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T127" i="21"/>
  <c r="U127" i="21"/>
  <c r="V127" i="21"/>
  <c r="W127" i="21"/>
  <c r="X127" i="21"/>
  <c r="Y127" i="21"/>
  <c r="Z127" i="21"/>
  <c r="AB127" i="21"/>
  <c r="AC127" i="21"/>
  <c r="H128" i="21"/>
  <c r="I128" i="21"/>
  <c r="J128" i="21"/>
  <c r="K128" i="21"/>
  <c r="L128" i="21"/>
  <c r="M128" i="21"/>
  <c r="N128" i="21"/>
  <c r="O128" i="21"/>
  <c r="P128" i="21"/>
  <c r="Q128" i="21"/>
  <c r="R128" i="21"/>
  <c r="S128" i="21"/>
  <c r="T128" i="21"/>
  <c r="U128" i="21"/>
  <c r="V128" i="21"/>
  <c r="W128" i="21"/>
  <c r="X128" i="21"/>
  <c r="Y128" i="21"/>
  <c r="Z128" i="21"/>
  <c r="AB128" i="21"/>
  <c r="AC128" i="21"/>
  <c r="H129" i="21"/>
  <c r="I129" i="21"/>
  <c r="J129" i="21"/>
  <c r="K129" i="21"/>
  <c r="L129" i="21"/>
  <c r="M129" i="21"/>
  <c r="N129" i="21"/>
  <c r="O129" i="21"/>
  <c r="P129" i="21"/>
  <c r="Q129" i="21"/>
  <c r="R129" i="21"/>
  <c r="S129" i="21"/>
  <c r="T129" i="21"/>
  <c r="U129" i="21"/>
  <c r="V129" i="21"/>
  <c r="W129" i="21"/>
  <c r="X129" i="21"/>
  <c r="Y129" i="21"/>
  <c r="Z129" i="21"/>
  <c r="AB129" i="21"/>
  <c r="AC129" i="21"/>
  <c r="H130" i="21"/>
  <c r="I130" i="21"/>
  <c r="J130" i="21"/>
  <c r="K130" i="21"/>
  <c r="L130" i="21"/>
  <c r="M130" i="21"/>
  <c r="N130" i="21"/>
  <c r="O130" i="21"/>
  <c r="P130" i="21"/>
  <c r="Q130" i="21"/>
  <c r="R130" i="21"/>
  <c r="S130" i="21"/>
  <c r="T130" i="21"/>
  <c r="U130" i="21"/>
  <c r="V130" i="21"/>
  <c r="W130" i="21"/>
  <c r="X130" i="21"/>
  <c r="Y130" i="21"/>
  <c r="Z130" i="21"/>
  <c r="AB130" i="21"/>
  <c r="AC130" i="21"/>
  <c r="H131" i="21"/>
  <c r="I131" i="21"/>
  <c r="J131" i="21"/>
  <c r="K131" i="21"/>
  <c r="L131" i="21"/>
  <c r="M131" i="21"/>
  <c r="N131" i="21"/>
  <c r="O131" i="21"/>
  <c r="P131" i="21"/>
  <c r="Q131" i="21"/>
  <c r="R131" i="21"/>
  <c r="S131" i="21"/>
  <c r="T131" i="21"/>
  <c r="U131" i="21"/>
  <c r="V131" i="21"/>
  <c r="W131" i="21"/>
  <c r="X131" i="21"/>
  <c r="Y131" i="21"/>
  <c r="Z131" i="21"/>
  <c r="AB131" i="21"/>
  <c r="AC131" i="21"/>
  <c r="H132" i="21"/>
  <c r="I132" i="21"/>
  <c r="J132" i="21"/>
  <c r="K132" i="21"/>
  <c r="L132" i="21"/>
  <c r="M132" i="21"/>
  <c r="N132" i="21"/>
  <c r="O132" i="21"/>
  <c r="P132" i="21"/>
  <c r="Q132" i="21"/>
  <c r="R132" i="21"/>
  <c r="S132" i="21"/>
  <c r="T132" i="21"/>
  <c r="U132" i="21"/>
  <c r="V132" i="21"/>
  <c r="W132" i="21"/>
  <c r="X132" i="21"/>
  <c r="Y132" i="21"/>
  <c r="Z132" i="21"/>
  <c r="AB132" i="21"/>
  <c r="AC132" i="21"/>
  <c r="H133" i="21"/>
  <c r="I133" i="21"/>
  <c r="J133" i="21"/>
  <c r="K133" i="21"/>
  <c r="L133" i="21"/>
  <c r="M133" i="21"/>
  <c r="N133" i="21"/>
  <c r="O133" i="21"/>
  <c r="P133" i="21"/>
  <c r="Q133" i="21"/>
  <c r="R133" i="21"/>
  <c r="S133" i="21"/>
  <c r="T133" i="21"/>
  <c r="U133" i="21"/>
  <c r="V133" i="21"/>
  <c r="W133" i="21"/>
  <c r="X133" i="21"/>
  <c r="Y133" i="21"/>
  <c r="Z133" i="21"/>
  <c r="AB133" i="21"/>
  <c r="AC133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T134" i="21"/>
  <c r="U134" i="21"/>
  <c r="V134" i="21"/>
  <c r="W134" i="21"/>
  <c r="X134" i="21"/>
  <c r="Y134" i="21"/>
  <c r="Z134" i="21"/>
  <c r="AB134" i="21"/>
  <c r="AC134" i="21"/>
  <c r="H135" i="21"/>
  <c r="I135" i="21"/>
  <c r="J135" i="21"/>
  <c r="K135" i="21"/>
  <c r="L135" i="21"/>
  <c r="M135" i="21"/>
  <c r="N135" i="21"/>
  <c r="O135" i="21"/>
  <c r="P135" i="21"/>
  <c r="Q135" i="21"/>
  <c r="R135" i="21"/>
  <c r="S135" i="21"/>
  <c r="T135" i="21"/>
  <c r="U135" i="21"/>
  <c r="V135" i="21"/>
  <c r="W135" i="21"/>
  <c r="X135" i="21"/>
  <c r="Y135" i="21"/>
  <c r="Z135" i="21"/>
  <c r="AB135" i="21"/>
  <c r="AC135" i="21"/>
  <c r="H136" i="21"/>
  <c r="I136" i="21"/>
  <c r="J136" i="21"/>
  <c r="K136" i="21"/>
  <c r="L136" i="21"/>
  <c r="M136" i="21"/>
  <c r="N136" i="21"/>
  <c r="O136" i="21"/>
  <c r="P136" i="21"/>
  <c r="Q136" i="21"/>
  <c r="R136" i="21"/>
  <c r="S136" i="21"/>
  <c r="T136" i="21"/>
  <c r="U136" i="21"/>
  <c r="V136" i="21"/>
  <c r="W136" i="21"/>
  <c r="X136" i="21"/>
  <c r="Y136" i="21"/>
  <c r="Z136" i="21"/>
  <c r="AB136" i="21"/>
  <c r="AC136" i="21"/>
  <c r="H137" i="21"/>
  <c r="I137" i="21"/>
  <c r="J137" i="21"/>
  <c r="K137" i="21"/>
  <c r="L137" i="21"/>
  <c r="M137" i="21"/>
  <c r="N137" i="21"/>
  <c r="O137" i="21"/>
  <c r="P137" i="21"/>
  <c r="Q137" i="21"/>
  <c r="R137" i="21"/>
  <c r="S137" i="21"/>
  <c r="T137" i="21"/>
  <c r="U137" i="21"/>
  <c r="V137" i="21"/>
  <c r="W137" i="21"/>
  <c r="X137" i="21"/>
  <c r="Y137" i="21"/>
  <c r="Z137" i="21"/>
  <c r="AB137" i="21"/>
  <c r="AC137" i="21"/>
  <c r="H138" i="21"/>
  <c r="I138" i="21"/>
  <c r="J138" i="21"/>
  <c r="K138" i="21"/>
  <c r="L138" i="21"/>
  <c r="M138" i="21"/>
  <c r="N138" i="21"/>
  <c r="O138" i="21"/>
  <c r="P138" i="21"/>
  <c r="Q138" i="21"/>
  <c r="R138" i="21"/>
  <c r="S138" i="21"/>
  <c r="T138" i="21"/>
  <c r="U138" i="21"/>
  <c r="V138" i="21"/>
  <c r="W138" i="21"/>
  <c r="X138" i="21"/>
  <c r="Y138" i="21"/>
  <c r="Z138" i="21"/>
  <c r="AB138" i="21"/>
  <c r="AC138" i="21"/>
  <c r="H139" i="21"/>
  <c r="I139" i="21"/>
  <c r="J139" i="21"/>
  <c r="K139" i="21"/>
  <c r="L139" i="21"/>
  <c r="M139" i="21"/>
  <c r="N139" i="21"/>
  <c r="O139" i="21"/>
  <c r="P139" i="21"/>
  <c r="Q139" i="21"/>
  <c r="R139" i="21"/>
  <c r="S139" i="21"/>
  <c r="T139" i="21"/>
  <c r="U139" i="21"/>
  <c r="V139" i="21"/>
  <c r="W139" i="21"/>
  <c r="X139" i="21"/>
  <c r="Y139" i="21"/>
  <c r="Z139" i="21"/>
  <c r="AB139" i="21"/>
  <c r="AC139" i="21"/>
  <c r="H140" i="21"/>
  <c r="I140" i="21"/>
  <c r="J140" i="21"/>
  <c r="K140" i="21"/>
  <c r="L140" i="21"/>
  <c r="M140" i="21"/>
  <c r="N140" i="21"/>
  <c r="O140" i="21"/>
  <c r="P140" i="21"/>
  <c r="Q140" i="21"/>
  <c r="R140" i="21"/>
  <c r="S140" i="21"/>
  <c r="T140" i="21"/>
  <c r="U140" i="21"/>
  <c r="V140" i="21"/>
  <c r="W140" i="21"/>
  <c r="X140" i="21"/>
  <c r="Y140" i="21"/>
  <c r="Z140" i="21"/>
  <c r="AB140" i="21"/>
  <c r="AC140" i="21"/>
  <c r="H141" i="21"/>
  <c r="I141" i="21"/>
  <c r="J141" i="21"/>
  <c r="K141" i="21"/>
  <c r="L141" i="21"/>
  <c r="M141" i="21"/>
  <c r="N141" i="21"/>
  <c r="O141" i="21"/>
  <c r="P141" i="21"/>
  <c r="Q141" i="21"/>
  <c r="R141" i="21"/>
  <c r="S141" i="21"/>
  <c r="T141" i="21"/>
  <c r="U141" i="21"/>
  <c r="V141" i="21"/>
  <c r="W141" i="21"/>
  <c r="X141" i="21"/>
  <c r="Y141" i="21"/>
  <c r="Z141" i="21"/>
  <c r="AB141" i="21"/>
  <c r="AC141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T142" i="21"/>
  <c r="U142" i="21"/>
  <c r="V142" i="21"/>
  <c r="W142" i="21"/>
  <c r="X142" i="21"/>
  <c r="Y142" i="21"/>
  <c r="Z142" i="21"/>
  <c r="AB142" i="21"/>
  <c r="AC142" i="21"/>
  <c r="H143" i="21"/>
  <c r="I143" i="21"/>
  <c r="J143" i="21"/>
  <c r="K143" i="21"/>
  <c r="L143" i="21"/>
  <c r="M143" i="21"/>
  <c r="N143" i="21"/>
  <c r="O143" i="21"/>
  <c r="P143" i="21"/>
  <c r="Q143" i="21"/>
  <c r="R143" i="21"/>
  <c r="S143" i="21"/>
  <c r="T143" i="21"/>
  <c r="U143" i="21"/>
  <c r="V143" i="21"/>
  <c r="W143" i="21"/>
  <c r="X143" i="21"/>
  <c r="Y143" i="21"/>
  <c r="Z143" i="21"/>
  <c r="AB143" i="21"/>
  <c r="AC143" i="21"/>
  <c r="H144" i="21"/>
  <c r="I144" i="21"/>
  <c r="J144" i="21"/>
  <c r="K144" i="21"/>
  <c r="L144" i="21"/>
  <c r="M144" i="21"/>
  <c r="N144" i="21"/>
  <c r="O144" i="21"/>
  <c r="P144" i="21"/>
  <c r="Q144" i="21"/>
  <c r="R144" i="21"/>
  <c r="S144" i="21"/>
  <c r="T144" i="21"/>
  <c r="U144" i="21"/>
  <c r="V144" i="21"/>
  <c r="W144" i="21"/>
  <c r="X144" i="21"/>
  <c r="Y144" i="21"/>
  <c r="Z144" i="21"/>
  <c r="AB144" i="21"/>
  <c r="AC144" i="21"/>
  <c r="H145" i="21"/>
  <c r="I145" i="21"/>
  <c r="J145" i="21"/>
  <c r="K145" i="21"/>
  <c r="L145" i="21"/>
  <c r="M145" i="21"/>
  <c r="N145" i="21"/>
  <c r="O145" i="21"/>
  <c r="P145" i="21"/>
  <c r="Q145" i="21"/>
  <c r="R145" i="21"/>
  <c r="S145" i="21"/>
  <c r="T145" i="21"/>
  <c r="U145" i="21"/>
  <c r="V145" i="21"/>
  <c r="W145" i="21"/>
  <c r="X145" i="21"/>
  <c r="Y145" i="21"/>
  <c r="Z145" i="21"/>
  <c r="AB145" i="21"/>
  <c r="AC145" i="21"/>
  <c r="H146" i="21"/>
  <c r="I146" i="21"/>
  <c r="J146" i="21"/>
  <c r="K146" i="21"/>
  <c r="L146" i="21"/>
  <c r="M146" i="21"/>
  <c r="N146" i="21"/>
  <c r="O146" i="21"/>
  <c r="P146" i="21"/>
  <c r="Q146" i="21"/>
  <c r="R146" i="21"/>
  <c r="S146" i="21"/>
  <c r="T146" i="21"/>
  <c r="U146" i="21"/>
  <c r="V146" i="21"/>
  <c r="W146" i="21"/>
  <c r="X146" i="21"/>
  <c r="Y146" i="21"/>
  <c r="Z146" i="21"/>
  <c r="AB146" i="21"/>
  <c r="AC146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T147" i="21"/>
  <c r="U147" i="21"/>
  <c r="V147" i="21"/>
  <c r="W147" i="21"/>
  <c r="X147" i="21"/>
  <c r="Y147" i="21"/>
  <c r="Z147" i="21"/>
  <c r="AB147" i="21"/>
  <c r="AC147" i="21"/>
  <c r="H148" i="21"/>
  <c r="I148" i="21"/>
  <c r="J148" i="21"/>
  <c r="K148" i="21"/>
  <c r="L148" i="21"/>
  <c r="M148" i="21"/>
  <c r="N148" i="21"/>
  <c r="O148" i="21"/>
  <c r="P148" i="21"/>
  <c r="Q148" i="21"/>
  <c r="R148" i="21"/>
  <c r="S148" i="21"/>
  <c r="T148" i="21"/>
  <c r="U148" i="21"/>
  <c r="V148" i="21"/>
  <c r="W148" i="21"/>
  <c r="X148" i="21"/>
  <c r="Y148" i="21"/>
  <c r="Z148" i="21"/>
  <c r="AB148" i="21"/>
  <c r="AC148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T149" i="21"/>
  <c r="U149" i="21"/>
  <c r="V149" i="21"/>
  <c r="W149" i="21"/>
  <c r="X149" i="21"/>
  <c r="Y149" i="21"/>
  <c r="Z149" i="21"/>
  <c r="AB149" i="21"/>
  <c r="AC149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T150" i="21"/>
  <c r="U150" i="21"/>
  <c r="V150" i="21"/>
  <c r="W150" i="21"/>
  <c r="X150" i="21"/>
  <c r="Y150" i="21"/>
  <c r="Z150" i="21"/>
  <c r="AB150" i="21"/>
  <c r="AC150" i="21"/>
  <c r="H151" i="21"/>
  <c r="I151" i="21"/>
  <c r="J151" i="21"/>
  <c r="K151" i="21"/>
  <c r="L151" i="21"/>
  <c r="M151" i="21"/>
  <c r="N151" i="21"/>
  <c r="O151" i="21"/>
  <c r="P151" i="21"/>
  <c r="Q151" i="21"/>
  <c r="R151" i="21"/>
  <c r="S151" i="21"/>
  <c r="T151" i="21"/>
  <c r="U151" i="21"/>
  <c r="V151" i="21"/>
  <c r="W151" i="21"/>
  <c r="X151" i="21"/>
  <c r="Y151" i="21"/>
  <c r="Z151" i="21"/>
  <c r="AB151" i="21"/>
  <c r="AC151" i="21"/>
  <c r="H152" i="21"/>
  <c r="I152" i="21"/>
  <c r="J152" i="21"/>
  <c r="K152" i="21"/>
  <c r="L152" i="21"/>
  <c r="M152" i="21"/>
  <c r="N152" i="21"/>
  <c r="O152" i="21"/>
  <c r="P152" i="21"/>
  <c r="Q152" i="21"/>
  <c r="R152" i="21"/>
  <c r="S152" i="21"/>
  <c r="T152" i="21"/>
  <c r="U152" i="21"/>
  <c r="V152" i="21"/>
  <c r="W152" i="21"/>
  <c r="X152" i="21"/>
  <c r="Y152" i="21"/>
  <c r="Z152" i="21"/>
  <c r="AB152" i="21"/>
  <c r="AC152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T153" i="21"/>
  <c r="U153" i="21"/>
  <c r="V153" i="21"/>
  <c r="W153" i="21"/>
  <c r="X153" i="21"/>
  <c r="Y153" i="21"/>
  <c r="Z153" i="21"/>
  <c r="AB153" i="21"/>
  <c r="AC153" i="21"/>
  <c r="H154" i="21"/>
  <c r="I154" i="21"/>
  <c r="J154" i="21"/>
  <c r="K154" i="21"/>
  <c r="L154" i="21"/>
  <c r="M154" i="21"/>
  <c r="N154" i="21"/>
  <c r="O154" i="21"/>
  <c r="P154" i="21"/>
  <c r="Q154" i="21"/>
  <c r="R154" i="21"/>
  <c r="S154" i="21"/>
  <c r="T154" i="21"/>
  <c r="U154" i="21"/>
  <c r="V154" i="21"/>
  <c r="W154" i="21"/>
  <c r="X154" i="21"/>
  <c r="Y154" i="21"/>
  <c r="Z154" i="21"/>
  <c r="AB154" i="21"/>
  <c r="AC154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T155" i="21"/>
  <c r="U155" i="21"/>
  <c r="V155" i="21"/>
  <c r="W155" i="21"/>
  <c r="X155" i="21"/>
  <c r="Y155" i="21"/>
  <c r="Z155" i="21"/>
  <c r="AB155" i="21"/>
  <c r="AC155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T156" i="21"/>
  <c r="U156" i="21"/>
  <c r="V156" i="21"/>
  <c r="W156" i="21"/>
  <c r="X156" i="21"/>
  <c r="Y156" i="21"/>
  <c r="Z156" i="21"/>
  <c r="AB156" i="21"/>
  <c r="AC156" i="21"/>
  <c r="H157" i="21"/>
  <c r="I157" i="21"/>
  <c r="J157" i="21"/>
  <c r="K157" i="21"/>
  <c r="L157" i="21"/>
  <c r="M157" i="21"/>
  <c r="N157" i="21"/>
  <c r="O157" i="21"/>
  <c r="P157" i="21"/>
  <c r="Q157" i="21"/>
  <c r="R157" i="21"/>
  <c r="S157" i="21"/>
  <c r="T157" i="21"/>
  <c r="U157" i="21"/>
  <c r="V157" i="21"/>
  <c r="W157" i="21"/>
  <c r="X157" i="21"/>
  <c r="Y157" i="21"/>
  <c r="Z157" i="21"/>
  <c r="AB157" i="21"/>
  <c r="AC157" i="21"/>
  <c r="H158" i="21"/>
  <c r="I158" i="21"/>
  <c r="J158" i="21"/>
  <c r="K158" i="21"/>
  <c r="L158" i="21"/>
  <c r="M158" i="21"/>
  <c r="N158" i="21"/>
  <c r="O158" i="21"/>
  <c r="P158" i="21"/>
  <c r="Q158" i="21"/>
  <c r="R158" i="21"/>
  <c r="S158" i="21"/>
  <c r="T158" i="21"/>
  <c r="U158" i="21"/>
  <c r="V158" i="21"/>
  <c r="W158" i="21"/>
  <c r="X158" i="21"/>
  <c r="Y158" i="21"/>
  <c r="Z158" i="21"/>
  <c r="AB158" i="21"/>
  <c r="AC158" i="21"/>
  <c r="H159" i="21"/>
  <c r="I159" i="21"/>
  <c r="J159" i="21"/>
  <c r="K159" i="21"/>
  <c r="L159" i="21"/>
  <c r="M159" i="21"/>
  <c r="N159" i="21"/>
  <c r="O159" i="21"/>
  <c r="P159" i="21"/>
  <c r="Q159" i="21"/>
  <c r="R159" i="21"/>
  <c r="S159" i="21"/>
  <c r="T159" i="21"/>
  <c r="U159" i="21"/>
  <c r="V159" i="21"/>
  <c r="W159" i="21"/>
  <c r="X159" i="21"/>
  <c r="Y159" i="21"/>
  <c r="Z159" i="21"/>
  <c r="AB159" i="21"/>
  <c r="AC159" i="21"/>
  <c r="H160" i="21"/>
  <c r="I160" i="21"/>
  <c r="J160" i="21"/>
  <c r="K160" i="21"/>
  <c r="L160" i="21"/>
  <c r="M160" i="21"/>
  <c r="N160" i="21"/>
  <c r="O160" i="21"/>
  <c r="P160" i="21"/>
  <c r="Q160" i="21"/>
  <c r="R160" i="21"/>
  <c r="S160" i="21"/>
  <c r="T160" i="21"/>
  <c r="U160" i="21"/>
  <c r="V160" i="21"/>
  <c r="W160" i="21"/>
  <c r="X160" i="21"/>
  <c r="Y160" i="21"/>
  <c r="Z160" i="21"/>
  <c r="AB160" i="21"/>
  <c r="AC160" i="21"/>
  <c r="H161" i="21"/>
  <c r="I161" i="21"/>
  <c r="J161" i="21"/>
  <c r="K161" i="21"/>
  <c r="L161" i="21"/>
  <c r="M161" i="21"/>
  <c r="N161" i="21"/>
  <c r="O161" i="21"/>
  <c r="P161" i="21"/>
  <c r="Q161" i="21"/>
  <c r="R161" i="21"/>
  <c r="S161" i="21"/>
  <c r="T161" i="21"/>
  <c r="U161" i="21"/>
  <c r="V161" i="21"/>
  <c r="W161" i="21"/>
  <c r="X161" i="21"/>
  <c r="Y161" i="21"/>
  <c r="Z161" i="21"/>
  <c r="AB161" i="21"/>
  <c r="AC161" i="21"/>
  <c r="H162" i="21"/>
  <c r="I162" i="21"/>
  <c r="J162" i="21"/>
  <c r="K162" i="21"/>
  <c r="L162" i="21"/>
  <c r="M162" i="21"/>
  <c r="N162" i="21"/>
  <c r="O162" i="21"/>
  <c r="P162" i="21"/>
  <c r="Q162" i="21"/>
  <c r="R162" i="21"/>
  <c r="S162" i="21"/>
  <c r="T162" i="21"/>
  <c r="U162" i="21"/>
  <c r="V162" i="21"/>
  <c r="W162" i="21"/>
  <c r="X162" i="21"/>
  <c r="Y162" i="21"/>
  <c r="Z162" i="21"/>
  <c r="AB162" i="21"/>
  <c r="AC162" i="21"/>
  <c r="H163" i="21"/>
  <c r="I163" i="21"/>
  <c r="J163" i="21"/>
  <c r="K163" i="21"/>
  <c r="L163" i="21"/>
  <c r="M163" i="21"/>
  <c r="N163" i="21"/>
  <c r="O163" i="21"/>
  <c r="P163" i="21"/>
  <c r="Q163" i="21"/>
  <c r="R163" i="21"/>
  <c r="S163" i="21"/>
  <c r="T163" i="21"/>
  <c r="U163" i="21"/>
  <c r="V163" i="21"/>
  <c r="W163" i="21"/>
  <c r="X163" i="21"/>
  <c r="Y163" i="21"/>
  <c r="Z163" i="21"/>
  <c r="AB163" i="21"/>
  <c r="AC163" i="21"/>
  <c r="H164" i="21"/>
  <c r="I164" i="21"/>
  <c r="J164" i="21"/>
  <c r="K164" i="21"/>
  <c r="L164" i="21"/>
  <c r="M164" i="21"/>
  <c r="N164" i="21"/>
  <c r="O164" i="21"/>
  <c r="P164" i="21"/>
  <c r="Q164" i="21"/>
  <c r="R164" i="21"/>
  <c r="S164" i="21"/>
  <c r="T164" i="21"/>
  <c r="U164" i="21"/>
  <c r="V164" i="21"/>
  <c r="W164" i="21"/>
  <c r="X164" i="21"/>
  <c r="Y164" i="21"/>
  <c r="Z164" i="21"/>
  <c r="AB164" i="21"/>
  <c r="AC164" i="21"/>
  <c r="H165" i="21"/>
  <c r="I165" i="21"/>
  <c r="J165" i="21"/>
  <c r="K165" i="21"/>
  <c r="L165" i="21"/>
  <c r="M165" i="21"/>
  <c r="N165" i="21"/>
  <c r="O165" i="21"/>
  <c r="P165" i="21"/>
  <c r="Q165" i="21"/>
  <c r="R165" i="21"/>
  <c r="S165" i="21"/>
  <c r="T165" i="21"/>
  <c r="U165" i="21"/>
  <c r="V165" i="21"/>
  <c r="W165" i="21"/>
  <c r="X165" i="21"/>
  <c r="Y165" i="21"/>
  <c r="Z165" i="21"/>
  <c r="AB165" i="21"/>
  <c r="AC165" i="21"/>
  <c r="H166" i="21"/>
  <c r="I166" i="21"/>
  <c r="J166" i="21"/>
  <c r="K166" i="21"/>
  <c r="L166" i="21"/>
  <c r="M166" i="21"/>
  <c r="N166" i="21"/>
  <c r="O166" i="21"/>
  <c r="P166" i="21"/>
  <c r="Q166" i="21"/>
  <c r="R166" i="21"/>
  <c r="S166" i="21"/>
  <c r="T166" i="21"/>
  <c r="U166" i="21"/>
  <c r="V166" i="21"/>
  <c r="W166" i="21"/>
  <c r="X166" i="21"/>
  <c r="Y166" i="21"/>
  <c r="Z166" i="21"/>
  <c r="AB166" i="21"/>
  <c r="AC166" i="21"/>
  <c r="H167" i="21"/>
  <c r="I167" i="21"/>
  <c r="J167" i="21"/>
  <c r="K167" i="21"/>
  <c r="L167" i="21"/>
  <c r="M167" i="21"/>
  <c r="N167" i="21"/>
  <c r="O167" i="21"/>
  <c r="P167" i="21"/>
  <c r="Q167" i="21"/>
  <c r="R167" i="21"/>
  <c r="S167" i="21"/>
  <c r="T167" i="21"/>
  <c r="U167" i="21"/>
  <c r="V167" i="21"/>
  <c r="W167" i="21"/>
  <c r="X167" i="21"/>
  <c r="Y167" i="21"/>
  <c r="Z167" i="21"/>
  <c r="AB167" i="21"/>
  <c r="AC167" i="21"/>
  <c r="H168" i="21"/>
  <c r="I168" i="21"/>
  <c r="J168" i="21"/>
  <c r="K168" i="21"/>
  <c r="L168" i="21"/>
  <c r="M168" i="21"/>
  <c r="N168" i="21"/>
  <c r="O168" i="21"/>
  <c r="P168" i="21"/>
  <c r="Q168" i="21"/>
  <c r="R168" i="21"/>
  <c r="S168" i="21"/>
  <c r="T168" i="21"/>
  <c r="U168" i="21"/>
  <c r="V168" i="21"/>
  <c r="W168" i="21"/>
  <c r="X168" i="21"/>
  <c r="Y168" i="21"/>
  <c r="Z168" i="21"/>
  <c r="AB168" i="21"/>
  <c r="AC168" i="21"/>
  <c r="H169" i="21"/>
  <c r="I169" i="21"/>
  <c r="J169" i="21"/>
  <c r="K169" i="21"/>
  <c r="L169" i="21"/>
  <c r="M169" i="21"/>
  <c r="N169" i="21"/>
  <c r="O169" i="21"/>
  <c r="P169" i="21"/>
  <c r="Q169" i="21"/>
  <c r="R169" i="21"/>
  <c r="S169" i="21"/>
  <c r="T169" i="21"/>
  <c r="U169" i="21"/>
  <c r="V169" i="21"/>
  <c r="W169" i="21"/>
  <c r="X169" i="21"/>
  <c r="Y169" i="21"/>
  <c r="Z169" i="21"/>
  <c r="AB169" i="21"/>
  <c r="AC169" i="21"/>
  <c r="H170" i="21"/>
  <c r="I170" i="21"/>
  <c r="J170" i="21"/>
  <c r="K170" i="21"/>
  <c r="L170" i="21"/>
  <c r="M170" i="21"/>
  <c r="N170" i="21"/>
  <c r="O170" i="21"/>
  <c r="P170" i="21"/>
  <c r="Q170" i="21"/>
  <c r="R170" i="21"/>
  <c r="S170" i="21"/>
  <c r="T170" i="21"/>
  <c r="U170" i="21"/>
  <c r="V170" i="21"/>
  <c r="W170" i="21"/>
  <c r="X170" i="21"/>
  <c r="Y170" i="21"/>
  <c r="Z170" i="21"/>
  <c r="AB170" i="21"/>
  <c r="AC170" i="21"/>
  <c r="H171" i="21"/>
  <c r="I171" i="21"/>
  <c r="J171" i="21"/>
  <c r="K171" i="21"/>
  <c r="L171" i="21"/>
  <c r="M171" i="21"/>
  <c r="N171" i="21"/>
  <c r="O171" i="21"/>
  <c r="P171" i="21"/>
  <c r="Q171" i="21"/>
  <c r="R171" i="21"/>
  <c r="S171" i="21"/>
  <c r="T171" i="21"/>
  <c r="U171" i="21"/>
  <c r="V171" i="21"/>
  <c r="W171" i="21"/>
  <c r="X171" i="21"/>
  <c r="Y171" i="21"/>
  <c r="Z171" i="21"/>
  <c r="AB171" i="21"/>
  <c r="AC171" i="21"/>
  <c r="H172" i="21"/>
  <c r="I172" i="21"/>
  <c r="J172" i="21"/>
  <c r="K172" i="21"/>
  <c r="L172" i="21"/>
  <c r="M172" i="21"/>
  <c r="N172" i="21"/>
  <c r="O172" i="21"/>
  <c r="P172" i="21"/>
  <c r="Q172" i="21"/>
  <c r="R172" i="21"/>
  <c r="S172" i="21"/>
  <c r="T172" i="21"/>
  <c r="U172" i="21"/>
  <c r="V172" i="21"/>
  <c r="W172" i="21"/>
  <c r="X172" i="21"/>
  <c r="Y172" i="21"/>
  <c r="Z172" i="21"/>
  <c r="AB172" i="21"/>
  <c r="AC172" i="21"/>
  <c r="H173" i="21"/>
  <c r="I173" i="21"/>
  <c r="J173" i="21"/>
  <c r="K173" i="21"/>
  <c r="L173" i="21"/>
  <c r="M173" i="21"/>
  <c r="N173" i="21"/>
  <c r="O173" i="21"/>
  <c r="P173" i="21"/>
  <c r="Q173" i="21"/>
  <c r="R173" i="21"/>
  <c r="S173" i="21"/>
  <c r="T173" i="21"/>
  <c r="U173" i="21"/>
  <c r="V173" i="21"/>
  <c r="W173" i="21"/>
  <c r="X173" i="21"/>
  <c r="Y173" i="21"/>
  <c r="Z173" i="21"/>
  <c r="AB173" i="21"/>
  <c r="AC173" i="21"/>
  <c r="H174" i="21"/>
  <c r="I174" i="21"/>
  <c r="J174" i="21"/>
  <c r="K174" i="21"/>
  <c r="L174" i="21"/>
  <c r="M174" i="21"/>
  <c r="N174" i="21"/>
  <c r="O174" i="21"/>
  <c r="P174" i="21"/>
  <c r="Q174" i="21"/>
  <c r="R174" i="21"/>
  <c r="S174" i="21"/>
  <c r="T174" i="21"/>
  <c r="U174" i="21"/>
  <c r="V174" i="21"/>
  <c r="W174" i="21"/>
  <c r="X174" i="21"/>
  <c r="Y174" i="21"/>
  <c r="Z174" i="21"/>
  <c r="AB174" i="21"/>
  <c r="AC174" i="21"/>
  <c r="H175" i="21"/>
  <c r="I175" i="21"/>
  <c r="J175" i="21"/>
  <c r="K175" i="21"/>
  <c r="L175" i="21"/>
  <c r="M175" i="21"/>
  <c r="N175" i="21"/>
  <c r="O175" i="21"/>
  <c r="P175" i="21"/>
  <c r="Q175" i="21"/>
  <c r="R175" i="21"/>
  <c r="S175" i="21"/>
  <c r="T175" i="21"/>
  <c r="U175" i="21"/>
  <c r="V175" i="21"/>
  <c r="W175" i="21"/>
  <c r="X175" i="21"/>
  <c r="Y175" i="21"/>
  <c r="Z175" i="21"/>
  <c r="AB175" i="21"/>
  <c r="AC175" i="21"/>
  <c r="H176" i="21"/>
  <c r="I176" i="21"/>
  <c r="J176" i="21"/>
  <c r="K176" i="21"/>
  <c r="L176" i="21"/>
  <c r="M176" i="21"/>
  <c r="N176" i="21"/>
  <c r="O176" i="21"/>
  <c r="P176" i="21"/>
  <c r="Q176" i="21"/>
  <c r="R176" i="21"/>
  <c r="S176" i="21"/>
  <c r="T176" i="21"/>
  <c r="U176" i="21"/>
  <c r="V176" i="21"/>
  <c r="W176" i="21"/>
  <c r="X176" i="21"/>
  <c r="Y176" i="21"/>
  <c r="Z176" i="21"/>
  <c r="AB176" i="21"/>
  <c r="AC176" i="21"/>
  <c r="H177" i="21"/>
  <c r="I177" i="21"/>
  <c r="J177" i="21"/>
  <c r="K177" i="21"/>
  <c r="L177" i="21"/>
  <c r="M177" i="21"/>
  <c r="N177" i="21"/>
  <c r="O177" i="21"/>
  <c r="P177" i="21"/>
  <c r="Q177" i="21"/>
  <c r="R177" i="21"/>
  <c r="S177" i="21"/>
  <c r="T177" i="21"/>
  <c r="U177" i="21"/>
  <c r="V177" i="21"/>
  <c r="W177" i="21"/>
  <c r="X177" i="21"/>
  <c r="Y177" i="21"/>
  <c r="Z177" i="21"/>
  <c r="AB177" i="21"/>
  <c r="AC177" i="21"/>
  <c r="H178" i="21"/>
  <c r="I178" i="21"/>
  <c r="J178" i="21"/>
  <c r="K178" i="21"/>
  <c r="L178" i="21"/>
  <c r="M178" i="21"/>
  <c r="N178" i="21"/>
  <c r="O178" i="21"/>
  <c r="P178" i="21"/>
  <c r="Q178" i="21"/>
  <c r="R178" i="21"/>
  <c r="S178" i="21"/>
  <c r="T178" i="21"/>
  <c r="U178" i="21"/>
  <c r="V178" i="21"/>
  <c r="W178" i="21"/>
  <c r="X178" i="21"/>
  <c r="Y178" i="21"/>
  <c r="Z178" i="21"/>
  <c r="AB178" i="21"/>
  <c r="AC178" i="21"/>
  <c r="H179" i="21"/>
  <c r="I179" i="21"/>
  <c r="J179" i="21"/>
  <c r="K179" i="21"/>
  <c r="L179" i="21"/>
  <c r="M179" i="21"/>
  <c r="N179" i="21"/>
  <c r="O179" i="21"/>
  <c r="P179" i="21"/>
  <c r="Q179" i="21"/>
  <c r="R179" i="21"/>
  <c r="S179" i="21"/>
  <c r="T179" i="21"/>
  <c r="U179" i="21"/>
  <c r="V179" i="21"/>
  <c r="W179" i="21"/>
  <c r="X179" i="21"/>
  <c r="Y179" i="21"/>
  <c r="Z179" i="21"/>
  <c r="AB179" i="21"/>
  <c r="AC179" i="21"/>
  <c r="H180" i="21"/>
  <c r="I180" i="21"/>
  <c r="J180" i="21"/>
  <c r="K180" i="21"/>
  <c r="L180" i="21"/>
  <c r="M180" i="21"/>
  <c r="N180" i="21"/>
  <c r="O180" i="21"/>
  <c r="P180" i="21"/>
  <c r="Q180" i="21"/>
  <c r="R180" i="21"/>
  <c r="S180" i="21"/>
  <c r="T180" i="21"/>
  <c r="U180" i="21"/>
  <c r="V180" i="21"/>
  <c r="W180" i="21"/>
  <c r="X180" i="21"/>
  <c r="Y180" i="21"/>
  <c r="Z180" i="21"/>
  <c r="AB180" i="21"/>
  <c r="AC180" i="21"/>
  <c r="H181" i="21"/>
  <c r="I181" i="21"/>
  <c r="J181" i="21"/>
  <c r="K181" i="21"/>
  <c r="L181" i="21"/>
  <c r="M181" i="21"/>
  <c r="N181" i="21"/>
  <c r="O181" i="21"/>
  <c r="P181" i="21"/>
  <c r="Q181" i="21"/>
  <c r="R181" i="21"/>
  <c r="S181" i="21"/>
  <c r="T181" i="21"/>
  <c r="U181" i="21"/>
  <c r="V181" i="21"/>
  <c r="W181" i="21"/>
  <c r="X181" i="21"/>
  <c r="Y181" i="21"/>
  <c r="Z181" i="21"/>
  <c r="AB181" i="21"/>
  <c r="AC181" i="21"/>
  <c r="H182" i="21"/>
  <c r="I182" i="21"/>
  <c r="J182" i="21"/>
  <c r="K182" i="21"/>
  <c r="L182" i="21"/>
  <c r="M182" i="21"/>
  <c r="N182" i="21"/>
  <c r="O182" i="21"/>
  <c r="P182" i="21"/>
  <c r="Q182" i="21"/>
  <c r="R182" i="21"/>
  <c r="S182" i="21"/>
  <c r="T182" i="21"/>
  <c r="U182" i="21"/>
  <c r="V182" i="21"/>
  <c r="W182" i="21"/>
  <c r="X182" i="21"/>
  <c r="Y182" i="21"/>
  <c r="Z182" i="21"/>
  <c r="AB182" i="21"/>
  <c r="AC182" i="21"/>
  <c r="H183" i="21"/>
  <c r="I183" i="21"/>
  <c r="J183" i="21"/>
  <c r="K183" i="21"/>
  <c r="L183" i="21"/>
  <c r="M183" i="21"/>
  <c r="N183" i="21"/>
  <c r="O183" i="21"/>
  <c r="P183" i="21"/>
  <c r="Q183" i="21"/>
  <c r="R183" i="21"/>
  <c r="S183" i="21"/>
  <c r="T183" i="21"/>
  <c r="U183" i="21"/>
  <c r="V183" i="21"/>
  <c r="W183" i="21"/>
  <c r="X183" i="21"/>
  <c r="Y183" i="21"/>
  <c r="Z183" i="21"/>
  <c r="AB183" i="21"/>
  <c r="AC183" i="21"/>
  <c r="H184" i="21"/>
  <c r="I184" i="21"/>
  <c r="J184" i="21"/>
  <c r="K184" i="21"/>
  <c r="L184" i="21"/>
  <c r="M184" i="21"/>
  <c r="N184" i="21"/>
  <c r="O184" i="21"/>
  <c r="P184" i="21"/>
  <c r="Q184" i="21"/>
  <c r="R184" i="21"/>
  <c r="S184" i="21"/>
  <c r="T184" i="21"/>
  <c r="U184" i="21"/>
  <c r="V184" i="21"/>
  <c r="W184" i="21"/>
  <c r="X184" i="21"/>
  <c r="Y184" i="21"/>
  <c r="Z184" i="21"/>
  <c r="AB184" i="21"/>
  <c r="AC184" i="21"/>
  <c r="H185" i="21"/>
  <c r="I185" i="21"/>
  <c r="J185" i="21"/>
  <c r="K185" i="21"/>
  <c r="L185" i="21"/>
  <c r="M185" i="21"/>
  <c r="N185" i="21"/>
  <c r="O185" i="21"/>
  <c r="P185" i="21"/>
  <c r="Q185" i="21"/>
  <c r="R185" i="21"/>
  <c r="S185" i="21"/>
  <c r="T185" i="21"/>
  <c r="U185" i="21"/>
  <c r="V185" i="21"/>
  <c r="W185" i="21"/>
  <c r="X185" i="21"/>
  <c r="Y185" i="21"/>
  <c r="Z185" i="21"/>
  <c r="AB185" i="21"/>
  <c r="AC185" i="21"/>
  <c r="H186" i="21"/>
  <c r="I186" i="21"/>
  <c r="J186" i="21"/>
  <c r="K186" i="21"/>
  <c r="L186" i="21"/>
  <c r="M186" i="21"/>
  <c r="N186" i="21"/>
  <c r="O186" i="21"/>
  <c r="P186" i="21"/>
  <c r="Q186" i="21"/>
  <c r="R186" i="21"/>
  <c r="S186" i="21"/>
  <c r="T186" i="21"/>
  <c r="U186" i="21"/>
  <c r="V186" i="21"/>
  <c r="W186" i="21"/>
  <c r="X186" i="21"/>
  <c r="Y186" i="21"/>
  <c r="Z186" i="21"/>
  <c r="AB186" i="21"/>
  <c r="AC186" i="21"/>
  <c r="H187" i="21"/>
  <c r="I187" i="21"/>
  <c r="J187" i="21"/>
  <c r="K187" i="21"/>
  <c r="L187" i="21"/>
  <c r="M187" i="21"/>
  <c r="N187" i="21"/>
  <c r="O187" i="21"/>
  <c r="P187" i="21"/>
  <c r="Q187" i="21"/>
  <c r="R187" i="21"/>
  <c r="S187" i="21"/>
  <c r="T187" i="21"/>
  <c r="U187" i="21"/>
  <c r="V187" i="21"/>
  <c r="W187" i="21"/>
  <c r="X187" i="21"/>
  <c r="Y187" i="21"/>
  <c r="Z187" i="21"/>
  <c r="AB187" i="21"/>
  <c r="AC187" i="21"/>
  <c r="H188" i="21"/>
  <c r="I188" i="21"/>
  <c r="J188" i="21"/>
  <c r="K188" i="21"/>
  <c r="L188" i="21"/>
  <c r="M188" i="21"/>
  <c r="N188" i="21"/>
  <c r="O188" i="21"/>
  <c r="P188" i="21"/>
  <c r="Q188" i="21"/>
  <c r="R188" i="21"/>
  <c r="S188" i="21"/>
  <c r="T188" i="21"/>
  <c r="U188" i="21"/>
  <c r="V188" i="21"/>
  <c r="W188" i="21"/>
  <c r="X188" i="21"/>
  <c r="Y188" i="21"/>
  <c r="Z188" i="21"/>
  <c r="AB188" i="21"/>
  <c r="AC188" i="21"/>
  <c r="H189" i="21"/>
  <c r="I189" i="21"/>
  <c r="J189" i="21"/>
  <c r="K189" i="21"/>
  <c r="L189" i="21"/>
  <c r="M189" i="21"/>
  <c r="N189" i="21"/>
  <c r="O189" i="21"/>
  <c r="P189" i="21"/>
  <c r="Q189" i="21"/>
  <c r="R189" i="21"/>
  <c r="S189" i="21"/>
  <c r="T189" i="21"/>
  <c r="U189" i="21"/>
  <c r="V189" i="21"/>
  <c r="W189" i="21"/>
  <c r="X189" i="21"/>
  <c r="Y189" i="21"/>
  <c r="Z189" i="21"/>
  <c r="AB189" i="21"/>
  <c r="AC189" i="21"/>
  <c r="H190" i="21"/>
  <c r="I190" i="21"/>
  <c r="J190" i="21"/>
  <c r="K190" i="21"/>
  <c r="L190" i="21"/>
  <c r="M190" i="21"/>
  <c r="N190" i="21"/>
  <c r="O190" i="21"/>
  <c r="P190" i="21"/>
  <c r="Q190" i="21"/>
  <c r="R190" i="21"/>
  <c r="S190" i="21"/>
  <c r="T190" i="21"/>
  <c r="U190" i="21"/>
  <c r="V190" i="21"/>
  <c r="W190" i="21"/>
  <c r="X190" i="21"/>
  <c r="Y190" i="21"/>
  <c r="Z190" i="21"/>
  <c r="AB190" i="21"/>
  <c r="AC190" i="21"/>
  <c r="H191" i="21"/>
  <c r="I191" i="21"/>
  <c r="J191" i="21"/>
  <c r="K191" i="21"/>
  <c r="L191" i="21"/>
  <c r="M191" i="21"/>
  <c r="N191" i="21"/>
  <c r="O191" i="21"/>
  <c r="P191" i="21"/>
  <c r="Q191" i="21"/>
  <c r="R191" i="21"/>
  <c r="S191" i="21"/>
  <c r="T191" i="21"/>
  <c r="U191" i="21"/>
  <c r="V191" i="21"/>
  <c r="W191" i="21"/>
  <c r="X191" i="21"/>
  <c r="Y191" i="21"/>
  <c r="Z191" i="21"/>
  <c r="AB191" i="21"/>
  <c r="AC191" i="21"/>
  <c r="H192" i="21"/>
  <c r="I192" i="21"/>
  <c r="J192" i="21"/>
  <c r="K192" i="21"/>
  <c r="L192" i="21"/>
  <c r="M192" i="21"/>
  <c r="N192" i="21"/>
  <c r="O192" i="21"/>
  <c r="P192" i="21"/>
  <c r="Q192" i="21"/>
  <c r="R192" i="21"/>
  <c r="S192" i="21"/>
  <c r="T192" i="21"/>
  <c r="U192" i="21"/>
  <c r="V192" i="21"/>
  <c r="W192" i="21"/>
  <c r="X192" i="21"/>
  <c r="Y192" i="21"/>
  <c r="Z192" i="21"/>
  <c r="AB192" i="21"/>
  <c r="AC192" i="21"/>
  <c r="H193" i="21"/>
  <c r="I193" i="21"/>
  <c r="J193" i="21"/>
  <c r="K193" i="21"/>
  <c r="L193" i="21"/>
  <c r="M193" i="21"/>
  <c r="N193" i="21"/>
  <c r="O193" i="21"/>
  <c r="P193" i="21"/>
  <c r="Q193" i="21"/>
  <c r="R193" i="21"/>
  <c r="S193" i="21"/>
  <c r="T193" i="21"/>
  <c r="U193" i="21"/>
  <c r="V193" i="21"/>
  <c r="W193" i="21"/>
  <c r="X193" i="21"/>
  <c r="Y193" i="21"/>
  <c r="Z193" i="21"/>
  <c r="AB193" i="21"/>
  <c r="AC193" i="21"/>
  <c r="H194" i="21"/>
  <c r="I194" i="21"/>
  <c r="J194" i="21"/>
  <c r="K194" i="21"/>
  <c r="L194" i="21"/>
  <c r="M194" i="21"/>
  <c r="N194" i="21"/>
  <c r="O194" i="21"/>
  <c r="P194" i="21"/>
  <c r="Q194" i="21"/>
  <c r="R194" i="21"/>
  <c r="S194" i="21"/>
  <c r="T194" i="21"/>
  <c r="U194" i="21"/>
  <c r="V194" i="21"/>
  <c r="W194" i="21"/>
  <c r="X194" i="21"/>
  <c r="Y194" i="21"/>
  <c r="Z194" i="21"/>
  <c r="AB194" i="21"/>
  <c r="AC194" i="21"/>
  <c r="H195" i="21"/>
  <c r="I195" i="21"/>
  <c r="J195" i="21"/>
  <c r="K195" i="21"/>
  <c r="L195" i="21"/>
  <c r="M195" i="21"/>
  <c r="N195" i="21"/>
  <c r="O195" i="21"/>
  <c r="P195" i="21"/>
  <c r="Q195" i="21"/>
  <c r="R195" i="21"/>
  <c r="S195" i="21"/>
  <c r="T195" i="21"/>
  <c r="U195" i="21"/>
  <c r="V195" i="21"/>
  <c r="W195" i="21"/>
  <c r="X195" i="21"/>
  <c r="Y195" i="21"/>
  <c r="Z195" i="21"/>
  <c r="AB195" i="21"/>
  <c r="AC195" i="21"/>
  <c r="H196" i="21"/>
  <c r="I196" i="21"/>
  <c r="J196" i="21"/>
  <c r="K196" i="21"/>
  <c r="L196" i="21"/>
  <c r="M196" i="21"/>
  <c r="N196" i="21"/>
  <c r="O196" i="21"/>
  <c r="P196" i="21"/>
  <c r="Q196" i="21"/>
  <c r="R196" i="21"/>
  <c r="S196" i="21"/>
  <c r="T196" i="21"/>
  <c r="U196" i="21"/>
  <c r="V196" i="21"/>
  <c r="W196" i="21"/>
  <c r="X196" i="21"/>
  <c r="Y196" i="21"/>
  <c r="Z196" i="21"/>
  <c r="AB196" i="21"/>
  <c r="AC196" i="21"/>
  <c r="H197" i="21"/>
  <c r="I197" i="21"/>
  <c r="J197" i="21"/>
  <c r="K197" i="21"/>
  <c r="L197" i="21"/>
  <c r="M197" i="21"/>
  <c r="N197" i="21"/>
  <c r="O197" i="21"/>
  <c r="P197" i="21"/>
  <c r="Q197" i="21"/>
  <c r="R197" i="21"/>
  <c r="S197" i="21"/>
  <c r="T197" i="21"/>
  <c r="U197" i="21"/>
  <c r="V197" i="21"/>
  <c r="W197" i="21"/>
  <c r="X197" i="21"/>
  <c r="Y197" i="21"/>
  <c r="Z197" i="21"/>
  <c r="AB197" i="21"/>
  <c r="AC197" i="21"/>
  <c r="H198" i="21"/>
  <c r="I198" i="21"/>
  <c r="J198" i="21"/>
  <c r="K198" i="21"/>
  <c r="L198" i="21"/>
  <c r="M198" i="21"/>
  <c r="N198" i="21"/>
  <c r="O198" i="21"/>
  <c r="P198" i="21"/>
  <c r="Q198" i="21"/>
  <c r="R198" i="21"/>
  <c r="S198" i="21"/>
  <c r="T198" i="21"/>
  <c r="U198" i="21"/>
  <c r="V198" i="21"/>
  <c r="W198" i="21"/>
  <c r="X198" i="21"/>
  <c r="Y198" i="21"/>
  <c r="Z198" i="21"/>
  <c r="AB198" i="21"/>
  <c r="AC198" i="21"/>
  <c r="H199" i="21"/>
  <c r="I199" i="21"/>
  <c r="J199" i="21"/>
  <c r="K199" i="21"/>
  <c r="L199" i="21"/>
  <c r="M199" i="21"/>
  <c r="N199" i="21"/>
  <c r="O199" i="21"/>
  <c r="P199" i="21"/>
  <c r="Q199" i="21"/>
  <c r="R199" i="21"/>
  <c r="S199" i="21"/>
  <c r="T199" i="21"/>
  <c r="U199" i="21"/>
  <c r="V199" i="21"/>
  <c r="W199" i="21"/>
  <c r="X199" i="21"/>
  <c r="Y199" i="21"/>
  <c r="Z199" i="21"/>
  <c r="AB199" i="21"/>
  <c r="AC199" i="21"/>
  <c r="H200" i="21"/>
  <c r="I200" i="21"/>
  <c r="J200" i="21"/>
  <c r="K200" i="21"/>
  <c r="L200" i="21"/>
  <c r="M200" i="21"/>
  <c r="N200" i="21"/>
  <c r="O200" i="21"/>
  <c r="P200" i="21"/>
  <c r="Q200" i="21"/>
  <c r="R200" i="21"/>
  <c r="S200" i="21"/>
  <c r="T200" i="21"/>
  <c r="U200" i="21"/>
  <c r="V200" i="21"/>
  <c r="W200" i="21"/>
  <c r="X200" i="21"/>
  <c r="Y200" i="21"/>
  <c r="Z200" i="21"/>
  <c r="AB200" i="21"/>
  <c r="AC200" i="21"/>
  <c r="H201" i="21"/>
  <c r="I201" i="21"/>
  <c r="J201" i="21"/>
  <c r="K201" i="21"/>
  <c r="L201" i="21"/>
  <c r="M201" i="21"/>
  <c r="N201" i="21"/>
  <c r="O201" i="21"/>
  <c r="P201" i="21"/>
  <c r="Q201" i="21"/>
  <c r="R201" i="21"/>
  <c r="S201" i="21"/>
  <c r="T201" i="21"/>
  <c r="U201" i="21"/>
  <c r="V201" i="21"/>
  <c r="W201" i="21"/>
  <c r="X201" i="21"/>
  <c r="Y201" i="21"/>
  <c r="Z201" i="21"/>
  <c r="AB201" i="21"/>
  <c r="AC201" i="21"/>
  <c r="H202" i="21"/>
  <c r="I202" i="21"/>
  <c r="J202" i="21"/>
  <c r="K202" i="21"/>
  <c r="L202" i="21"/>
  <c r="M202" i="21"/>
  <c r="N202" i="21"/>
  <c r="O202" i="21"/>
  <c r="P202" i="21"/>
  <c r="Q202" i="21"/>
  <c r="R202" i="21"/>
  <c r="S202" i="21"/>
  <c r="T202" i="21"/>
  <c r="U202" i="21"/>
  <c r="V202" i="21"/>
  <c r="W202" i="21"/>
  <c r="X202" i="21"/>
  <c r="Y202" i="21"/>
  <c r="Z202" i="21"/>
  <c r="AB202" i="21"/>
  <c r="AC202" i="21"/>
  <c r="H203" i="21"/>
  <c r="I203" i="21"/>
  <c r="J203" i="21"/>
  <c r="K203" i="21"/>
  <c r="L203" i="21"/>
  <c r="M203" i="21"/>
  <c r="N203" i="21"/>
  <c r="O203" i="21"/>
  <c r="P203" i="21"/>
  <c r="Q203" i="21"/>
  <c r="R203" i="21"/>
  <c r="S203" i="21"/>
  <c r="T203" i="21"/>
  <c r="U203" i="21"/>
  <c r="V203" i="21"/>
  <c r="W203" i="21"/>
  <c r="X203" i="21"/>
  <c r="Y203" i="21"/>
  <c r="Z203" i="21"/>
  <c r="AB203" i="21"/>
  <c r="AC203" i="21"/>
  <c r="H204" i="21"/>
  <c r="I204" i="21"/>
  <c r="J204" i="21"/>
  <c r="K204" i="21"/>
  <c r="L204" i="21"/>
  <c r="M204" i="21"/>
  <c r="N204" i="21"/>
  <c r="O204" i="21"/>
  <c r="P204" i="21"/>
  <c r="Q204" i="21"/>
  <c r="R204" i="21"/>
  <c r="S204" i="21"/>
  <c r="T204" i="21"/>
  <c r="U204" i="21"/>
  <c r="V204" i="21"/>
  <c r="W204" i="21"/>
  <c r="X204" i="21"/>
  <c r="Y204" i="21"/>
  <c r="Z204" i="21"/>
  <c r="AB204" i="21"/>
  <c r="AC204" i="21"/>
  <c r="H205" i="21"/>
  <c r="I205" i="21"/>
  <c r="J205" i="21"/>
  <c r="K205" i="21"/>
  <c r="L205" i="21"/>
  <c r="M205" i="21"/>
  <c r="N205" i="21"/>
  <c r="O205" i="21"/>
  <c r="P205" i="21"/>
  <c r="Q205" i="21"/>
  <c r="R205" i="21"/>
  <c r="S205" i="21"/>
  <c r="T205" i="21"/>
  <c r="U205" i="21"/>
  <c r="V205" i="21"/>
  <c r="W205" i="21"/>
  <c r="X205" i="21"/>
  <c r="Y205" i="21"/>
  <c r="Z205" i="21"/>
  <c r="AB205" i="21"/>
  <c r="AC205" i="21"/>
  <c r="H206" i="21"/>
  <c r="I206" i="21"/>
  <c r="J206" i="21"/>
  <c r="K206" i="21"/>
  <c r="L206" i="21"/>
  <c r="M206" i="21"/>
  <c r="N206" i="21"/>
  <c r="O206" i="21"/>
  <c r="P206" i="21"/>
  <c r="Q206" i="21"/>
  <c r="R206" i="21"/>
  <c r="S206" i="21"/>
  <c r="T206" i="21"/>
  <c r="U206" i="21"/>
  <c r="V206" i="21"/>
  <c r="W206" i="21"/>
  <c r="X206" i="21"/>
  <c r="Y206" i="21"/>
  <c r="Z206" i="21"/>
  <c r="AB206" i="21"/>
  <c r="AC206" i="21"/>
  <c r="H207" i="21"/>
  <c r="I207" i="21"/>
  <c r="J207" i="21"/>
  <c r="K207" i="21"/>
  <c r="L207" i="21"/>
  <c r="M207" i="21"/>
  <c r="N207" i="21"/>
  <c r="O207" i="21"/>
  <c r="P207" i="21"/>
  <c r="Q207" i="21"/>
  <c r="R207" i="21"/>
  <c r="S207" i="21"/>
  <c r="T207" i="21"/>
  <c r="U207" i="21"/>
  <c r="V207" i="21"/>
  <c r="W207" i="21"/>
  <c r="X207" i="21"/>
  <c r="Y207" i="21"/>
  <c r="Z207" i="21"/>
  <c r="AB207" i="21"/>
  <c r="AC207" i="21"/>
  <c r="H208" i="21"/>
  <c r="I208" i="21"/>
  <c r="J208" i="21"/>
  <c r="K208" i="21"/>
  <c r="L208" i="21"/>
  <c r="M208" i="21"/>
  <c r="N208" i="21"/>
  <c r="O208" i="21"/>
  <c r="P208" i="21"/>
  <c r="Q208" i="21"/>
  <c r="R208" i="21"/>
  <c r="S208" i="21"/>
  <c r="T208" i="21"/>
  <c r="U208" i="21"/>
  <c r="V208" i="21"/>
  <c r="W208" i="21"/>
  <c r="X208" i="21"/>
  <c r="Y208" i="21"/>
  <c r="Z208" i="21"/>
  <c r="AB208" i="21"/>
  <c r="AC208" i="21"/>
  <c r="H209" i="21"/>
  <c r="I209" i="21"/>
  <c r="J209" i="21"/>
  <c r="K209" i="21"/>
  <c r="L209" i="21"/>
  <c r="M209" i="21"/>
  <c r="N209" i="21"/>
  <c r="O209" i="21"/>
  <c r="P209" i="21"/>
  <c r="Q209" i="21"/>
  <c r="R209" i="21"/>
  <c r="S209" i="21"/>
  <c r="T209" i="21"/>
  <c r="U209" i="21"/>
  <c r="V209" i="21"/>
  <c r="W209" i="21"/>
  <c r="X209" i="21"/>
  <c r="Y209" i="21"/>
  <c r="Z209" i="21"/>
  <c r="AB209" i="21"/>
  <c r="AC209" i="21"/>
  <c r="H210" i="21"/>
  <c r="I210" i="21"/>
  <c r="J210" i="21"/>
  <c r="K210" i="21"/>
  <c r="L210" i="21"/>
  <c r="M210" i="21"/>
  <c r="N210" i="21"/>
  <c r="O210" i="21"/>
  <c r="P210" i="21"/>
  <c r="Q210" i="21"/>
  <c r="R210" i="21"/>
  <c r="S210" i="21"/>
  <c r="T210" i="21"/>
  <c r="U210" i="21"/>
  <c r="V210" i="21"/>
  <c r="W210" i="21"/>
  <c r="X210" i="21"/>
  <c r="Y210" i="21"/>
  <c r="Z210" i="21"/>
  <c r="AB210" i="21"/>
  <c r="AC210" i="21"/>
  <c r="H211" i="21"/>
  <c r="I211" i="21"/>
  <c r="J211" i="21"/>
  <c r="K211" i="21"/>
  <c r="L211" i="21"/>
  <c r="M211" i="21"/>
  <c r="N211" i="21"/>
  <c r="O211" i="21"/>
  <c r="P211" i="21"/>
  <c r="Q211" i="21"/>
  <c r="R211" i="21"/>
  <c r="S211" i="21"/>
  <c r="T211" i="21"/>
  <c r="U211" i="21"/>
  <c r="V211" i="21"/>
  <c r="W211" i="21"/>
  <c r="X211" i="21"/>
  <c r="Y211" i="21"/>
  <c r="Z211" i="21"/>
  <c r="AB211" i="21"/>
  <c r="AC211" i="21"/>
  <c r="H212" i="21"/>
  <c r="I212" i="21"/>
  <c r="J212" i="21"/>
  <c r="K212" i="21"/>
  <c r="L212" i="21"/>
  <c r="M212" i="21"/>
  <c r="N212" i="21"/>
  <c r="O212" i="21"/>
  <c r="P212" i="21"/>
  <c r="Q212" i="21"/>
  <c r="R212" i="21"/>
  <c r="S212" i="21"/>
  <c r="T212" i="21"/>
  <c r="U212" i="21"/>
  <c r="V212" i="21"/>
  <c r="W212" i="21"/>
  <c r="X212" i="21"/>
  <c r="Y212" i="21"/>
  <c r="Z212" i="21"/>
  <c r="AB212" i="21"/>
  <c r="AC212" i="21"/>
  <c r="H213" i="21"/>
  <c r="I213" i="21"/>
  <c r="J213" i="21"/>
  <c r="K213" i="21"/>
  <c r="L213" i="21"/>
  <c r="M213" i="21"/>
  <c r="N213" i="21"/>
  <c r="O213" i="21"/>
  <c r="P213" i="21"/>
  <c r="Q213" i="21"/>
  <c r="R213" i="21"/>
  <c r="S213" i="21"/>
  <c r="T213" i="21"/>
  <c r="U213" i="21"/>
  <c r="V213" i="21"/>
  <c r="W213" i="21"/>
  <c r="X213" i="21"/>
  <c r="Y213" i="21"/>
  <c r="Z213" i="21"/>
  <c r="AB213" i="21"/>
  <c r="AC213" i="21"/>
  <c r="H214" i="21"/>
  <c r="I214" i="21"/>
  <c r="J214" i="21"/>
  <c r="K214" i="21"/>
  <c r="L214" i="21"/>
  <c r="M214" i="21"/>
  <c r="N214" i="21"/>
  <c r="O214" i="21"/>
  <c r="P214" i="21"/>
  <c r="Q214" i="21"/>
  <c r="R214" i="21"/>
  <c r="S214" i="21"/>
  <c r="T214" i="21"/>
  <c r="U214" i="21"/>
  <c r="V214" i="21"/>
  <c r="W214" i="21"/>
  <c r="X214" i="21"/>
  <c r="Y214" i="21"/>
  <c r="Z214" i="21"/>
  <c r="AB214" i="21"/>
  <c r="AC214" i="21"/>
  <c r="H215" i="21"/>
  <c r="I215" i="21"/>
  <c r="J215" i="21"/>
  <c r="K215" i="21"/>
  <c r="L215" i="21"/>
  <c r="M215" i="21"/>
  <c r="N215" i="21"/>
  <c r="O215" i="21"/>
  <c r="P215" i="21"/>
  <c r="Q215" i="21"/>
  <c r="R215" i="21"/>
  <c r="S215" i="21"/>
  <c r="T215" i="21"/>
  <c r="U215" i="21"/>
  <c r="V215" i="21"/>
  <c r="W215" i="21"/>
  <c r="X215" i="21"/>
  <c r="Y215" i="21"/>
  <c r="Z215" i="21"/>
  <c r="AB215" i="21"/>
  <c r="AC215" i="21"/>
  <c r="H216" i="21"/>
  <c r="I216" i="21"/>
  <c r="J216" i="21"/>
  <c r="K216" i="21"/>
  <c r="L216" i="21"/>
  <c r="M216" i="21"/>
  <c r="N216" i="21"/>
  <c r="O216" i="21"/>
  <c r="P216" i="21"/>
  <c r="Q216" i="21"/>
  <c r="R216" i="21"/>
  <c r="S216" i="21"/>
  <c r="T216" i="21"/>
  <c r="U216" i="21"/>
  <c r="V216" i="21"/>
  <c r="W216" i="21"/>
  <c r="X216" i="21"/>
  <c r="Y216" i="21"/>
  <c r="Z216" i="21"/>
  <c r="AB216" i="21"/>
  <c r="AC216" i="21"/>
  <c r="H217" i="21"/>
  <c r="I217" i="21"/>
  <c r="J217" i="21"/>
  <c r="K217" i="21"/>
  <c r="L217" i="21"/>
  <c r="M217" i="21"/>
  <c r="N217" i="21"/>
  <c r="O217" i="21"/>
  <c r="P217" i="21"/>
  <c r="Q217" i="21"/>
  <c r="R217" i="21"/>
  <c r="S217" i="21"/>
  <c r="T217" i="21"/>
  <c r="U217" i="21"/>
  <c r="V217" i="21"/>
  <c r="W217" i="21"/>
  <c r="X217" i="21"/>
  <c r="Y217" i="21"/>
  <c r="Z217" i="21"/>
  <c r="AB217" i="21"/>
  <c r="AC217" i="21"/>
  <c r="H218" i="21"/>
  <c r="I218" i="21"/>
  <c r="J218" i="21"/>
  <c r="K218" i="21"/>
  <c r="L218" i="21"/>
  <c r="M218" i="21"/>
  <c r="N218" i="21"/>
  <c r="O218" i="21"/>
  <c r="P218" i="21"/>
  <c r="Q218" i="21"/>
  <c r="R218" i="21"/>
  <c r="S218" i="21"/>
  <c r="T218" i="21"/>
  <c r="U218" i="21"/>
  <c r="V218" i="21"/>
  <c r="W218" i="21"/>
  <c r="X218" i="21"/>
  <c r="Y218" i="21"/>
  <c r="Z218" i="21"/>
  <c r="AB218" i="21"/>
  <c r="AC218" i="21"/>
  <c r="H219" i="21"/>
  <c r="I219" i="21"/>
  <c r="J219" i="21"/>
  <c r="K219" i="21"/>
  <c r="L219" i="21"/>
  <c r="M219" i="21"/>
  <c r="N219" i="21"/>
  <c r="O219" i="21"/>
  <c r="P219" i="21"/>
  <c r="Q219" i="21"/>
  <c r="R219" i="21"/>
  <c r="S219" i="21"/>
  <c r="T219" i="21"/>
  <c r="U219" i="21"/>
  <c r="V219" i="21"/>
  <c r="W219" i="21"/>
  <c r="X219" i="21"/>
  <c r="Y219" i="21"/>
  <c r="Z219" i="21"/>
  <c r="AB219" i="21"/>
  <c r="AC219" i="21"/>
  <c r="H220" i="21"/>
  <c r="I220" i="21"/>
  <c r="J220" i="21"/>
  <c r="K220" i="21"/>
  <c r="L220" i="21"/>
  <c r="M220" i="21"/>
  <c r="N220" i="21"/>
  <c r="O220" i="21"/>
  <c r="P220" i="21"/>
  <c r="Q220" i="21"/>
  <c r="R220" i="21"/>
  <c r="S220" i="21"/>
  <c r="T220" i="21"/>
  <c r="U220" i="21"/>
  <c r="V220" i="21"/>
  <c r="W220" i="21"/>
  <c r="X220" i="21"/>
  <c r="Y220" i="21"/>
  <c r="Z220" i="21"/>
  <c r="AB220" i="21"/>
  <c r="AC220" i="21"/>
  <c r="H221" i="21"/>
  <c r="I221" i="21"/>
  <c r="J221" i="21"/>
  <c r="K221" i="21"/>
  <c r="L221" i="21"/>
  <c r="M221" i="21"/>
  <c r="N221" i="21"/>
  <c r="O221" i="21"/>
  <c r="P221" i="21"/>
  <c r="Q221" i="21"/>
  <c r="R221" i="21"/>
  <c r="S221" i="21"/>
  <c r="T221" i="21"/>
  <c r="U221" i="21"/>
  <c r="V221" i="21"/>
  <c r="W221" i="21"/>
  <c r="X221" i="21"/>
  <c r="Y221" i="21"/>
  <c r="Z221" i="21"/>
  <c r="AB221" i="21"/>
  <c r="AC221" i="21"/>
  <c r="H222" i="21"/>
  <c r="I222" i="21"/>
  <c r="J222" i="21"/>
  <c r="K222" i="21"/>
  <c r="L222" i="21"/>
  <c r="M222" i="21"/>
  <c r="N222" i="21"/>
  <c r="O222" i="21"/>
  <c r="P222" i="21"/>
  <c r="Q222" i="21"/>
  <c r="R222" i="21"/>
  <c r="S222" i="21"/>
  <c r="T222" i="21"/>
  <c r="U222" i="21"/>
  <c r="V222" i="21"/>
  <c r="W222" i="21"/>
  <c r="X222" i="21"/>
  <c r="Y222" i="21"/>
  <c r="Z222" i="21"/>
  <c r="AB222" i="21"/>
  <c r="AC222" i="21"/>
  <c r="H223" i="21"/>
  <c r="I223" i="21"/>
  <c r="J223" i="21"/>
  <c r="K223" i="21"/>
  <c r="L223" i="21"/>
  <c r="M223" i="21"/>
  <c r="N223" i="21"/>
  <c r="O223" i="21"/>
  <c r="P223" i="21"/>
  <c r="Q223" i="21"/>
  <c r="R223" i="21"/>
  <c r="S223" i="21"/>
  <c r="T223" i="21"/>
  <c r="U223" i="21"/>
  <c r="V223" i="21"/>
  <c r="W223" i="21"/>
  <c r="X223" i="21"/>
  <c r="Y223" i="21"/>
  <c r="Z223" i="21"/>
  <c r="AB223" i="21"/>
  <c r="AC223" i="21"/>
  <c r="H224" i="21"/>
  <c r="I224" i="21"/>
  <c r="J224" i="21"/>
  <c r="K224" i="21"/>
  <c r="L224" i="21"/>
  <c r="M224" i="21"/>
  <c r="N224" i="21"/>
  <c r="O224" i="21"/>
  <c r="P224" i="21"/>
  <c r="Q224" i="21"/>
  <c r="R224" i="21"/>
  <c r="S224" i="21"/>
  <c r="T224" i="21"/>
  <c r="U224" i="21"/>
  <c r="V224" i="21"/>
  <c r="W224" i="21"/>
  <c r="X224" i="21"/>
  <c r="Y224" i="21"/>
  <c r="Z224" i="21"/>
  <c r="AB224" i="21"/>
  <c r="AC224" i="21"/>
  <c r="H225" i="21"/>
  <c r="I225" i="21"/>
  <c r="J225" i="21"/>
  <c r="K225" i="21"/>
  <c r="L225" i="21"/>
  <c r="M225" i="21"/>
  <c r="N225" i="21"/>
  <c r="O225" i="21"/>
  <c r="P225" i="21"/>
  <c r="Q225" i="21"/>
  <c r="R225" i="21"/>
  <c r="S225" i="21"/>
  <c r="T225" i="21"/>
  <c r="U225" i="21"/>
  <c r="V225" i="21"/>
  <c r="W225" i="21"/>
  <c r="X225" i="21"/>
  <c r="Y225" i="21"/>
  <c r="Z225" i="21"/>
  <c r="AB225" i="21"/>
  <c r="AC225" i="21"/>
  <c r="H226" i="21"/>
  <c r="I226" i="21"/>
  <c r="J226" i="21"/>
  <c r="K226" i="21"/>
  <c r="L226" i="21"/>
  <c r="M226" i="21"/>
  <c r="N226" i="21"/>
  <c r="O226" i="21"/>
  <c r="P226" i="21"/>
  <c r="Q226" i="21"/>
  <c r="R226" i="21"/>
  <c r="S226" i="21"/>
  <c r="T226" i="21"/>
  <c r="U226" i="21"/>
  <c r="V226" i="21"/>
  <c r="W226" i="21"/>
  <c r="X226" i="21"/>
  <c r="Y226" i="21"/>
  <c r="Z226" i="21"/>
  <c r="AB226" i="21"/>
  <c r="AC226" i="21"/>
  <c r="H227" i="21"/>
  <c r="I227" i="21"/>
  <c r="J227" i="21"/>
  <c r="K227" i="21"/>
  <c r="L227" i="21"/>
  <c r="M227" i="21"/>
  <c r="N227" i="21"/>
  <c r="O227" i="21"/>
  <c r="P227" i="21"/>
  <c r="Q227" i="21"/>
  <c r="R227" i="21"/>
  <c r="S227" i="21"/>
  <c r="T227" i="21"/>
  <c r="U227" i="21"/>
  <c r="V227" i="21"/>
  <c r="W227" i="21"/>
  <c r="X227" i="21"/>
  <c r="Y227" i="21"/>
  <c r="Z227" i="21"/>
  <c r="AB227" i="21"/>
  <c r="AC227" i="21"/>
  <c r="H228" i="21"/>
  <c r="I228" i="21"/>
  <c r="J228" i="21"/>
  <c r="K228" i="21"/>
  <c r="L228" i="21"/>
  <c r="M228" i="21"/>
  <c r="N228" i="21"/>
  <c r="O228" i="21"/>
  <c r="P228" i="21"/>
  <c r="Q228" i="21"/>
  <c r="R228" i="21"/>
  <c r="S228" i="21"/>
  <c r="T228" i="21"/>
  <c r="U228" i="21"/>
  <c r="V228" i="21"/>
  <c r="W228" i="21"/>
  <c r="X228" i="21"/>
  <c r="Y228" i="21"/>
  <c r="Z228" i="21"/>
  <c r="AB228" i="21"/>
  <c r="AC228" i="21"/>
  <c r="H229" i="21"/>
  <c r="I229" i="21"/>
  <c r="J229" i="21"/>
  <c r="K229" i="21"/>
  <c r="L229" i="21"/>
  <c r="M229" i="21"/>
  <c r="N229" i="21"/>
  <c r="O229" i="21"/>
  <c r="P229" i="21"/>
  <c r="Q229" i="21"/>
  <c r="R229" i="21"/>
  <c r="S229" i="21"/>
  <c r="T229" i="21"/>
  <c r="U229" i="21"/>
  <c r="V229" i="21"/>
  <c r="W229" i="21"/>
  <c r="X229" i="21"/>
  <c r="Y229" i="21"/>
  <c r="Z229" i="21"/>
  <c r="AB229" i="21"/>
  <c r="AC229" i="21"/>
  <c r="H230" i="21"/>
  <c r="I230" i="21"/>
  <c r="J230" i="21"/>
  <c r="K230" i="21"/>
  <c r="L230" i="21"/>
  <c r="M230" i="21"/>
  <c r="N230" i="21"/>
  <c r="O230" i="21"/>
  <c r="P230" i="21"/>
  <c r="Q230" i="21"/>
  <c r="R230" i="21"/>
  <c r="S230" i="21"/>
  <c r="T230" i="21"/>
  <c r="U230" i="21"/>
  <c r="V230" i="21"/>
  <c r="W230" i="21"/>
  <c r="X230" i="21"/>
  <c r="Y230" i="21"/>
  <c r="Z230" i="21"/>
  <c r="AB230" i="21"/>
  <c r="AC230" i="21"/>
  <c r="H231" i="21"/>
  <c r="I231" i="21"/>
  <c r="J231" i="21"/>
  <c r="K231" i="21"/>
  <c r="L231" i="21"/>
  <c r="M231" i="21"/>
  <c r="N231" i="21"/>
  <c r="O231" i="21"/>
  <c r="P231" i="21"/>
  <c r="Q231" i="21"/>
  <c r="R231" i="21"/>
  <c r="S231" i="21"/>
  <c r="T231" i="21"/>
  <c r="U231" i="21"/>
  <c r="V231" i="21"/>
  <c r="W231" i="21"/>
  <c r="X231" i="21"/>
  <c r="Y231" i="21"/>
  <c r="Z231" i="21"/>
  <c r="AB231" i="21"/>
  <c r="AC231" i="21"/>
  <c r="H232" i="21"/>
  <c r="I232" i="21"/>
  <c r="J232" i="21"/>
  <c r="K232" i="21"/>
  <c r="L232" i="21"/>
  <c r="M232" i="21"/>
  <c r="N232" i="21"/>
  <c r="O232" i="21"/>
  <c r="P232" i="21"/>
  <c r="Q232" i="21"/>
  <c r="R232" i="21"/>
  <c r="S232" i="21"/>
  <c r="T232" i="21"/>
  <c r="U232" i="21"/>
  <c r="V232" i="21"/>
  <c r="W232" i="21"/>
  <c r="X232" i="21"/>
  <c r="Y232" i="21"/>
  <c r="Z232" i="21"/>
  <c r="AB232" i="21"/>
  <c r="AC232" i="21"/>
  <c r="H233" i="21"/>
  <c r="I233" i="21"/>
  <c r="J233" i="21"/>
  <c r="K233" i="21"/>
  <c r="L233" i="21"/>
  <c r="M233" i="21"/>
  <c r="N233" i="21"/>
  <c r="O233" i="21"/>
  <c r="P233" i="21"/>
  <c r="Q233" i="21"/>
  <c r="R233" i="21"/>
  <c r="S233" i="21"/>
  <c r="T233" i="21"/>
  <c r="U233" i="21"/>
  <c r="V233" i="21"/>
  <c r="W233" i="21"/>
  <c r="X233" i="21"/>
  <c r="Y233" i="21"/>
  <c r="Z233" i="21"/>
  <c r="AB233" i="21"/>
  <c r="AC233" i="21"/>
  <c r="H234" i="21"/>
  <c r="I234" i="21"/>
  <c r="J234" i="21"/>
  <c r="K234" i="21"/>
  <c r="L234" i="21"/>
  <c r="M234" i="21"/>
  <c r="N234" i="21"/>
  <c r="O234" i="21"/>
  <c r="P234" i="21"/>
  <c r="Q234" i="21"/>
  <c r="R234" i="21"/>
  <c r="S234" i="21"/>
  <c r="T234" i="21"/>
  <c r="U234" i="21"/>
  <c r="V234" i="21"/>
  <c r="W234" i="21"/>
  <c r="X234" i="21"/>
  <c r="Y234" i="21"/>
  <c r="Z234" i="21"/>
  <c r="AB234" i="21"/>
  <c r="AC234" i="21"/>
  <c r="H235" i="21"/>
  <c r="I235" i="21"/>
  <c r="J235" i="21"/>
  <c r="K235" i="21"/>
  <c r="L235" i="21"/>
  <c r="M235" i="21"/>
  <c r="N235" i="21"/>
  <c r="O235" i="21"/>
  <c r="P235" i="21"/>
  <c r="Q235" i="21"/>
  <c r="R235" i="21"/>
  <c r="S235" i="21"/>
  <c r="T235" i="21"/>
  <c r="U235" i="21"/>
  <c r="V235" i="21"/>
  <c r="W235" i="21"/>
  <c r="X235" i="21"/>
  <c r="Y235" i="21"/>
  <c r="Z235" i="21"/>
  <c r="AB235" i="21"/>
  <c r="AC235" i="21"/>
  <c r="H236" i="21"/>
  <c r="I236" i="21"/>
  <c r="J236" i="21"/>
  <c r="K236" i="21"/>
  <c r="L236" i="21"/>
  <c r="M236" i="21"/>
  <c r="N236" i="21"/>
  <c r="O236" i="21"/>
  <c r="P236" i="21"/>
  <c r="Q236" i="21"/>
  <c r="R236" i="21"/>
  <c r="S236" i="21"/>
  <c r="T236" i="21"/>
  <c r="U236" i="21"/>
  <c r="V236" i="21"/>
  <c r="W236" i="21"/>
  <c r="X236" i="21"/>
  <c r="Y236" i="21"/>
  <c r="Z236" i="21"/>
  <c r="AB236" i="21"/>
  <c r="AC236" i="21"/>
  <c r="H237" i="21"/>
  <c r="I237" i="21"/>
  <c r="J237" i="21"/>
  <c r="K237" i="21"/>
  <c r="L237" i="21"/>
  <c r="M237" i="21"/>
  <c r="N237" i="21"/>
  <c r="O237" i="21"/>
  <c r="P237" i="21"/>
  <c r="Q237" i="21"/>
  <c r="R237" i="21"/>
  <c r="S237" i="21"/>
  <c r="T237" i="21"/>
  <c r="U237" i="21"/>
  <c r="V237" i="21"/>
  <c r="W237" i="21"/>
  <c r="X237" i="21"/>
  <c r="Y237" i="21"/>
  <c r="Z237" i="21"/>
  <c r="AB237" i="21"/>
  <c r="AC237" i="21"/>
  <c r="H238" i="21"/>
  <c r="I238" i="21"/>
  <c r="J238" i="21"/>
  <c r="K238" i="21"/>
  <c r="L238" i="21"/>
  <c r="M238" i="21"/>
  <c r="N238" i="21"/>
  <c r="O238" i="21"/>
  <c r="P238" i="21"/>
  <c r="Q238" i="21"/>
  <c r="R238" i="21"/>
  <c r="S238" i="21"/>
  <c r="T238" i="21"/>
  <c r="U238" i="21"/>
  <c r="V238" i="21"/>
  <c r="W238" i="21"/>
  <c r="X238" i="21"/>
  <c r="Y238" i="21"/>
  <c r="Z238" i="21"/>
  <c r="AB238" i="21"/>
  <c r="AC238" i="21"/>
  <c r="H239" i="21"/>
  <c r="I239" i="21"/>
  <c r="J239" i="21"/>
  <c r="K239" i="21"/>
  <c r="L239" i="21"/>
  <c r="M239" i="21"/>
  <c r="N239" i="21"/>
  <c r="O239" i="21"/>
  <c r="P239" i="21"/>
  <c r="Q239" i="21"/>
  <c r="R239" i="21"/>
  <c r="S239" i="21"/>
  <c r="T239" i="21"/>
  <c r="U239" i="21"/>
  <c r="V239" i="21"/>
  <c r="W239" i="21"/>
  <c r="X239" i="21"/>
  <c r="Y239" i="21"/>
  <c r="Z239" i="21"/>
  <c r="AB239" i="21"/>
  <c r="AC239" i="21"/>
  <c r="H240" i="21"/>
  <c r="I240" i="21"/>
  <c r="J240" i="21"/>
  <c r="K240" i="21"/>
  <c r="L240" i="21"/>
  <c r="M240" i="21"/>
  <c r="N240" i="21"/>
  <c r="O240" i="21"/>
  <c r="P240" i="21"/>
  <c r="Q240" i="21"/>
  <c r="R240" i="21"/>
  <c r="S240" i="21"/>
  <c r="T240" i="21"/>
  <c r="U240" i="21"/>
  <c r="V240" i="21"/>
  <c r="W240" i="21"/>
  <c r="X240" i="21"/>
  <c r="Y240" i="21"/>
  <c r="Z240" i="21"/>
  <c r="AB240" i="21"/>
  <c r="AC240" i="21"/>
  <c r="H241" i="21"/>
  <c r="I241" i="21"/>
  <c r="J241" i="21"/>
  <c r="K241" i="21"/>
  <c r="L241" i="21"/>
  <c r="M241" i="21"/>
  <c r="N241" i="21"/>
  <c r="O241" i="21"/>
  <c r="P241" i="21"/>
  <c r="Q241" i="21"/>
  <c r="R241" i="21"/>
  <c r="S241" i="21"/>
  <c r="T241" i="21"/>
  <c r="U241" i="21"/>
  <c r="V241" i="21"/>
  <c r="W241" i="21"/>
  <c r="X241" i="21"/>
  <c r="Y241" i="21"/>
  <c r="Z241" i="21"/>
  <c r="AB241" i="21"/>
  <c r="AC241" i="21"/>
  <c r="H242" i="21"/>
  <c r="I242" i="21"/>
  <c r="J242" i="21"/>
  <c r="K242" i="21"/>
  <c r="L242" i="21"/>
  <c r="M242" i="21"/>
  <c r="N242" i="21"/>
  <c r="O242" i="21"/>
  <c r="P242" i="21"/>
  <c r="Q242" i="21"/>
  <c r="R242" i="21"/>
  <c r="S242" i="21"/>
  <c r="T242" i="21"/>
  <c r="U242" i="21"/>
  <c r="V242" i="21"/>
  <c r="W242" i="21"/>
  <c r="X242" i="21"/>
  <c r="Y242" i="21"/>
  <c r="Z242" i="21"/>
  <c r="AB242" i="21"/>
  <c r="AC242" i="21"/>
  <c r="H243" i="21"/>
  <c r="I243" i="21"/>
  <c r="J243" i="21"/>
  <c r="K243" i="21"/>
  <c r="L243" i="21"/>
  <c r="M243" i="21"/>
  <c r="N243" i="21"/>
  <c r="O243" i="21"/>
  <c r="P243" i="21"/>
  <c r="Q243" i="21"/>
  <c r="R243" i="21"/>
  <c r="S243" i="21"/>
  <c r="T243" i="21"/>
  <c r="U243" i="21"/>
  <c r="V243" i="21"/>
  <c r="W243" i="21"/>
  <c r="X243" i="21"/>
  <c r="Y243" i="21"/>
  <c r="Z243" i="21"/>
  <c r="AB243" i="21"/>
  <c r="AC243" i="21"/>
  <c r="H244" i="21"/>
  <c r="I244" i="21"/>
  <c r="J244" i="21"/>
  <c r="K244" i="21"/>
  <c r="L244" i="21"/>
  <c r="M244" i="21"/>
  <c r="N244" i="21"/>
  <c r="O244" i="21"/>
  <c r="P244" i="21"/>
  <c r="Q244" i="21"/>
  <c r="R244" i="21"/>
  <c r="S244" i="21"/>
  <c r="T244" i="21"/>
  <c r="U244" i="21"/>
  <c r="V244" i="21"/>
  <c r="W244" i="21"/>
  <c r="X244" i="21"/>
  <c r="Y244" i="21"/>
  <c r="Z244" i="21"/>
  <c r="AB244" i="21"/>
  <c r="AC244" i="21"/>
  <c r="H245" i="21"/>
  <c r="I245" i="21"/>
  <c r="J245" i="21"/>
  <c r="K245" i="21"/>
  <c r="L245" i="21"/>
  <c r="M245" i="21"/>
  <c r="N245" i="21"/>
  <c r="O245" i="21"/>
  <c r="P245" i="21"/>
  <c r="Q245" i="21"/>
  <c r="R245" i="21"/>
  <c r="S245" i="21"/>
  <c r="T245" i="21"/>
  <c r="U245" i="21"/>
  <c r="V245" i="21"/>
  <c r="W245" i="21"/>
  <c r="X245" i="21"/>
  <c r="Y245" i="21"/>
  <c r="Z245" i="21"/>
  <c r="AB245" i="21"/>
  <c r="AC245" i="21"/>
  <c r="H246" i="21"/>
  <c r="I246" i="21"/>
  <c r="J246" i="21"/>
  <c r="K246" i="21"/>
  <c r="L246" i="21"/>
  <c r="M246" i="21"/>
  <c r="N246" i="21"/>
  <c r="O246" i="21"/>
  <c r="P246" i="21"/>
  <c r="Q246" i="21"/>
  <c r="R246" i="21"/>
  <c r="S246" i="21"/>
  <c r="T246" i="21"/>
  <c r="U246" i="21"/>
  <c r="V246" i="21"/>
  <c r="W246" i="21"/>
  <c r="X246" i="21"/>
  <c r="Y246" i="21"/>
  <c r="Z246" i="21"/>
  <c r="AB246" i="21"/>
  <c r="AC246" i="21"/>
  <c r="H247" i="21"/>
  <c r="I247" i="21"/>
  <c r="J247" i="21"/>
  <c r="K247" i="21"/>
  <c r="L247" i="21"/>
  <c r="M247" i="21"/>
  <c r="N247" i="21"/>
  <c r="O247" i="21"/>
  <c r="P247" i="21"/>
  <c r="Q247" i="21"/>
  <c r="R247" i="21"/>
  <c r="S247" i="21"/>
  <c r="T247" i="21"/>
  <c r="U247" i="21"/>
  <c r="V247" i="21"/>
  <c r="W247" i="21"/>
  <c r="X247" i="21"/>
  <c r="Y247" i="21"/>
  <c r="Z247" i="21"/>
  <c r="AB247" i="21"/>
  <c r="AC247" i="21"/>
  <c r="H248" i="21"/>
  <c r="I248" i="21"/>
  <c r="J248" i="21"/>
  <c r="K248" i="21"/>
  <c r="L248" i="21"/>
  <c r="M248" i="21"/>
  <c r="N248" i="21"/>
  <c r="O248" i="21"/>
  <c r="P248" i="21"/>
  <c r="Q248" i="21"/>
  <c r="R248" i="21"/>
  <c r="S248" i="21"/>
  <c r="T248" i="21"/>
  <c r="U248" i="21"/>
  <c r="V248" i="21"/>
  <c r="W248" i="21"/>
  <c r="X248" i="21"/>
  <c r="Y248" i="21"/>
  <c r="Z248" i="21"/>
  <c r="AB248" i="21"/>
  <c r="AC248" i="21"/>
  <c r="H249" i="21"/>
  <c r="I249" i="21"/>
  <c r="J249" i="21"/>
  <c r="K249" i="21"/>
  <c r="L249" i="21"/>
  <c r="M249" i="21"/>
  <c r="N249" i="21"/>
  <c r="O249" i="21"/>
  <c r="P249" i="21"/>
  <c r="Q249" i="21"/>
  <c r="R249" i="21"/>
  <c r="S249" i="21"/>
  <c r="T249" i="21"/>
  <c r="U249" i="21"/>
  <c r="V249" i="21"/>
  <c r="W249" i="21"/>
  <c r="X249" i="21"/>
  <c r="Y249" i="21"/>
  <c r="Z249" i="21"/>
  <c r="AB249" i="21"/>
  <c r="AC249" i="21"/>
  <c r="H250" i="21"/>
  <c r="I250" i="21"/>
  <c r="J250" i="21"/>
  <c r="K250" i="21"/>
  <c r="L250" i="21"/>
  <c r="M250" i="21"/>
  <c r="N250" i="21"/>
  <c r="O250" i="21"/>
  <c r="P250" i="21"/>
  <c r="Q250" i="21"/>
  <c r="R250" i="21"/>
  <c r="S250" i="21"/>
  <c r="T250" i="21"/>
  <c r="U250" i="21"/>
  <c r="V250" i="21"/>
  <c r="W250" i="21"/>
  <c r="X250" i="21"/>
  <c r="Y250" i="21"/>
  <c r="Z250" i="21"/>
  <c r="AB250" i="21"/>
  <c r="AC250" i="21"/>
  <c r="H251" i="21"/>
  <c r="I251" i="21"/>
  <c r="J251" i="21"/>
  <c r="K251" i="21"/>
  <c r="L251" i="21"/>
  <c r="M251" i="21"/>
  <c r="N251" i="21"/>
  <c r="O251" i="21"/>
  <c r="P251" i="21"/>
  <c r="Q251" i="21"/>
  <c r="R251" i="21"/>
  <c r="S251" i="21"/>
  <c r="T251" i="21"/>
  <c r="U251" i="21"/>
  <c r="V251" i="21"/>
  <c r="W251" i="21"/>
  <c r="X251" i="21"/>
  <c r="Y251" i="21"/>
  <c r="Z251" i="21"/>
  <c r="AB251" i="21"/>
  <c r="AC251" i="21"/>
  <c r="H252" i="21"/>
  <c r="I252" i="21"/>
  <c r="J252" i="21"/>
  <c r="K252" i="21"/>
  <c r="L252" i="21"/>
  <c r="M252" i="21"/>
  <c r="N252" i="21"/>
  <c r="O252" i="21"/>
  <c r="P252" i="21"/>
  <c r="Q252" i="21"/>
  <c r="R252" i="21"/>
  <c r="S252" i="21"/>
  <c r="T252" i="21"/>
  <c r="U252" i="21"/>
  <c r="V252" i="21"/>
  <c r="W252" i="21"/>
  <c r="X252" i="21"/>
  <c r="Y252" i="21"/>
  <c r="Z252" i="21"/>
  <c r="AB252" i="21"/>
  <c r="AC252" i="21"/>
  <c r="H253" i="21"/>
  <c r="I253" i="21"/>
  <c r="J253" i="21"/>
  <c r="K253" i="21"/>
  <c r="L253" i="21"/>
  <c r="M253" i="21"/>
  <c r="N253" i="21"/>
  <c r="O253" i="21"/>
  <c r="P253" i="21"/>
  <c r="Q253" i="21"/>
  <c r="R253" i="21"/>
  <c r="S253" i="21"/>
  <c r="T253" i="21"/>
  <c r="U253" i="21"/>
  <c r="V253" i="21"/>
  <c r="W253" i="21"/>
  <c r="X253" i="21"/>
  <c r="Y253" i="21"/>
  <c r="Z253" i="21"/>
  <c r="AB253" i="21"/>
  <c r="AC253" i="21"/>
  <c r="H254" i="21"/>
  <c r="I254" i="21"/>
  <c r="J254" i="21"/>
  <c r="K254" i="21"/>
  <c r="L254" i="21"/>
  <c r="M254" i="21"/>
  <c r="N254" i="21"/>
  <c r="O254" i="21"/>
  <c r="P254" i="21"/>
  <c r="Q254" i="21"/>
  <c r="R254" i="21"/>
  <c r="S254" i="21"/>
  <c r="T254" i="21"/>
  <c r="U254" i="21"/>
  <c r="V254" i="21"/>
  <c r="W254" i="21"/>
  <c r="X254" i="21"/>
  <c r="Y254" i="21"/>
  <c r="Z254" i="21"/>
  <c r="AB254" i="21"/>
  <c r="AC254" i="21"/>
  <c r="H255" i="21"/>
  <c r="I255" i="21"/>
  <c r="J255" i="21"/>
  <c r="K255" i="21"/>
  <c r="L255" i="21"/>
  <c r="M255" i="21"/>
  <c r="N255" i="21"/>
  <c r="O255" i="21"/>
  <c r="P255" i="21"/>
  <c r="Q255" i="21"/>
  <c r="R255" i="21"/>
  <c r="S255" i="21"/>
  <c r="T255" i="21"/>
  <c r="U255" i="21"/>
  <c r="V255" i="21"/>
  <c r="W255" i="21"/>
  <c r="X255" i="21"/>
  <c r="Y255" i="21"/>
  <c r="Z255" i="21"/>
  <c r="AB255" i="21"/>
  <c r="AC255" i="21"/>
  <c r="H256" i="21"/>
  <c r="I256" i="21"/>
  <c r="J256" i="21"/>
  <c r="K256" i="21"/>
  <c r="L256" i="21"/>
  <c r="M256" i="21"/>
  <c r="N256" i="21"/>
  <c r="O256" i="21"/>
  <c r="P256" i="21"/>
  <c r="Q256" i="21"/>
  <c r="R256" i="21"/>
  <c r="S256" i="21"/>
  <c r="T256" i="21"/>
  <c r="U256" i="21"/>
  <c r="V256" i="21"/>
  <c r="W256" i="21"/>
  <c r="X256" i="21"/>
  <c r="Y256" i="21"/>
  <c r="Z256" i="21"/>
  <c r="AB256" i="21"/>
  <c r="AC256" i="21"/>
  <c r="H257" i="21"/>
  <c r="I257" i="21"/>
  <c r="J257" i="21"/>
  <c r="K257" i="21"/>
  <c r="L257" i="21"/>
  <c r="M257" i="21"/>
  <c r="N257" i="21"/>
  <c r="O257" i="21"/>
  <c r="P257" i="21"/>
  <c r="Q257" i="21"/>
  <c r="R257" i="21"/>
  <c r="S257" i="21"/>
  <c r="T257" i="21"/>
  <c r="U257" i="21"/>
  <c r="V257" i="21"/>
  <c r="W257" i="21"/>
  <c r="X257" i="21"/>
  <c r="Y257" i="21"/>
  <c r="Z257" i="21"/>
  <c r="AB257" i="21"/>
  <c r="AC257" i="21"/>
  <c r="H258" i="21"/>
  <c r="I258" i="21"/>
  <c r="J258" i="21"/>
  <c r="K258" i="21"/>
  <c r="L258" i="21"/>
  <c r="M258" i="21"/>
  <c r="N258" i="21"/>
  <c r="O258" i="21"/>
  <c r="P258" i="21"/>
  <c r="Q258" i="21"/>
  <c r="R258" i="21"/>
  <c r="S258" i="21"/>
  <c r="T258" i="21"/>
  <c r="U258" i="21"/>
  <c r="V258" i="21"/>
  <c r="W258" i="21"/>
  <c r="X258" i="21"/>
  <c r="Y258" i="21"/>
  <c r="Z258" i="21"/>
  <c r="AB258" i="21"/>
  <c r="AC258" i="21"/>
  <c r="H259" i="21"/>
  <c r="I259" i="21"/>
  <c r="J259" i="21"/>
  <c r="K259" i="21"/>
  <c r="L259" i="21"/>
  <c r="M259" i="21"/>
  <c r="N259" i="21"/>
  <c r="O259" i="21"/>
  <c r="P259" i="21"/>
  <c r="Q259" i="21"/>
  <c r="R259" i="21"/>
  <c r="S259" i="21"/>
  <c r="T259" i="21"/>
  <c r="U259" i="21"/>
  <c r="V259" i="21"/>
  <c r="W259" i="21"/>
  <c r="X259" i="21"/>
  <c r="Y259" i="21"/>
  <c r="Z259" i="21"/>
  <c r="AB259" i="21"/>
  <c r="AC259" i="21"/>
  <c r="H260" i="21"/>
  <c r="I260" i="21"/>
  <c r="J260" i="21"/>
  <c r="K260" i="21"/>
  <c r="L260" i="21"/>
  <c r="M260" i="21"/>
  <c r="N260" i="21"/>
  <c r="O260" i="21"/>
  <c r="P260" i="21"/>
  <c r="Q260" i="21"/>
  <c r="R260" i="21"/>
  <c r="S260" i="21"/>
  <c r="T260" i="21"/>
  <c r="U260" i="21"/>
  <c r="V260" i="21"/>
  <c r="W260" i="21"/>
  <c r="X260" i="21"/>
  <c r="Y260" i="21"/>
  <c r="Z260" i="21"/>
  <c r="AB260" i="21"/>
  <c r="AC260" i="21"/>
  <c r="H261" i="21"/>
  <c r="I261" i="21"/>
  <c r="J261" i="21"/>
  <c r="K261" i="21"/>
  <c r="L261" i="21"/>
  <c r="M261" i="21"/>
  <c r="N261" i="21"/>
  <c r="O261" i="21"/>
  <c r="P261" i="21"/>
  <c r="Q261" i="21"/>
  <c r="R261" i="21"/>
  <c r="S261" i="21"/>
  <c r="T261" i="21"/>
  <c r="U261" i="21"/>
  <c r="V261" i="21"/>
  <c r="W261" i="21"/>
  <c r="X261" i="21"/>
  <c r="Y261" i="21"/>
  <c r="Z261" i="21"/>
  <c r="AB261" i="21"/>
  <c r="AC261" i="21"/>
  <c r="H262" i="21"/>
  <c r="I262" i="21"/>
  <c r="J262" i="21"/>
  <c r="K262" i="21"/>
  <c r="L262" i="21"/>
  <c r="M262" i="21"/>
  <c r="N262" i="21"/>
  <c r="O262" i="21"/>
  <c r="P262" i="21"/>
  <c r="Q262" i="21"/>
  <c r="R262" i="21"/>
  <c r="S262" i="21"/>
  <c r="T262" i="21"/>
  <c r="U262" i="21"/>
  <c r="V262" i="21"/>
  <c r="W262" i="21"/>
  <c r="X262" i="21"/>
  <c r="Y262" i="21"/>
  <c r="Z262" i="21"/>
  <c r="AB262" i="21"/>
  <c r="AC262" i="21"/>
  <c r="H263" i="21"/>
  <c r="I263" i="21"/>
  <c r="J263" i="21"/>
  <c r="K263" i="21"/>
  <c r="L263" i="21"/>
  <c r="M263" i="21"/>
  <c r="N263" i="21"/>
  <c r="O263" i="21"/>
  <c r="P263" i="21"/>
  <c r="Q263" i="21"/>
  <c r="R263" i="21"/>
  <c r="S263" i="21"/>
  <c r="T263" i="21"/>
  <c r="U263" i="21"/>
  <c r="V263" i="21"/>
  <c r="W263" i="21"/>
  <c r="X263" i="21"/>
  <c r="Y263" i="21"/>
  <c r="Z263" i="21"/>
  <c r="AB263" i="21"/>
  <c r="AC263" i="21"/>
  <c r="H264" i="21"/>
  <c r="I264" i="21"/>
  <c r="J264" i="21"/>
  <c r="K264" i="21"/>
  <c r="L264" i="21"/>
  <c r="M264" i="21"/>
  <c r="N264" i="21"/>
  <c r="O264" i="21"/>
  <c r="P264" i="21"/>
  <c r="Q264" i="21"/>
  <c r="R264" i="21"/>
  <c r="S264" i="21"/>
  <c r="T264" i="21"/>
  <c r="U264" i="21"/>
  <c r="V264" i="21"/>
  <c r="W264" i="21"/>
  <c r="X264" i="21"/>
  <c r="Y264" i="21"/>
  <c r="Z264" i="21"/>
  <c r="AB264" i="21"/>
  <c r="AC264" i="21"/>
  <c r="H265" i="21"/>
  <c r="I265" i="21"/>
  <c r="J265" i="21"/>
  <c r="K265" i="21"/>
  <c r="L265" i="21"/>
  <c r="M265" i="21"/>
  <c r="N265" i="21"/>
  <c r="O265" i="21"/>
  <c r="P265" i="21"/>
  <c r="Q265" i="21"/>
  <c r="R265" i="21"/>
  <c r="S265" i="21"/>
  <c r="T265" i="21"/>
  <c r="U265" i="21"/>
  <c r="V265" i="21"/>
  <c r="W265" i="21"/>
  <c r="X265" i="21"/>
  <c r="Y265" i="21"/>
  <c r="Z265" i="21"/>
  <c r="AB265" i="21"/>
  <c r="AC265" i="21"/>
  <c r="H266" i="21"/>
  <c r="I266" i="21"/>
  <c r="J266" i="21"/>
  <c r="K266" i="21"/>
  <c r="L266" i="21"/>
  <c r="M266" i="21"/>
  <c r="N266" i="21"/>
  <c r="O266" i="21"/>
  <c r="P266" i="21"/>
  <c r="Q266" i="21"/>
  <c r="R266" i="21"/>
  <c r="S266" i="21"/>
  <c r="T266" i="21"/>
  <c r="U266" i="21"/>
  <c r="V266" i="21"/>
  <c r="W266" i="21"/>
  <c r="X266" i="21"/>
  <c r="Y266" i="21"/>
  <c r="Z266" i="21"/>
  <c r="AB266" i="21"/>
  <c r="AC266" i="21"/>
  <c r="H267" i="21"/>
  <c r="I267" i="21"/>
  <c r="J267" i="21"/>
  <c r="K267" i="21"/>
  <c r="L267" i="21"/>
  <c r="M267" i="21"/>
  <c r="N267" i="21"/>
  <c r="O267" i="21"/>
  <c r="P267" i="21"/>
  <c r="Q267" i="21"/>
  <c r="R267" i="21"/>
  <c r="S267" i="21"/>
  <c r="T267" i="21"/>
  <c r="U267" i="21"/>
  <c r="V267" i="21"/>
  <c r="W267" i="21"/>
  <c r="X267" i="21"/>
  <c r="Y267" i="21"/>
  <c r="Z267" i="21"/>
  <c r="AB267" i="21"/>
  <c r="AC267" i="21"/>
  <c r="H268" i="21"/>
  <c r="I268" i="21"/>
  <c r="J268" i="21"/>
  <c r="K268" i="21"/>
  <c r="L268" i="21"/>
  <c r="M268" i="21"/>
  <c r="N268" i="21"/>
  <c r="O268" i="21"/>
  <c r="P268" i="21"/>
  <c r="Q268" i="21"/>
  <c r="R268" i="21"/>
  <c r="S268" i="21"/>
  <c r="T268" i="21"/>
  <c r="U268" i="21"/>
  <c r="V268" i="21"/>
  <c r="W268" i="21"/>
  <c r="X268" i="21"/>
  <c r="Y268" i="21"/>
  <c r="Z268" i="21"/>
  <c r="AB268" i="21"/>
  <c r="AC268" i="21"/>
  <c r="H269" i="21"/>
  <c r="I269" i="21"/>
  <c r="J269" i="21"/>
  <c r="K269" i="21"/>
  <c r="L269" i="21"/>
  <c r="M269" i="21"/>
  <c r="N269" i="21"/>
  <c r="O269" i="21"/>
  <c r="P269" i="21"/>
  <c r="Q269" i="21"/>
  <c r="R269" i="21"/>
  <c r="S269" i="21"/>
  <c r="T269" i="21"/>
  <c r="U269" i="21"/>
  <c r="V269" i="21"/>
  <c r="W269" i="21"/>
  <c r="X269" i="21"/>
  <c r="Y269" i="21"/>
  <c r="Z269" i="21"/>
  <c r="AB269" i="21"/>
  <c r="AC269" i="21"/>
  <c r="H270" i="21"/>
  <c r="I270" i="21"/>
  <c r="J270" i="21"/>
  <c r="K270" i="21"/>
  <c r="L270" i="21"/>
  <c r="M270" i="21"/>
  <c r="N270" i="21"/>
  <c r="O270" i="21"/>
  <c r="P270" i="21"/>
  <c r="Q270" i="21"/>
  <c r="R270" i="21"/>
  <c r="S270" i="21"/>
  <c r="T270" i="21"/>
  <c r="U270" i="21"/>
  <c r="V270" i="21"/>
  <c r="W270" i="21"/>
  <c r="X270" i="21"/>
  <c r="Y270" i="21"/>
  <c r="Z270" i="21"/>
  <c r="AB270" i="21"/>
  <c r="AC270" i="21"/>
  <c r="H271" i="21"/>
  <c r="I271" i="21"/>
  <c r="J271" i="21"/>
  <c r="K271" i="21"/>
  <c r="L271" i="21"/>
  <c r="M271" i="21"/>
  <c r="N271" i="21"/>
  <c r="O271" i="21"/>
  <c r="P271" i="21"/>
  <c r="Q271" i="21"/>
  <c r="R271" i="21"/>
  <c r="S271" i="21"/>
  <c r="T271" i="21"/>
  <c r="U271" i="21"/>
  <c r="V271" i="21"/>
  <c r="W271" i="21"/>
  <c r="X271" i="21"/>
  <c r="Y271" i="21"/>
  <c r="Z271" i="21"/>
  <c r="AB271" i="21"/>
  <c r="AC271" i="21"/>
  <c r="H272" i="21"/>
  <c r="I272" i="21"/>
  <c r="J272" i="21"/>
  <c r="K272" i="21"/>
  <c r="L272" i="21"/>
  <c r="M272" i="21"/>
  <c r="N272" i="21"/>
  <c r="O272" i="21"/>
  <c r="P272" i="21"/>
  <c r="Q272" i="21"/>
  <c r="R272" i="21"/>
  <c r="S272" i="21"/>
  <c r="T272" i="21"/>
  <c r="U272" i="21"/>
  <c r="V272" i="21"/>
  <c r="W272" i="21"/>
  <c r="X272" i="21"/>
  <c r="Y272" i="21"/>
  <c r="Z272" i="21"/>
  <c r="AB272" i="21"/>
  <c r="AC272" i="21"/>
  <c r="H273" i="21"/>
  <c r="I273" i="21"/>
  <c r="J273" i="21"/>
  <c r="K273" i="21"/>
  <c r="L273" i="21"/>
  <c r="M273" i="21"/>
  <c r="N273" i="21"/>
  <c r="O273" i="21"/>
  <c r="P273" i="21"/>
  <c r="Q273" i="21"/>
  <c r="R273" i="21"/>
  <c r="S273" i="21"/>
  <c r="T273" i="21"/>
  <c r="U273" i="21"/>
  <c r="V273" i="21"/>
  <c r="W273" i="21"/>
  <c r="X273" i="21"/>
  <c r="Y273" i="21"/>
  <c r="Z273" i="21"/>
  <c r="AB273" i="21"/>
  <c r="AC273" i="21"/>
  <c r="H274" i="21"/>
  <c r="I274" i="21"/>
  <c r="J274" i="21"/>
  <c r="K274" i="21"/>
  <c r="L274" i="21"/>
  <c r="M274" i="21"/>
  <c r="N274" i="21"/>
  <c r="O274" i="21"/>
  <c r="P274" i="21"/>
  <c r="Q274" i="21"/>
  <c r="R274" i="21"/>
  <c r="S274" i="21"/>
  <c r="T274" i="21"/>
  <c r="U274" i="21"/>
  <c r="V274" i="21"/>
  <c r="W274" i="21"/>
  <c r="X274" i="21"/>
  <c r="Y274" i="21"/>
  <c r="Z274" i="21"/>
  <c r="AB274" i="21"/>
  <c r="AC274" i="21"/>
  <c r="H275" i="21"/>
  <c r="I275" i="21"/>
  <c r="J275" i="21"/>
  <c r="K275" i="21"/>
  <c r="L275" i="21"/>
  <c r="M275" i="21"/>
  <c r="N275" i="21"/>
  <c r="O275" i="21"/>
  <c r="P275" i="21"/>
  <c r="Q275" i="21"/>
  <c r="R275" i="21"/>
  <c r="S275" i="21"/>
  <c r="T275" i="21"/>
  <c r="U275" i="21"/>
  <c r="V275" i="21"/>
  <c r="W275" i="21"/>
  <c r="X275" i="21"/>
  <c r="Y275" i="21"/>
  <c r="Z275" i="21"/>
  <c r="AB275" i="21"/>
  <c r="AC275" i="21"/>
  <c r="H276" i="21"/>
  <c r="I276" i="21"/>
  <c r="J276" i="21"/>
  <c r="K276" i="21"/>
  <c r="L276" i="21"/>
  <c r="M276" i="21"/>
  <c r="N276" i="21"/>
  <c r="O276" i="21"/>
  <c r="P276" i="21"/>
  <c r="Q276" i="21"/>
  <c r="R276" i="21"/>
  <c r="S276" i="21"/>
  <c r="T276" i="21"/>
  <c r="U276" i="21"/>
  <c r="V276" i="21"/>
  <c r="W276" i="21"/>
  <c r="X276" i="21"/>
  <c r="Y276" i="21"/>
  <c r="Z276" i="21"/>
  <c r="AB276" i="21"/>
  <c r="AC276" i="21"/>
  <c r="H277" i="21"/>
  <c r="I277" i="21"/>
  <c r="J277" i="21"/>
  <c r="K277" i="21"/>
  <c r="L277" i="21"/>
  <c r="M277" i="21"/>
  <c r="N277" i="21"/>
  <c r="O277" i="21"/>
  <c r="P277" i="21"/>
  <c r="Q277" i="21"/>
  <c r="R277" i="21"/>
  <c r="S277" i="21"/>
  <c r="T277" i="21"/>
  <c r="U277" i="21"/>
  <c r="V277" i="21"/>
  <c r="W277" i="21"/>
  <c r="X277" i="21"/>
  <c r="Y277" i="21"/>
  <c r="Z277" i="21"/>
  <c r="AB277" i="21"/>
  <c r="AC277" i="21"/>
  <c r="H278" i="21"/>
  <c r="I278" i="21"/>
  <c r="J278" i="21"/>
  <c r="K278" i="21"/>
  <c r="L278" i="21"/>
  <c r="M278" i="21"/>
  <c r="N278" i="21"/>
  <c r="O278" i="21"/>
  <c r="P278" i="21"/>
  <c r="Q278" i="21"/>
  <c r="R278" i="21"/>
  <c r="S278" i="21"/>
  <c r="T278" i="21"/>
  <c r="U278" i="21"/>
  <c r="V278" i="21"/>
  <c r="W278" i="21"/>
  <c r="X278" i="21"/>
  <c r="Y278" i="21"/>
  <c r="Z278" i="21"/>
  <c r="AB278" i="21"/>
  <c r="AC278" i="21"/>
  <c r="H279" i="21"/>
  <c r="I279" i="21"/>
  <c r="J279" i="21"/>
  <c r="K279" i="21"/>
  <c r="L279" i="21"/>
  <c r="M279" i="21"/>
  <c r="N279" i="21"/>
  <c r="O279" i="21"/>
  <c r="P279" i="21"/>
  <c r="Q279" i="21"/>
  <c r="R279" i="21"/>
  <c r="S279" i="21"/>
  <c r="T279" i="21"/>
  <c r="U279" i="21"/>
  <c r="V279" i="21"/>
  <c r="W279" i="21"/>
  <c r="X279" i="21"/>
  <c r="Y279" i="21"/>
  <c r="Z279" i="21"/>
  <c r="AB279" i="21"/>
  <c r="AC279" i="21"/>
  <c r="H280" i="21"/>
  <c r="I280" i="21"/>
  <c r="J280" i="21"/>
  <c r="K280" i="21"/>
  <c r="L280" i="21"/>
  <c r="M280" i="21"/>
  <c r="N280" i="21"/>
  <c r="O280" i="21"/>
  <c r="P280" i="21"/>
  <c r="Q280" i="21"/>
  <c r="R280" i="21"/>
  <c r="S280" i="21"/>
  <c r="T280" i="21"/>
  <c r="U280" i="21"/>
  <c r="V280" i="21"/>
  <c r="W280" i="21"/>
  <c r="X280" i="21"/>
  <c r="Y280" i="21"/>
  <c r="Z280" i="21"/>
  <c r="AB280" i="21"/>
  <c r="AC280" i="21"/>
  <c r="H281" i="21"/>
  <c r="I281" i="21"/>
  <c r="J281" i="21"/>
  <c r="K281" i="21"/>
  <c r="L281" i="21"/>
  <c r="M281" i="21"/>
  <c r="N281" i="21"/>
  <c r="O281" i="21"/>
  <c r="P281" i="21"/>
  <c r="Q281" i="21"/>
  <c r="R281" i="21"/>
  <c r="S281" i="21"/>
  <c r="T281" i="21"/>
  <c r="U281" i="21"/>
  <c r="V281" i="21"/>
  <c r="W281" i="21"/>
  <c r="X281" i="21"/>
  <c r="Y281" i="21"/>
  <c r="Z281" i="21"/>
  <c r="AB281" i="21"/>
  <c r="AC281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B282" i="21"/>
  <c r="AC282" i="21"/>
  <c r="H283" i="21"/>
  <c r="I283" i="21"/>
  <c r="J283" i="21"/>
  <c r="K283" i="21"/>
  <c r="L283" i="21"/>
  <c r="M283" i="21"/>
  <c r="N283" i="21"/>
  <c r="O283" i="21"/>
  <c r="P283" i="21"/>
  <c r="Q283" i="21"/>
  <c r="R283" i="21"/>
  <c r="S283" i="21"/>
  <c r="T283" i="21"/>
  <c r="U283" i="21"/>
  <c r="V283" i="21"/>
  <c r="W283" i="21"/>
  <c r="X283" i="21"/>
  <c r="Y283" i="21"/>
  <c r="Z283" i="21"/>
  <c r="AB283" i="21"/>
  <c r="AC283" i="21"/>
  <c r="H284" i="21"/>
  <c r="I284" i="21"/>
  <c r="J284" i="21"/>
  <c r="K284" i="21"/>
  <c r="L284" i="21"/>
  <c r="M284" i="21"/>
  <c r="N284" i="21"/>
  <c r="O284" i="21"/>
  <c r="P284" i="21"/>
  <c r="Q284" i="21"/>
  <c r="R284" i="21"/>
  <c r="S284" i="21"/>
  <c r="T284" i="21"/>
  <c r="U284" i="21"/>
  <c r="V284" i="21"/>
  <c r="W284" i="21"/>
  <c r="X284" i="21"/>
  <c r="Y284" i="21"/>
  <c r="Z284" i="21"/>
  <c r="AB284" i="21"/>
  <c r="AC284" i="21"/>
  <c r="H285" i="21"/>
  <c r="I285" i="21"/>
  <c r="J285" i="21"/>
  <c r="K285" i="21"/>
  <c r="L285" i="21"/>
  <c r="M285" i="21"/>
  <c r="N285" i="21"/>
  <c r="O285" i="21"/>
  <c r="P285" i="21"/>
  <c r="Q285" i="21"/>
  <c r="R285" i="21"/>
  <c r="S285" i="21"/>
  <c r="T285" i="21"/>
  <c r="U285" i="21"/>
  <c r="V285" i="21"/>
  <c r="W285" i="21"/>
  <c r="X285" i="21"/>
  <c r="Y285" i="21"/>
  <c r="Z285" i="21"/>
  <c r="AB285" i="21"/>
  <c r="AC285" i="21"/>
  <c r="H286" i="21"/>
  <c r="I286" i="21"/>
  <c r="J286" i="21"/>
  <c r="K286" i="21"/>
  <c r="L286" i="21"/>
  <c r="M286" i="21"/>
  <c r="N286" i="21"/>
  <c r="O286" i="21"/>
  <c r="P286" i="21"/>
  <c r="Q286" i="21"/>
  <c r="R286" i="21"/>
  <c r="S286" i="21"/>
  <c r="T286" i="21"/>
  <c r="U286" i="21"/>
  <c r="V286" i="21"/>
  <c r="W286" i="21"/>
  <c r="X286" i="21"/>
  <c r="Y286" i="21"/>
  <c r="Z286" i="21"/>
  <c r="AB286" i="21"/>
  <c r="AC286" i="21"/>
  <c r="H287" i="21"/>
  <c r="I287" i="21"/>
  <c r="J287" i="21"/>
  <c r="K287" i="21"/>
  <c r="L287" i="21"/>
  <c r="M287" i="21"/>
  <c r="N287" i="21"/>
  <c r="O287" i="21"/>
  <c r="P287" i="21"/>
  <c r="Q287" i="21"/>
  <c r="R287" i="21"/>
  <c r="S287" i="21"/>
  <c r="T287" i="21"/>
  <c r="U287" i="21"/>
  <c r="V287" i="21"/>
  <c r="W287" i="21"/>
  <c r="X287" i="21"/>
  <c r="Y287" i="21"/>
  <c r="Z287" i="21"/>
  <c r="AB287" i="21"/>
  <c r="AC287" i="21"/>
  <c r="H288" i="21"/>
  <c r="I288" i="21"/>
  <c r="J288" i="21"/>
  <c r="K288" i="21"/>
  <c r="L288" i="21"/>
  <c r="M288" i="21"/>
  <c r="N288" i="21"/>
  <c r="O288" i="21"/>
  <c r="P288" i="21"/>
  <c r="Q288" i="21"/>
  <c r="R288" i="21"/>
  <c r="S288" i="21"/>
  <c r="T288" i="21"/>
  <c r="U288" i="21"/>
  <c r="V288" i="21"/>
  <c r="W288" i="21"/>
  <c r="X288" i="21"/>
  <c r="Y288" i="21"/>
  <c r="Z288" i="21"/>
  <c r="AB288" i="21"/>
  <c r="AC288" i="21"/>
  <c r="H289" i="21"/>
  <c r="I289" i="21"/>
  <c r="J289" i="21"/>
  <c r="K289" i="21"/>
  <c r="L289" i="21"/>
  <c r="M289" i="21"/>
  <c r="N289" i="21"/>
  <c r="O289" i="21"/>
  <c r="P289" i="21"/>
  <c r="Q289" i="21"/>
  <c r="R289" i="21"/>
  <c r="S289" i="21"/>
  <c r="T289" i="21"/>
  <c r="U289" i="21"/>
  <c r="V289" i="21"/>
  <c r="W289" i="21"/>
  <c r="X289" i="21"/>
  <c r="Y289" i="21"/>
  <c r="Z289" i="21"/>
  <c r="AB289" i="21"/>
  <c r="AC289" i="21"/>
  <c r="H290" i="21"/>
  <c r="I290" i="21"/>
  <c r="J290" i="21"/>
  <c r="K290" i="21"/>
  <c r="L290" i="21"/>
  <c r="M290" i="21"/>
  <c r="N290" i="21"/>
  <c r="O290" i="21"/>
  <c r="P290" i="21"/>
  <c r="Q290" i="21"/>
  <c r="R290" i="21"/>
  <c r="S290" i="21"/>
  <c r="T290" i="21"/>
  <c r="U290" i="21"/>
  <c r="V290" i="21"/>
  <c r="W290" i="21"/>
  <c r="X290" i="21"/>
  <c r="Y290" i="21"/>
  <c r="Z290" i="21"/>
  <c r="AB290" i="21"/>
  <c r="AC290" i="21"/>
  <c r="H291" i="21"/>
  <c r="I291" i="21"/>
  <c r="J291" i="21"/>
  <c r="K291" i="21"/>
  <c r="L291" i="21"/>
  <c r="M291" i="21"/>
  <c r="N291" i="21"/>
  <c r="O291" i="21"/>
  <c r="P291" i="21"/>
  <c r="Q291" i="21"/>
  <c r="R291" i="21"/>
  <c r="S291" i="21"/>
  <c r="T291" i="21"/>
  <c r="U291" i="21"/>
  <c r="V291" i="21"/>
  <c r="W291" i="21"/>
  <c r="X291" i="21"/>
  <c r="Y291" i="21"/>
  <c r="Z291" i="21"/>
  <c r="AB291" i="21"/>
  <c r="AC291" i="21"/>
  <c r="H292" i="21"/>
  <c r="I292" i="21"/>
  <c r="J292" i="21"/>
  <c r="K292" i="21"/>
  <c r="L292" i="21"/>
  <c r="M292" i="21"/>
  <c r="N292" i="21"/>
  <c r="O292" i="21"/>
  <c r="P292" i="21"/>
  <c r="Q292" i="21"/>
  <c r="R292" i="21"/>
  <c r="S292" i="21"/>
  <c r="T292" i="21"/>
  <c r="U292" i="21"/>
  <c r="V292" i="21"/>
  <c r="W292" i="21"/>
  <c r="X292" i="21"/>
  <c r="Y292" i="21"/>
  <c r="Z292" i="21"/>
  <c r="AB292" i="21"/>
  <c r="AC292" i="21"/>
  <c r="H293" i="21"/>
  <c r="I293" i="21"/>
  <c r="J293" i="21"/>
  <c r="K293" i="21"/>
  <c r="L293" i="21"/>
  <c r="M293" i="21"/>
  <c r="N293" i="21"/>
  <c r="O293" i="21"/>
  <c r="P293" i="21"/>
  <c r="Q293" i="21"/>
  <c r="R293" i="21"/>
  <c r="S293" i="21"/>
  <c r="T293" i="21"/>
  <c r="U293" i="21"/>
  <c r="V293" i="21"/>
  <c r="W293" i="21"/>
  <c r="X293" i="21"/>
  <c r="Y293" i="21"/>
  <c r="Z293" i="21"/>
  <c r="AB293" i="21"/>
  <c r="AC293" i="21"/>
  <c r="H294" i="21"/>
  <c r="I294" i="21"/>
  <c r="J294" i="21"/>
  <c r="K294" i="21"/>
  <c r="L294" i="21"/>
  <c r="M294" i="21"/>
  <c r="N294" i="21"/>
  <c r="O294" i="21"/>
  <c r="P294" i="21"/>
  <c r="Q294" i="21"/>
  <c r="R294" i="21"/>
  <c r="S294" i="21"/>
  <c r="T294" i="21"/>
  <c r="U294" i="21"/>
  <c r="V294" i="21"/>
  <c r="W294" i="21"/>
  <c r="X294" i="21"/>
  <c r="Y294" i="21"/>
  <c r="Z294" i="21"/>
  <c r="AB294" i="21"/>
  <c r="AC294" i="21"/>
  <c r="H295" i="21"/>
  <c r="I295" i="21"/>
  <c r="J295" i="21"/>
  <c r="K295" i="21"/>
  <c r="L295" i="21"/>
  <c r="M295" i="21"/>
  <c r="N295" i="21"/>
  <c r="O295" i="21"/>
  <c r="P295" i="21"/>
  <c r="Q295" i="21"/>
  <c r="R295" i="21"/>
  <c r="S295" i="21"/>
  <c r="T295" i="21"/>
  <c r="U295" i="21"/>
  <c r="V295" i="21"/>
  <c r="W295" i="21"/>
  <c r="X295" i="21"/>
  <c r="Y295" i="21"/>
  <c r="Z295" i="21"/>
  <c r="AB295" i="21"/>
  <c r="AC295" i="21"/>
  <c r="H296" i="21"/>
  <c r="I296" i="21"/>
  <c r="J296" i="21"/>
  <c r="K296" i="21"/>
  <c r="L296" i="21"/>
  <c r="M296" i="21"/>
  <c r="N296" i="21"/>
  <c r="O296" i="21"/>
  <c r="P296" i="21"/>
  <c r="Q296" i="21"/>
  <c r="R296" i="21"/>
  <c r="S296" i="21"/>
  <c r="T296" i="21"/>
  <c r="U296" i="21"/>
  <c r="V296" i="21"/>
  <c r="W296" i="21"/>
  <c r="X296" i="21"/>
  <c r="Y296" i="21"/>
  <c r="Z296" i="21"/>
  <c r="AB296" i="21"/>
  <c r="AC296" i="21"/>
  <c r="H297" i="21"/>
  <c r="I297" i="21"/>
  <c r="J297" i="21"/>
  <c r="K297" i="21"/>
  <c r="L297" i="21"/>
  <c r="M297" i="21"/>
  <c r="N297" i="21"/>
  <c r="O297" i="21"/>
  <c r="P297" i="21"/>
  <c r="Q297" i="21"/>
  <c r="R297" i="21"/>
  <c r="S297" i="21"/>
  <c r="T297" i="21"/>
  <c r="U297" i="21"/>
  <c r="V297" i="21"/>
  <c r="W297" i="21"/>
  <c r="X297" i="21"/>
  <c r="Y297" i="21"/>
  <c r="Z297" i="21"/>
  <c r="AB297" i="21"/>
  <c r="AC297" i="21"/>
  <c r="H298" i="21"/>
  <c r="I298" i="21"/>
  <c r="J298" i="21"/>
  <c r="K298" i="21"/>
  <c r="L298" i="21"/>
  <c r="M298" i="21"/>
  <c r="N298" i="21"/>
  <c r="O298" i="21"/>
  <c r="P298" i="21"/>
  <c r="Q298" i="21"/>
  <c r="R298" i="21"/>
  <c r="S298" i="21"/>
  <c r="T298" i="21"/>
  <c r="U298" i="21"/>
  <c r="V298" i="21"/>
  <c r="W298" i="21"/>
  <c r="X298" i="21"/>
  <c r="Y298" i="21"/>
  <c r="Z298" i="21"/>
  <c r="AB298" i="21"/>
  <c r="AC298" i="21"/>
  <c r="H299" i="21"/>
  <c r="I299" i="21"/>
  <c r="J299" i="21"/>
  <c r="K299" i="21"/>
  <c r="L299" i="21"/>
  <c r="M299" i="21"/>
  <c r="N299" i="21"/>
  <c r="O299" i="21"/>
  <c r="P299" i="21"/>
  <c r="Q299" i="21"/>
  <c r="R299" i="21"/>
  <c r="S299" i="21"/>
  <c r="T299" i="21"/>
  <c r="U299" i="21"/>
  <c r="V299" i="21"/>
  <c r="W299" i="21"/>
  <c r="X299" i="21"/>
  <c r="Y299" i="21"/>
  <c r="Z299" i="21"/>
  <c r="AB299" i="21"/>
  <c r="AC299" i="21"/>
  <c r="H300" i="21"/>
  <c r="I300" i="21"/>
  <c r="J300" i="21"/>
  <c r="K300" i="21"/>
  <c r="L300" i="21"/>
  <c r="M300" i="21"/>
  <c r="N300" i="21"/>
  <c r="O300" i="21"/>
  <c r="P300" i="21"/>
  <c r="Q300" i="21"/>
  <c r="R300" i="21"/>
  <c r="S300" i="21"/>
  <c r="T300" i="21"/>
  <c r="U300" i="21"/>
  <c r="V300" i="21"/>
  <c r="W300" i="21"/>
  <c r="X300" i="21"/>
  <c r="Y300" i="21"/>
  <c r="Z300" i="21"/>
  <c r="AB300" i="21"/>
  <c r="AC300" i="21"/>
  <c r="H301" i="21"/>
  <c r="I301" i="21"/>
  <c r="J301" i="21"/>
  <c r="K301" i="21"/>
  <c r="L301" i="21"/>
  <c r="M301" i="21"/>
  <c r="N301" i="21"/>
  <c r="O301" i="21"/>
  <c r="P301" i="21"/>
  <c r="Q301" i="21"/>
  <c r="R301" i="21"/>
  <c r="S301" i="21"/>
  <c r="T301" i="21"/>
  <c r="U301" i="21"/>
  <c r="V301" i="21"/>
  <c r="W301" i="21"/>
  <c r="X301" i="21"/>
  <c r="Y301" i="21"/>
  <c r="Z301" i="21"/>
  <c r="AB301" i="21"/>
  <c r="AC301" i="21"/>
  <c r="H302" i="21"/>
  <c r="I302" i="21"/>
  <c r="J302" i="21"/>
  <c r="K302" i="21"/>
  <c r="L302" i="21"/>
  <c r="M302" i="21"/>
  <c r="N302" i="21"/>
  <c r="O302" i="21"/>
  <c r="P302" i="21"/>
  <c r="Q302" i="21"/>
  <c r="R302" i="21"/>
  <c r="S302" i="21"/>
  <c r="T302" i="21"/>
  <c r="U302" i="21"/>
  <c r="V302" i="21"/>
  <c r="W302" i="21"/>
  <c r="X302" i="21"/>
  <c r="Y302" i="21"/>
  <c r="Z302" i="21"/>
  <c r="AB302" i="21"/>
  <c r="AC302" i="21"/>
  <c r="H303" i="21"/>
  <c r="I303" i="21"/>
  <c r="J303" i="21"/>
  <c r="K303" i="21"/>
  <c r="L303" i="21"/>
  <c r="M303" i="21"/>
  <c r="N303" i="21"/>
  <c r="O303" i="21"/>
  <c r="P303" i="21"/>
  <c r="Q303" i="21"/>
  <c r="R303" i="21"/>
  <c r="S303" i="21"/>
  <c r="T303" i="21"/>
  <c r="U303" i="21"/>
  <c r="V303" i="21"/>
  <c r="W303" i="21"/>
  <c r="X303" i="21"/>
  <c r="Y303" i="21"/>
  <c r="Z303" i="21"/>
  <c r="AB303" i="21"/>
  <c r="AC303" i="21"/>
  <c r="H304" i="21"/>
  <c r="I304" i="21"/>
  <c r="J304" i="21"/>
  <c r="K304" i="21"/>
  <c r="L304" i="21"/>
  <c r="M304" i="21"/>
  <c r="N304" i="21"/>
  <c r="O304" i="21"/>
  <c r="P304" i="21"/>
  <c r="Q304" i="21"/>
  <c r="R304" i="21"/>
  <c r="S304" i="21"/>
  <c r="T304" i="21"/>
  <c r="U304" i="21"/>
  <c r="V304" i="21"/>
  <c r="W304" i="21"/>
  <c r="X304" i="21"/>
  <c r="Y304" i="21"/>
  <c r="Z304" i="21"/>
  <c r="AB304" i="21"/>
  <c r="AC304" i="21"/>
  <c r="H305" i="21"/>
  <c r="I305" i="21"/>
  <c r="J305" i="21"/>
  <c r="K305" i="21"/>
  <c r="L305" i="21"/>
  <c r="M305" i="21"/>
  <c r="N305" i="21"/>
  <c r="O305" i="21"/>
  <c r="P305" i="21"/>
  <c r="Q305" i="21"/>
  <c r="R305" i="21"/>
  <c r="S305" i="21"/>
  <c r="T305" i="21"/>
  <c r="U305" i="21"/>
  <c r="V305" i="21"/>
  <c r="W305" i="21"/>
  <c r="X305" i="21"/>
  <c r="Y305" i="21"/>
  <c r="Z305" i="21"/>
  <c r="AB305" i="21"/>
  <c r="AC305" i="21"/>
  <c r="H306" i="21"/>
  <c r="I306" i="21"/>
  <c r="J306" i="21"/>
  <c r="K306" i="21"/>
  <c r="L306" i="21"/>
  <c r="M306" i="21"/>
  <c r="N306" i="21"/>
  <c r="O306" i="21"/>
  <c r="P306" i="21"/>
  <c r="Q306" i="21"/>
  <c r="R306" i="21"/>
  <c r="S306" i="21"/>
  <c r="T306" i="21"/>
  <c r="U306" i="21"/>
  <c r="V306" i="21"/>
  <c r="W306" i="21"/>
  <c r="X306" i="21"/>
  <c r="Y306" i="21"/>
  <c r="Z306" i="21"/>
  <c r="AB306" i="21"/>
  <c r="AC306" i="21"/>
  <c r="H307" i="21"/>
  <c r="I307" i="21"/>
  <c r="J307" i="21"/>
  <c r="K307" i="21"/>
  <c r="L307" i="21"/>
  <c r="M307" i="21"/>
  <c r="N307" i="21"/>
  <c r="O307" i="21"/>
  <c r="P307" i="21"/>
  <c r="Q307" i="21"/>
  <c r="R307" i="21"/>
  <c r="S307" i="21"/>
  <c r="T307" i="21"/>
  <c r="U307" i="21"/>
  <c r="V307" i="21"/>
  <c r="W307" i="21"/>
  <c r="X307" i="21"/>
  <c r="Y307" i="21"/>
  <c r="Z307" i="21"/>
  <c r="AB307" i="21"/>
  <c r="AC307" i="21"/>
  <c r="H308" i="21"/>
  <c r="I308" i="21"/>
  <c r="J308" i="21"/>
  <c r="K308" i="21"/>
  <c r="L308" i="21"/>
  <c r="M308" i="21"/>
  <c r="N308" i="21"/>
  <c r="O308" i="21"/>
  <c r="P308" i="21"/>
  <c r="Q308" i="21"/>
  <c r="R308" i="21"/>
  <c r="S308" i="21"/>
  <c r="T308" i="21"/>
  <c r="U308" i="21"/>
  <c r="V308" i="21"/>
  <c r="W308" i="21"/>
  <c r="X308" i="21"/>
  <c r="Y308" i="21"/>
  <c r="Z308" i="21"/>
  <c r="AB308" i="21"/>
  <c r="AC308" i="21"/>
  <c r="H309" i="21"/>
  <c r="I309" i="21"/>
  <c r="J309" i="21"/>
  <c r="K309" i="21"/>
  <c r="L309" i="21"/>
  <c r="M309" i="21"/>
  <c r="N309" i="21"/>
  <c r="O309" i="21"/>
  <c r="P309" i="21"/>
  <c r="Q309" i="21"/>
  <c r="R309" i="21"/>
  <c r="S309" i="21"/>
  <c r="T309" i="21"/>
  <c r="U309" i="21"/>
  <c r="V309" i="21"/>
  <c r="W309" i="21"/>
  <c r="X309" i="21"/>
  <c r="Y309" i="21"/>
  <c r="Z309" i="21"/>
  <c r="AB309" i="21"/>
  <c r="AC309" i="21"/>
  <c r="H310" i="21"/>
  <c r="I310" i="21"/>
  <c r="J310" i="21"/>
  <c r="K310" i="21"/>
  <c r="L310" i="21"/>
  <c r="M310" i="21"/>
  <c r="N310" i="21"/>
  <c r="O310" i="21"/>
  <c r="P310" i="21"/>
  <c r="Q310" i="21"/>
  <c r="R310" i="21"/>
  <c r="S310" i="21"/>
  <c r="T310" i="21"/>
  <c r="U310" i="21"/>
  <c r="V310" i="21"/>
  <c r="W310" i="21"/>
  <c r="X310" i="21"/>
  <c r="Y310" i="21"/>
  <c r="Z310" i="21"/>
  <c r="AB310" i="21"/>
  <c r="AC310" i="21"/>
  <c r="H311" i="21"/>
  <c r="I311" i="21"/>
  <c r="J311" i="21"/>
  <c r="K311" i="21"/>
  <c r="L311" i="21"/>
  <c r="M311" i="21"/>
  <c r="N311" i="21"/>
  <c r="O311" i="21"/>
  <c r="P311" i="21"/>
  <c r="Q311" i="21"/>
  <c r="R311" i="21"/>
  <c r="S311" i="21"/>
  <c r="T311" i="21"/>
  <c r="U311" i="21"/>
  <c r="V311" i="21"/>
  <c r="W311" i="21"/>
  <c r="X311" i="21"/>
  <c r="Y311" i="21"/>
  <c r="Z311" i="21"/>
  <c r="AB311" i="21"/>
  <c r="AC311" i="21"/>
  <c r="H312" i="21"/>
  <c r="I312" i="21"/>
  <c r="J312" i="21"/>
  <c r="K312" i="21"/>
  <c r="L312" i="21"/>
  <c r="M312" i="21"/>
  <c r="N312" i="21"/>
  <c r="O312" i="21"/>
  <c r="P312" i="21"/>
  <c r="Q312" i="21"/>
  <c r="R312" i="21"/>
  <c r="S312" i="21"/>
  <c r="T312" i="21"/>
  <c r="U312" i="21"/>
  <c r="V312" i="21"/>
  <c r="W312" i="21"/>
  <c r="X312" i="21"/>
  <c r="Y312" i="21"/>
  <c r="Z312" i="21"/>
  <c r="AB312" i="21"/>
  <c r="AC312" i="21"/>
  <c r="H313" i="21"/>
  <c r="I313" i="21"/>
  <c r="J313" i="21"/>
  <c r="K313" i="21"/>
  <c r="L313" i="21"/>
  <c r="M313" i="21"/>
  <c r="N313" i="21"/>
  <c r="O313" i="21"/>
  <c r="P313" i="21"/>
  <c r="Q313" i="21"/>
  <c r="R313" i="21"/>
  <c r="S313" i="21"/>
  <c r="T313" i="21"/>
  <c r="U313" i="21"/>
  <c r="V313" i="21"/>
  <c r="W313" i="21"/>
  <c r="X313" i="21"/>
  <c r="Y313" i="21"/>
  <c r="Z313" i="21"/>
  <c r="AB313" i="21"/>
  <c r="AC313" i="21"/>
  <c r="H314" i="21"/>
  <c r="I314" i="21"/>
  <c r="J314" i="21"/>
  <c r="K314" i="21"/>
  <c r="L314" i="21"/>
  <c r="M314" i="21"/>
  <c r="N314" i="21"/>
  <c r="O314" i="21"/>
  <c r="P314" i="21"/>
  <c r="Q314" i="21"/>
  <c r="R314" i="21"/>
  <c r="S314" i="21"/>
  <c r="T314" i="21"/>
  <c r="U314" i="21"/>
  <c r="V314" i="21"/>
  <c r="W314" i="21"/>
  <c r="X314" i="21"/>
  <c r="Y314" i="21"/>
  <c r="Z314" i="21"/>
  <c r="AB314" i="21"/>
  <c r="AC314" i="21"/>
  <c r="H315" i="21"/>
  <c r="I315" i="21"/>
  <c r="J315" i="21"/>
  <c r="K315" i="21"/>
  <c r="L315" i="21"/>
  <c r="M315" i="21"/>
  <c r="N315" i="21"/>
  <c r="O315" i="21"/>
  <c r="P315" i="21"/>
  <c r="Q315" i="21"/>
  <c r="R315" i="21"/>
  <c r="S315" i="21"/>
  <c r="T315" i="21"/>
  <c r="U315" i="21"/>
  <c r="V315" i="21"/>
  <c r="W315" i="21"/>
  <c r="X315" i="21"/>
  <c r="Y315" i="21"/>
  <c r="Z315" i="21"/>
  <c r="AB315" i="21"/>
  <c r="AC315" i="21"/>
  <c r="H316" i="21"/>
  <c r="I316" i="21"/>
  <c r="J316" i="21"/>
  <c r="K316" i="21"/>
  <c r="L316" i="21"/>
  <c r="M316" i="21"/>
  <c r="N316" i="21"/>
  <c r="O316" i="21"/>
  <c r="P316" i="21"/>
  <c r="Q316" i="21"/>
  <c r="R316" i="21"/>
  <c r="S316" i="21"/>
  <c r="T316" i="21"/>
  <c r="U316" i="21"/>
  <c r="V316" i="21"/>
  <c r="W316" i="21"/>
  <c r="X316" i="21"/>
  <c r="Y316" i="21"/>
  <c r="Z316" i="21"/>
  <c r="AB316" i="21"/>
  <c r="AC316" i="21"/>
  <c r="H317" i="21"/>
  <c r="I317" i="21"/>
  <c r="J317" i="21"/>
  <c r="K317" i="21"/>
  <c r="L317" i="21"/>
  <c r="M317" i="21"/>
  <c r="N317" i="21"/>
  <c r="O317" i="21"/>
  <c r="P317" i="21"/>
  <c r="Q317" i="21"/>
  <c r="R317" i="21"/>
  <c r="S317" i="21"/>
  <c r="T317" i="21"/>
  <c r="U317" i="21"/>
  <c r="V317" i="21"/>
  <c r="W317" i="21"/>
  <c r="X317" i="21"/>
  <c r="Y317" i="21"/>
  <c r="Z317" i="21"/>
  <c r="AB317" i="21"/>
  <c r="AC317" i="21"/>
  <c r="H318" i="21"/>
  <c r="I318" i="21"/>
  <c r="J318" i="21"/>
  <c r="K318" i="21"/>
  <c r="L318" i="21"/>
  <c r="M318" i="21"/>
  <c r="N318" i="21"/>
  <c r="O318" i="21"/>
  <c r="P318" i="21"/>
  <c r="Q318" i="21"/>
  <c r="R318" i="21"/>
  <c r="S318" i="21"/>
  <c r="T318" i="21"/>
  <c r="U318" i="21"/>
  <c r="V318" i="21"/>
  <c r="W318" i="21"/>
  <c r="X318" i="21"/>
  <c r="Y318" i="21"/>
  <c r="Z318" i="21"/>
  <c r="AB318" i="21"/>
  <c r="AC318" i="21"/>
  <c r="H319" i="21"/>
  <c r="I319" i="21"/>
  <c r="J319" i="21"/>
  <c r="K319" i="21"/>
  <c r="L319" i="21"/>
  <c r="M319" i="21"/>
  <c r="N319" i="21"/>
  <c r="O319" i="21"/>
  <c r="P319" i="21"/>
  <c r="Q319" i="21"/>
  <c r="R319" i="21"/>
  <c r="S319" i="21"/>
  <c r="T319" i="21"/>
  <c r="U319" i="21"/>
  <c r="V319" i="21"/>
  <c r="W319" i="21"/>
  <c r="X319" i="21"/>
  <c r="Y319" i="21"/>
  <c r="Z319" i="21"/>
  <c r="AB319" i="21"/>
  <c r="AC319" i="21"/>
  <c r="H320" i="21"/>
  <c r="I320" i="21"/>
  <c r="J320" i="21"/>
  <c r="K320" i="21"/>
  <c r="L320" i="21"/>
  <c r="M320" i="21"/>
  <c r="N320" i="21"/>
  <c r="O320" i="21"/>
  <c r="P320" i="21"/>
  <c r="Q320" i="21"/>
  <c r="R320" i="21"/>
  <c r="S320" i="21"/>
  <c r="T320" i="21"/>
  <c r="U320" i="21"/>
  <c r="V320" i="21"/>
  <c r="W320" i="21"/>
  <c r="X320" i="21"/>
  <c r="Y320" i="21"/>
  <c r="Z320" i="21"/>
  <c r="AB320" i="21"/>
  <c r="AC320" i="21"/>
  <c r="H321" i="21"/>
  <c r="I321" i="21"/>
  <c r="J321" i="21"/>
  <c r="K321" i="21"/>
  <c r="L321" i="21"/>
  <c r="M321" i="21"/>
  <c r="N321" i="21"/>
  <c r="O321" i="21"/>
  <c r="P321" i="21"/>
  <c r="Q321" i="21"/>
  <c r="R321" i="21"/>
  <c r="S321" i="21"/>
  <c r="T321" i="21"/>
  <c r="U321" i="21"/>
  <c r="V321" i="21"/>
  <c r="W321" i="21"/>
  <c r="X321" i="21"/>
  <c r="Y321" i="21"/>
  <c r="Z321" i="21"/>
  <c r="AB321" i="21"/>
  <c r="AC321" i="21"/>
  <c r="H322" i="21"/>
  <c r="I322" i="21"/>
  <c r="J322" i="21"/>
  <c r="K322" i="21"/>
  <c r="L322" i="21"/>
  <c r="M322" i="21"/>
  <c r="N322" i="21"/>
  <c r="O322" i="21"/>
  <c r="P322" i="21"/>
  <c r="Q322" i="21"/>
  <c r="R322" i="21"/>
  <c r="S322" i="21"/>
  <c r="T322" i="21"/>
  <c r="U322" i="21"/>
  <c r="V322" i="21"/>
  <c r="W322" i="21"/>
  <c r="X322" i="21"/>
  <c r="Y322" i="21"/>
  <c r="Z322" i="21"/>
  <c r="AB322" i="21"/>
  <c r="AC322" i="21"/>
  <c r="H323" i="21"/>
  <c r="I323" i="21"/>
  <c r="J323" i="21"/>
  <c r="K323" i="21"/>
  <c r="L323" i="21"/>
  <c r="M323" i="21"/>
  <c r="N323" i="21"/>
  <c r="O323" i="21"/>
  <c r="P323" i="21"/>
  <c r="Q323" i="21"/>
  <c r="R323" i="21"/>
  <c r="S323" i="21"/>
  <c r="T323" i="21"/>
  <c r="U323" i="21"/>
  <c r="V323" i="21"/>
  <c r="W323" i="21"/>
  <c r="X323" i="21"/>
  <c r="Y323" i="21"/>
  <c r="Z323" i="21"/>
  <c r="AB323" i="21"/>
  <c r="AC323" i="21"/>
  <c r="H324" i="21"/>
  <c r="I324" i="21"/>
  <c r="J324" i="21"/>
  <c r="K324" i="21"/>
  <c r="L324" i="21"/>
  <c r="M324" i="21"/>
  <c r="N324" i="21"/>
  <c r="O324" i="21"/>
  <c r="P324" i="21"/>
  <c r="Q324" i="21"/>
  <c r="R324" i="21"/>
  <c r="S324" i="21"/>
  <c r="T324" i="21"/>
  <c r="U324" i="21"/>
  <c r="V324" i="21"/>
  <c r="W324" i="21"/>
  <c r="X324" i="21"/>
  <c r="Y324" i="21"/>
  <c r="Z324" i="21"/>
  <c r="AB324" i="21"/>
  <c r="AC324" i="21"/>
  <c r="H325" i="21"/>
  <c r="I325" i="21"/>
  <c r="J325" i="21"/>
  <c r="K325" i="21"/>
  <c r="L325" i="21"/>
  <c r="M325" i="21"/>
  <c r="N325" i="21"/>
  <c r="O325" i="21"/>
  <c r="P325" i="21"/>
  <c r="Q325" i="21"/>
  <c r="R325" i="21"/>
  <c r="S325" i="21"/>
  <c r="T325" i="21"/>
  <c r="U325" i="21"/>
  <c r="V325" i="21"/>
  <c r="W325" i="21"/>
  <c r="X325" i="21"/>
  <c r="Y325" i="21"/>
  <c r="Z325" i="21"/>
  <c r="AB325" i="21"/>
  <c r="AC325" i="21"/>
  <c r="H326" i="21"/>
  <c r="I326" i="21"/>
  <c r="J326" i="21"/>
  <c r="K326" i="21"/>
  <c r="L326" i="21"/>
  <c r="M326" i="21"/>
  <c r="N326" i="21"/>
  <c r="O326" i="21"/>
  <c r="P326" i="21"/>
  <c r="Q326" i="21"/>
  <c r="R326" i="21"/>
  <c r="S326" i="21"/>
  <c r="T326" i="21"/>
  <c r="U326" i="21"/>
  <c r="V326" i="21"/>
  <c r="W326" i="21"/>
  <c r="X326" i="21"/>
  <c r="Y326" i="21"/>
  <c r="Z326" i="21"/>
  <c r="AB326" i="21"/>
  <c r="AC326" i="21"/>
  <c r="H327" i="21"/>
  <c r="I327" i="21"/>
  <c r="J327" i="21"/>
  <c r="K327" i="21"/>
  <c r="L327" i="21"/>
  <c r="M327" i="21"/>
  <c r="N327" i="21"/>
  <c r="O327" i="21"/>
  <c r="P327" i="21"/>
  <c r="Q327" i="21"/>
  <c r="R327" i="21"/>
  <c r="S327" i="21"/>
  <c r="T327" i="21"/>
  <c r="U327" i="21"/>
  <c r="V327" i="21"/>
  <c r="W327" i="21"/>
  <c r="X327" i="21"/>
  <c r="Y327" i="21"/>
  <c r="Z327" i="21"/>
  <c r="AB327" i="21"/>
  <c r="AC327" i="21"/>
  <c r="H328" i="21"/>
  <c r="I328" i="21"/>
  <c r="J328" i="21"/>
  <c r="K328" i="21"/>
  <c r="L328" i="21"/>
  <c r="M328" i="21"/>
  <c r="N328" i="21"/>
  <c r="O328" i="21"/>
  <c r="P328" i="21"/>
  <c r="Q328" i="21"/>
  <c r="R328" i="21"/>
  <c r="S328" i="21"/>
  <c r="T328" i="21"/>
  <c r="U328" i="21"/>
  <c r="V328" i="21"/>
  <c r="W328" i="21"/>
  <c r="X328" i="21"/>
  <c r="Y328" i="21"/>
  <c r="Z328" i="21"/>
  <c r="AB328" i="21"/>
  <c r="AC328" i="21"/>
  <c r="H329" i="21"/>
  <c r="I329" i="21"/>
  <c r="J329" i="21"/>
  <c r="K329" i="21"/>
  <c r="L329" i="21"/>
  <c r="M329" i="21"/>
  <c r="N329" i="21"/>
  <c r="O329" i="21"/>
  <c r="P329" i="21"/>
  <c r="Q329" i="21"/>
  <c r="R329" i="21"/>
  <c r="S329" i="21"/>
  <c r="T329" i="21"/>
  <c r="U329" i="21"/>
  <c r="V329" i="21"/>
  <c r="W329" i="21"/>
  <c r="X329" i="21"/>
  <c r="Y329" i="21"/>
  <c r="Z329" i="21"/>
  <c r="AB329" i="21"/>
  <c r="AC329" i="21"/>
  <c r="H330" i="21"/>
  <c r="I330" i="21"/>
  <c r="J330" i="21"/>
  <c r="K330" i="21"/>
  <c r="L330" i="21"/>
  <c r="M330" i="21"/>
  <c r="N330" i="21"/>
  <c r="O330" i="21"/>
  <c r="P330" i="21"/>
  <c r="Q330" i="21"/>
  <c r="R330" i="21"/>
  <c r="S330" i="21"/>
  <c r="T330" i="21"/>
  <c r="U330" i="21"/>
  <c r="V330" i="21"/>
  <c r="W330" i="21"/>
  <c r="X330" i="21"/>
  <c r="Y330" i="21"/>
  <c r="Z330" i="21"/>
  <c r="AB330" i="21"/>
  <c r="AC330" i="21"/>
  <c r="H331" i="21"/>
  <c r="I331" i="21"/>
  <c r="J331" i="21"/>
  <c r="K331" i="21"/>
  <c r="L331" i="21"/>
  <c r="M331" i="21"/>
  <c r="N331" i="21"/>
  <c r="O331" i="21"/>
  <c r="P331" i="21"/>
  <c r="Q331" i="21"/>
  <c r="R331" i="21"/>
  <c r="S331" i="21"/>
  <c r="T331" i="21"/>
  <c r="U331" i="21"/>
  <c r="V331" i="21"/>
  <c r="W331" i="21"/>
  <c r="X331" i="21"/>
  <c r="Y331" i="21"/>
  <c r="Z331" i="21"/>
  <c r="AB331" i="21"/>
  <c r="AC331" i="21"/>
  <c r="H332" i="21"/>
  <c r="I332" i="21"/>
  <c r="J332" i="21"/>
  <c r="K332" i="21"/>
  <c r="L332" i="21"/>
  <c r="M332" i="21"/>
  <c r="N332" i="21"/>
  <c r="O332" i="21"/>
  <c r="P332" i="21"/>
  <c r="Q332" i="21"/>
  <c r="R332" i="21"/>
  <c r="S332" i="21"/>
  <c r="T332" i="21"/>
  <c r="U332" i="21"/>
  <c r="V332" i="21"/>
  <c r="W332" i="21"/>
  <c r="X332" i="21"/>
  <c r="Y332" i="21"/>
  <c r="Z332" i="21"/>
  <c r="AB332" i="21"/>
  <c r="AC332" i="21"/>
  <c r="H333" i="21"/>
  <c r="I333" i="21"/>
  <c r="J333" i="21"/>
  <c r="K333" i="21"/>
  <c r="L333" i="21"/>
  <c r="M333" i="21"/>
  <c r="N333" i="21"/>
  <c r="O333" i="21"/>
  <c r="P333" i="21"/>
  <c r="Q333" i="21"/>
  <c r="R333" i="21"/>
  <c r="S333" i="21"/>
  <c r="T333" i="21"/>
  <c r="U333" i="21"/>
  <c r="V333" i="21"/>
  <c r="W333" i="21"/>
  <c r="X333" i="21"/>
  <c r="Y333" i="21"/>
  <c r="Z333" i="21"/>
  <c r="AB333" i="21"/>
  <c r="AC333" i="21"/>
  <c r="H334" i="21"/>
  <c r="I334" i="21"/>
  <c r="J334" i="21"/>
  <c r="K334" i="21"/>
  <c r="L334" i="21"/>
  <c r="M334" i="21"/>
  <c r="N334" i="21"/>
  <c r="O334" i="21"/>
  <c r="P334" i="21"/>
  <c r="Q334" i="21"/>
  <c r="R334" i="21"/>
  <c r="S334" i="21"/>
  <c r="T334" i="21"/>
  <c r="U334" i="21"/>
  <c r="V334" i="21"/>
  <c r="W334" i="21"/>
  <c r="X334" i="21"/>
  <c r="Y334" i="21"/>
  <c r="Z334" i="21"/>
  <c r="AB334" i="21"/>
  <c r="AC334" i="21"/>
  <c r="H335" i="21"/>
  <c r="I335" i="21"/>
  <c r="J335" i="21"/>
  <c r="K335" i="21"/>
  <c r="L335" i="21"/>
  <c r="M335" i="21"/>
  <c r="N335" i="21"/>
  <c r="O335" i="21"/>
  <c r="P335" i="21"/>
  <c r="Q335" i="21"/>
  <c r="R335" i="21"/>
  <c r="S335" i="21"/>
  <c r="T335" i="21"/>
  <c r="U335" i="21"/>
  <c r="V335" i="21"/>
  <c r="W335" i="21"/>
  <c r="X335" i="21"/>
  <c r="Y335" i="21"/>
  <c r="Z335" i="21"/>
  <c r="AB335" i="21"/>
  <c r="AC335" i="21"/>
  <c r="H336" i="21"/>
  <c r="I336" i="21"/>
  <c r="J336" i="21"/>
  <c r="K336" i="21"/>
  <c r="L336" i="21"/>
  <c r="M336" i="21"/>
  <c r="N336" i="21"/>
  <c r="O336" i="21"/>
  <c r="P336" i="21"/>
  <c r="Q336" i="21"/>
  <c r="R336" i="21"/>
  <c r="S336" i="21"/>
  <c r="T336" i="21"/>
  <c r="U336" i="21"/>
  <c r="V336" i="21"/>
  <c r="W336" i="21"/>
  <c r="X336" i="21"/>
  <c r="Y336" i="21"/>
  <c r="Z336" i="21"/>
  <c r="AB336" i="21"/>
  <c r="AC336" i="21"/>
  <c r="H337" i="21"/>
  <c r="I337" i="21"/>
  <c r="J337" i="21"/>
  <c r="K337" i="21"/>
  <c r="L337" i="21"/>
  <c r="M337" i="21"/>
  <c r="N337" i="21"/>
  <c r="O337" i="21"/>
  <c r="P337" i="21"/>
  <c r="Q337" i="21"/>
  <c r="R337" i="21"/>
  <c r="S337" i="21"/>
  <c r="T337" i="21"/>
  <c r="U337" i="21"/>
  <c r="V337" i="21"/>
  <c r="W337" i="21"/>
  <c r="X337" i="21"/>
  <c r="Y337" i="21"/>
  <c r="Z337" i="21"/>
  <c r="AB337" i="21"/>
  <c r="AC337" i="21"/>
  <c r="H338" i="21"/>
  <c r="I338" i="21"/>
  <c r="J338" i="21"/>
  <c r="K338" i="21"/>
  <c r="L338" i="21"/>
  <c r="M338" i="21"/>
  <c r="N338" i="21"/>
  <c r="O338" i="21"/>
  <c r="P338" i="21"/>
  <c r="Q338" i="21"/>
  <c r="R338" i="21"/>
  <c r="S338" i="21"/>
  <c r="T338" i="21"/>
  <c r="U338" i="21"/>
  <c r="V338" i="21"/>
  <c r="W338" i="21"/>
  <c r="X338" i="21"/>
  <c r="Y338" i="21"/>
  <c r="Z338" i="21"/>
  <c r="AB338" i="21"/>
  <c r="AC338" i="21"/>
  <c r="H339" i="21"/>
  <c r="I339" i="21"/>
  <c r="J339" i="21"/>
  <c r="K339" i="21"/>
  <c r="L339" i="21"/>
  <c r="M339" i="21"/>
  <c r="N339" i="21"/>
  <c r="O339" i="21"/>
  <c r="P339" i="21"/>
  <c r="Q339" i="21"/>
  <c r="R339" i="21"/>
  <c r="S339" i="21"/>
  <c r="T339" i="21"/>
  <c r="U339" i="21"/>
  <c r="V339" i="21"/>
  <c r="W339" i="21"/>
  <c r="X339" i="21"/>
  <c r="Y339" i="21"/>
  <c r="Z339" i="21"/>
  <c r="AB339" i="21"/>
  <c r="AC339" i="21"/>
  <c r="H340" i="21"/>
  <c r="I340" i="21"/>
  <c r="J340" i="21"/>
  <c r="K340" i="21"/>
  <c r="L340" i="21"/>
  <c r="M340" i="21"/>
  <c r="N340" i="21"/>
  <c r="O340" i="21"/>
  <c r="P340" i="21"/>
  <c r="Q340" i="21"/>
  <c r="R340" i="21"/>
  <c r="S340" i="21"/>
  <c r="T340" i="21"/>
  <c r="U340" i="21"/>
  <c r="V340" i="21"/>
  <c r="W340" i="21"/>
  <c r="X340" i="21"/>
  <c r="Y340" i="21"/>
  <c r="Z340" i="21"/>
  <c r="AB340" i="21"/>
  <c r="AC340" i="21"/>
  <c r="H341" i="21"/>
  <c r="I341" i="21"/>
  <c r="J341" i="21"/>
  <c r="K341" i="21"/>
  <c r="L341" i="21"/>
  <c r="M341" i="21"/>
  <c r="N341" i="21"/>
  <c r="O341" i="21"/>
  <c r="P341" i="21"/>
  <c r="Q341" i="21"/>
  <c r="R341" i="21"/>
  <c r="S341" i="21"/>
  <c r="T341" i="21"/>
  <c r="U341" i="21"/>
  <c r="V341" i="21"/>
  <c r="W341" i="21"/>
  <c r="X341" i="21"/>
  <c r="Y341" i="21"/>
  <c r="Z341" i="21"/>
  <c r="AB341" i="21"/>
  <c r="AC341" i="21"/>
  <c r="H342" i="21"/>
  <c r="I342" i="21"/>
  <c r="J342" i="21"/>
  <c r="K342" i="21"/>
  <c r="L342" i="21"/>
  <c r="M342" i="21"/>
  <c r="N342" i="21"/>
  <c r="O342" i="21"/>
  <c r="P342" i="21"/>
  <c r="Q342" i="21"/>
  <c r="R342" i="21"/>
  <c r="S342" i="21"/>
  <c r="T342" i="21"/>
  <c r="U342" i="21"/>
  <c r="V342" i="21"/>
  <c r="W342" i="21"/>
  <c r="X342" i="21"/>
  <c r="Y342" i="21"/>
  <c r="Z342" i="21"/>
  <c r="AB342" i="21"/>
  <c r="AC342" i="21"/>
  <c r="H343" i="21"/>
  <c r="I343" i="21"/>
  <c r="J343" i="21"/>
  <c r="K343" i="21"/>
  <c r="L343" i="21"/>
  <c r="M343" i="21"/>
  <c r="N343" i="21"/>
  <c r="O343" i="21"/>
  <c r="P343" i="21"/>
  <c r="Q343" i="21"/>
  <c r="R343" i="21"/>
  <c r="S343" i="21"/>
  <c r="T343" i="21"/>
  <c r="U343" i="21"/>
  <c r="V343" i="21"/>
  <c r="W343" i="21"/>
  <c r="X343" i="21"/>
  <c r="Y343" i="21"/>
  <c r="Z343" i="21"/>
  <c r="AB343" i="21"/>
  <c r="AC343" i="21"/>
  <c r="H344" i="21"/>
  <c r="I344" i="21"/>
  <c r="J344" i="21"/>
  <c r="K344" i="21"/>
  <c r="L344" i="21"/>
  <c r="M344" i="21"/>
  <c r="N344" i="21"/>
  <c r="O344" i="21"/>
  <c r="P344" i="21"/>
  <c r="Q344" i="21"/>
  <c r="R344" i="21"/>
  <c r="S344" i="21"/>
  <c r="T344" i="21"/>
  <c r="U344" i="21"/>
  <c r="V344" i="21"/>
  <c r="W344" i="21"/>
  <c r="X344" i="21"/>
  <c r="Y344" i="21"/>
  <c r="Z344" i="21"/>
  <c r="AB344" i="21"/>
  <c r="AC344" i="21"/>
  <c r="H345" i="21"/>
  <c r="I345" i="21"/>
  <c r="J345" i="21"/>
  <c r="K345" i="21"/>
  <c r="L345" i="21"/>
  <c r="M345" i="21"/>
  <c r="N345" i="21"/>
  <c r="O345" i="21"/>
  <c r="P345" i="21"/>
  <c r="Q345" i="21"/>
  <c r="R345" i="21"/>
  <c r="S345" i="21"/>
  <c r="T345" i="21"/>
  <c r="U345" i="21"/>
  <c r="V345" i="21"/>
  <c r="W345" i="21"/>
  <c r="X345" i="21"/>
  <c r="Y345" i="21"/>
  <c r="Z345" i="21"/>
  <c r="AB345" i="21"/>
  <c r="AC345" i="21"/>
  <c r="H346" i="21"/>
  <c r="I346" i="21"/>
  <c r="J346" i="21"/>
  <c r="K346" i="21"/>
  <c r="L346" i="21"/>
  <c r="M346" i="21"/>
  <c r="N346" i="21"/>
  <c r="O346" i="21"/>
  <c r="P346" i="21"/>
  <c r="Q346" i="21"/>
  <c r="R346" i="21"/>
  <c r="S346" i="21"/>
  <c r="T346" i="21"/>
  <c r="U346" i="21"/>
  <c r="V346" i="21"/>
  <c r="W346" i="21"/>
  <c r="X346" i="21"/>
  <c r="Y346" i="21"/>
  <c r="Z346" i="21"/>
  <c r="AB346" i="21"/>
  <c r="AC346" i="21"/>
  <c r="H347" i="21"/>
  <c r="I347" i="21"/>
  <c r="J347" i="21"/>
  <c r="K347" i="21"/>
  <c r="L347" i="21"/>
  <c r="M347" i="21"/>
  <c r="N347" i="21"/>
  <c r="O347" i="21"/>
  <c r="P347" i="21"/>
  <c r="Q347" i="21"/>
  <c r="R347" i="21"/>
  <c r="S347" i="21"/>
  <c r="T347" i="21"/>
  <c r="U347" i="21"/>
  <c r="V347" i="21"/>
  <c r="W347" i="21"/>
  <c r="X347" i="21"/>
  <c r="Y347" i="21"/>
  <c r="Z347" i="21"/>
  <c r="AB347" i="21"/>
  <c r="AC347" i="21"/>
  <c r="H348" i="21"/>
  <c r="I348" i="21"/>
  <c r="J348" i="21"/>
  <c r="K348" i="21"/>
  <c r="L348" i="21"/>
  <c r="M348" i="21"/>
  <c r="N348" i="21"/>
  <c r="O348" i="21"/>
  <c r="P348" i="21"/>
  <c r="Q348" i="21"/>
  <c r="R348" i="21"/>
  <c r="S348" i="21"/>
  <c r="T348" i="21"/>
  <c r="U348" i="21"/>
  <c r="V348" i="21"/>
  <c r="W348" i="21"/>
  <c r="X348" i="21"/>
  <c r="Y348" i="21"/>
  <c r="Z348" i="21"/>
  <c r="AB348" i="21"/>
  <c r="AC348" i="21"/>
  <c r="H349" i="21"/>
  <c r="I349" i="21"/>
  <c r="J349" i="21"/>
  <c r="K349" i="21"/>
  <c r="L349" i="21"/>
  <c r="M349" i="21"/>
  <c r="N349" i="21"/>
  <c r="O349" i="21"/>
  <c r="P349" i="21"/>
  <c r="Q349" i="21"/>
  <c r="R349" i="21"/>
  <c r="S349" i="21"/>
  <c r="T349" i="21"/>
  <c r="U349" i="21"/>
  <c r="V349" i="21"/>
  <c r="W349" i="21"/>
  <c r="X349" i="21"/>
  <c r="Y349" i="21"/>
  <c r="Z349" i="21"/>
  <c r="AB349" i="21"/>
  <c r="AC349" i="21"/>
  <c r="H350" i="21"/>
  <c r="I350" i="21"/>
  <c r="J350" i="21"/>
  <c r="K350" i="21"/>
  <c r="L350" i="21"/>
  <c r="M350" i="21"/>
  <c r="N350" i="21"/>
  <c r="O350" i="21"/>
  <c r="P350" i="21"/>
  <c r="Q350" i="21"/>
  <c r="R350" i="21"/>
  <c r="S350" i="21"/>
  <c r="T350" i="21"/>
  <c r="U350" i="21"/>
  <c r="V350" i="21"/>
  <c r="W350" i="21"/>
  <c r="X350" i="21"/>
  <c r="Y350" i="21"/>
  <c r="Z350" i="21"/>
  <c r="AB350" i="21"/>
  <c r="AC350" i="21"/>
  <c r="H351" i="21"/>
  <c r="I351" i="21"/>
  <c r="J351" i="21"/>
  <c r="K351" i="21"/>
  <c r="L351" i="21"/>
  <c r="M351" i="21"/>
  <c r="N351" i="21"/>
  <c r="O351" i="21"/>
  <c r="P351" i="21"/>
  <c r="Q351" i="21"/>
  <c r="R351" i="21"/>
  <c r="S351" i="21"/>
  <c r="T351" i="21"/>
  <c r="U351" i="21"/>
  <c r="V351" i="21"/>
  <c r="W351" i="21"/>
  <c r="X351" i="21"/>
  <c r="Y351" i="21"/>
  <c r="Z351" i="21"/>
  <c r="AB351" i="21"/>
  <c r="AC351" i="21"/>
  <c r="H352" i="21"/>
  <c r="I352" i="21"/>
  <c r="J352" i="21"/>
  <c r="K352" i="21"/>
  <c r="L352" i="21"/>
  <c r="M352" i="21"/>
  <c r="N352" i="21"/>
  <c r="O352" i="21"/>
  <c r="P352" i="21"/>
  <c r="Q352" i="21"/>
  <c r="R352" i="21"/>
  <c r="S352" i="21"/>
  <c r="T352" i="21"/>
  <c r="U352" i="21"/>
  <c r="V352" i="21"/>
  <c r="W352" i="21"/>
  <c r="X352" i="21"/>
  <c r="Y352" i="21"/>
  <c r="Z352" i="21"/>
  <c r="AB352" i="21"/>
  <c r="AC352" i="21"/>
  <c r="H353" i="21"/>
  <c r="I353" i="21"/>
  <c r="J353" i="21"/>
  <c r="K353" i="21"/>
  <c r="L353" i="21"/>
  <c r="M353" i="21"/>
  <c r="N353" i="21"/>
  <c r="O353" i="21"/>
  <c r="P353" i="21"/>
  <c r="Q353" i="21"/>
  <c r="R353" i="21"/>
  <c r="S353" i="21"/>
  <c r="T353" i="21"/>
  <c r="U353" i="21"/>
  <c r="V353" i="21"/>
  <c r="W353" i="21"/>
  <c r="X353" i="21"/>
  <c r="Y353" i="21"/>
  <c r="Z353" i="21"/>
  <c r="AB353" i="21"/>
  <c r="AC353" i="21"/>
  <c r="H354" i="21"/>
  <c r="I354" i="21"/>
  <c r="J354" i="21"/>
  <c r="K354" i="21"/>
  <c r="L354" i="21"/>
  <c r="M354" i="21"/>
  <c r="N354" i="21"/>
  <c r="O354" i="21"/>
  <c r="P354" i="21"/>
  <c r="Q354" i="21"/>
  <c r="R354" i="21"/>
  <c r="S354" i="21"/>
  <c r="T354" i="21"/>
  <c r="U354" i="21"/>
  <c r="V354" i="21"/>
  <c r="W354" i="21"/>
  <c r="X354" i="21"/>
  <c r="Y354" i="21"/>
  <c r="Z354" i="21"/>
  <c r="AB354" i="21"/>
  <c r="AC354" i="21"/>
  <c r="H355" i="21"/>
  <c r="I355" i="21"/>
  <c r="J355" i="21"/>
  <c r="K355" i="21"/>
  <c r="L355" i="21"/>
  <c r="M355" i="21"/>
  <c r="N355" i="21"/>
  <c r="O355" i="21"/>
  <c r="P355" i="21"/>
  <c r="Q355" i="21"/>
  <c r="R355" i="21"/>
  <c r="S355" i="21"/>
  <c r="T355" i="21"/>
  <c r="U355" i="21"/>
  <c r="V355" i="21"/>
  <c r="W355" i="21"/>
  <c r="X355" i="21"/>
  <c r="Y355" i="21"/>
  <c r="Z355" i="21"/>
  <c r="AB355" i="21"/>
  <c r="AC355" i="21"/>
  <c r="H356" i="21"/>
  <c r="I356" i="21"/>
  <c r="J356" i="21"/>
  <c r="K356" i="21"/>
  <c r="L356" i="21"/>
  <c r="M356" i="21"/>
  <c r="N356" i="21"/>
  <c r="O356" i="21"/>
  <c r="P356" i="21"/>
  <c r="Q356" i="21"/>
  <c r="R356" i="21"/>
  <c r="S356" i="21"/>
  <c r="T356" i="21"/>
  <c r="U356" i="21"/>
  <c r="V356" i="21"/>
  <c r="W356" i="21"/>
  <c r="X356" i="21"/>
  <c r="Y356" i="21"/>
  <c r="Z356" i="21"/>
  <c r="AB356" i="21"/>
  <c r="AC356" i="21"/>
  <c r="H357" i="21"/>
  <c r="I357" i="21"/>
  <c r="J357" i="21"/>
  <c r="K357" i="21"/>
  <c r="L357" i="21"/>
  <c r="M357" i="21"/>
  <c r="N357" i="21"/>
  <c r="O357" i="21"/>
  <c r="P357" i="21"/>
  <c r="Q357" i="21"/>
  <c r="R357" i="21"/>
  <c r="S357" i="21"/>
  <c r="T357" i="21"/>
  <c r="U357" i="21"/>
  <c r="V357" i="21"/>
  <c r="W357" i="21"/>
  <c r="X357" i="21"/>
  <c r="Y357" i="21"/>
  <c r="Z357" i="21"/>
  <c r="AB357" i="21"/>
  <c r="AC357" i="21"/>
  <c r="H358" i="21"/>
  <c r="I358" i="21"/>
  <c r="J358" i="21"/>
  <c r="K358" i="21"/>
  <c r="L358" i="21"/>
  <c r="M358" i="21"/>
  <c r="N358" i="21"/>
  <c r="O358" i="21"/>
  <c r="P358" i="21"/>
  <c r="Q358" i="21"/>
  <c r="R358" i="21"/>
  <c r="S358" i="21"/>
  <c r="T358" i="21"/>
  <c r="U358" i="21"/>
  <c r="V358" i="21"/>
  <c r="W358" i="21"/>
  <c r="X358" i="21"/>
  <c r="Y358" i="21"/>
  <c r="Z358" i="21"/>
  <c r="AB358" i="21"/>
  <c r="AC358" i="21"/>
  <c r="H359" i="21"/>
  <c r="I359" i="21"/>
  <c r="J359" i="21"/>
  <c r="K359" i="21"/>
  <c r="L359" i="21"/>
  <c r="M359" i="21"/>
  <c r="N359" i="21"/>
  <c r="O359" i="21"/>
  <c r="P359" i="21"/>
  <c r="Q359" i="21"/>
  <c r="R359" i="21"/>
  <c r="S359" i="21"/>
  <c r="T359" i="21"/>
  <c r="U359" i="21"/>
  <c r="V359" i="21"/>
  <c r="W359" i="21"/>
  <c r="X359" i="21"/>
  <c r="Y359" i="21"/>
  <c r="Z359" i="21"/>
  <c r="AB359" i="21"/>
  <c r="AC359" i="21"/>
  <c r="H360" i="21"/>
  <c r="I360" i="21"/>
  <c r="J360" i="21"/>
  <c r="K360" i="21"/>
  <c r="L360" i="21"/>
  <c r="M360" i="21"/>
  <c r="N360" i="21"/>
  <c r="O360" i="21"/>
  <c r="P360" i="21"/>
  <c r="Q360" i="21"/>
  <c r="R360" i="21"/>
  <c r="S360" i="21"/>
  <c r="T360" i="21"/>
  <c r="U360" i="21"/>
  <c r="V360" i="21"/>
  <c r="W360" i="21"/>
  <c r="X360" i="21"/>
  <c r="Y360" i="21"/>
  <c r="Z360" i="21"/>
  <c r="AB360" i="21"/>
  <c r="AC360" i="21"/>
  <c r="H361" i="21"/>
  <c r="I361" i="21"/>
  <c r="J361" i="21"/>
  <c r="K361" i="21"/>
  <c r="L361" i="21"/>
  <c r="M361" i="21"/>
  <c r="N361" i="21"/>
  <c r="O361" i="21"/>
  <c r="P361" i="21"/>
  <c r="Q361" i="21"/>
  <c r="R361" i="21"/>
  <c r="S361" i="21"/>
  <c r="T361" i="21"/>
  <c r="U361" i="21"/>
  <c r="V361" i="21"/>
  <c r="W361" i="21"/>
  <c r="X361" i="21"/>
  <c r="Y361" i="21"/>
  <c r="Z361" i="21"/>
  <c r="AB361" i="21"/>
  <c r="AC361" i="21"/>
  <c r="H362" i="21"/>
  <c r="I362" i="21"/>
  <c r="J362" i="21"/>
  <c r="K362" i="21"/>
  <c r="L362" i="21"/>
  <c r="M362" i="21"/>
  <c r="N362" i="21"/>
  <c r="O362" i="21"/>
  <c r="P362" i="21"/>
  <c r="Q362" i="21"/>
  <c r="R362" i="21"/>
  <c r="S362" i="21"/>
  <c r="T362" i="21"/>
  <c r="U362" i="21"/>
  <c r="V362" i="21"/>
  <c r="W362" i="21"/>
  <c r="X362" i="21"/>
  <c r="Y362" i="21"/>
  <c r="Z362" i="21"/>
  <c r="AB362" i="21"/>
  <c r="AC362" i="21"/>
  <c r="H363" i="21"/>
  <c r="I363" i="21"/>
  <c r="J363" i="21"/>
  <c r="K363" i="21"/>
  <c r="L363" i="21"/>
  <c r="M363" i="21"/>
  <c r="N363" i="21"/>
  <c r="O363" i="21"/>
  <c r="P363" i="21"/>
  <c r="Q363" i="21"/>
  <c r="R363" i="21"/>
  <c r="S363" i="21"/>
  <c r="T363" i="21"/>
  <c r="U363" i="21"/>
  <c r="V363" i="21"/>
  <c r="W363" i="21"/>
  <c r="X363" i="21"/>
  <c r="Y363" i="21"/>
  <c r="Z363" i="21"/>
  <c r="AB363" i="21"/>
  <c r="AC363" i="21"/>
  <c r="H364" i="21"/>
  <c r="I364" i="21"/>
  <c r="J364" i="21"/>
  <c r="K364" i="21"/>
  <c r="L364" i="21"/>
  <c r="M364" i="21"/>
  <c r="N364" i="21"/>
  <c r="O364" i="21"/>
  <c r="P364" i="21"/>
  <c r="Q364" i="21"/>
  <c r="R364" i="21"/>
  <c r="S364" i="21"/>
  <c r="T364" i="21"/>
  <c r="U364" i="21"/>
  <c r="V364" i="21"/>
  <c r="W364" i="21"/>
  <c r="X364" i="21"/>
  <c r="Y364" i="21"/>
  <c r="Z364" i="21"/>
  <c r="AB364" i="21"/>
  <c r="AC364" i="21"/>
  <c r="H365" i="21"/>
  <c r="I365" i="21"/>
  <c r="J365" i="21"/>
  <c r="K365" i="21"/>
  <c r="L365" i="21"/>
  <c r="M365" i="21"/>
  <c r="N365" i="21"/>
  <c r="O365" i="21"/>
  <c r="P365" i="21"/>
  <c r="Q365" i="21"/>
  <c r="R365" i="21"/>
  <c r="S365" i="21"/>
  <c r="T365" i="21"/>
  <c r="U365" i="21"/>
  <c r="V365" i="21"/>
  <c r="W365" i="21"/>
  <c r="X365" i="21"/>
  <c r="Y365" i="21"/>
  <c r="Z365" i="21"/>
  <c r="AB365" i="21"/>
  <c r="AC365" i="21"/>
  <c r="H366" i="21"/>
  <c r="I366" i="21"/>
  <c r="J366" i="21"/>
  <c r="K366" i="21"/>
  <c r="L366" i="21"/>
  <c r="M366" i="21"/>
  <c r="N366" i="21"/>
  <c r="O366" i="21"/>
  <c r="P366" i="21"/>
  <c r="Q366" i="21"/>
  <c r="R366" i="21"/>
  <c r="S366" i="21"/>
  <c r="T366" i="21"/>
  <c r="U366" i="21"/>
  <c r="V366" i="21"/>
  <c r="W366" i="21"/>
  <c r="X366" i="21"/>
  <c r="Y366" i="21"/>
  <c r="Z366" i="21"/>
  <c r="AB366" i="21"/>
  <c r="AC366" i="21"/>
  <c r="H367" i="21"/>
  <c r="I367" i="21"/>
  <c r="J367" i="21"/>
  <c r="K367" i="21"/>
  <c r="L367" i="21"/>
  <c r="M367" i="21"/>
  <c r="N367" i="21"/>
  <c r="O367" i="21"/>
  <c r="P367" i="21"/>
  <c r="Q367" i="21"/>
  <c r="R367" i="21"/>
  <c r="S367" i="21"/>
  <c r="T367" i="21"/>
  <c r="U367" i="21"/>
  <c r="V367" i="21"/>
  <c r="W367" i="21"/>
  <c r="X367" i="21"/>
  <c r="Y367" i="21"/>
  <c r="Z367" i="21"/>
  <c r="AB367" i="21"/>
  <c r="AC367" i="21"/>
  <c r="H368" i="21"/>
  <c r="I368" i="21"/>
  <c r="J368" i="21"/>
  <c r="K368" i="21"/>
  <c r="L368" i="21"/>
  <c r="M368" i="21"/>
  <c r="N368" i="21"/>
  <c r="O368" i="21"/>
  <c r="P368" i="21"/>
  <c r="Q368" i="21"/>
  <c r="R368" i="21"/>
  <c r="S368" i="21"/>
  <c r="T368" i="21"/>
  <c r="U368" i="21"/>
  <c r="V368" i="21"/>
  <c r="W368" i="21"/>
  <c r="X368" i="21"/>
  <c r="Y368" i="21"/>
  <c r="Z368" i="21"/>
  <c r="AB368" i="21"/>
  <c r="AC368" i="21"/>
  <c r="H369" i="21"/>
  <c r="I369" i="21"/>
  <c r="J369" i="21"/>
  <c r="K369" i="21"/>
  <c r="L369" i="21"/>
  <c r="M369" i="21"/>
  <c r="N369" i="21"/>
  <c r="O369" i="21"/>
  <c r="P369" i="21"/>
  <c r="Q369" i="21"/>
  <c r="R369" i="21"/>
  <c r="S369" i="21"/>
  <c r="T369" i="21"/>
  <c r="U369" i="21"/>
  <c r="V369" i="21"/>
  <c r="W369" i="21"/>
  <c r="X369" i="21"/>
  <c r="Y369" i="21"/>
  <c r="Z369" i="21"/>
  <c r="AB369" i="21"/>
  <c r="AC369" i="21"/>
  <c r="H370" i="21"/>
  <c r="I370" i="21"/>
  <c r="J370" i="21"/>
  <c r="K370" i="21"/>
  <c r="L370" i="21"/>
  <c r="M370" i="21"/>
  <c r="N370" i="21"/>
  <c r="O370" i="21"/>
  <c r="P370" i="21"/>
  <c r="Q370" i="21"/>
  <c r="R370" i="21"/>
  <c r="S370" i="21"/>
  <c r="T370" i="21"/>
  <c r="U370" i="21"/>
  <c r="V370" i="21"/>
  <c r="W370" i="21"/>
  <c r="X370" i="21"/>
  <c r="Y370" i="21"/>
  <c r="Z370" i="21"/>
  <c r="AB370" i="21"/>
  <c r="AC370" i="21"/>
  <c r="H371" i="21"/>
  <c r="I371" i="21"/>
  <c r="J371" i="21"/>
  <c r="K371" i="21"/>
  <c r="L371" i="21"/>
  <c r="M371" i="21"/>
  <c r="N371" i="21"/>
  <c r="O371" i="21"/>
  <c r="P371" i="21"/>
  <c r="Q371" i="21"/>
  <c r="R371" i="21"/>
  <c r="S371" i="21"/>
  <c r="T371" i="21"/>
  <c r="U371" i="21"/>
  <c r="V371" i="21"/>
  <c r="W371" i="21"/>
  <c r="X371" i="21"/>
  <c r="Y371" i="21"/>
  <c r="Z371" i="21"/>
  <c r="AB371" i="21"/>
  <c r="AC371" i="21"/>
  <c r="H372" i="21"/>
  <c r="I372" i="21"/>
  <c r="J372" i="21"/>
  <c r="K372" i="21"/>
  <c r="L372" i="21"/>
  <c r="M372" i="21"/>
  <c r="N372" i="21"/>
  <c r="O372" i="21"/>
  <c r="P372" i="21"/>
  <c r="Q372" i="21"/>
  <c r="R372" i="21"/>
  <c r="S372" i="21"/>
  <c r="T372" i="21"/>
  <c r="U372" i="21"/>
  <c r="V372" i="21"/>
  <c r="W372" i="21"/>
  <c r="X372" i="21"/>
  <c r="Y372" i="21"/>
  <c r="Z372" i="21"/>
  <c r="AB372" i="21"/>
  <c r="AC372" i="21"/>
  <c r="H373" i="21"/>
  <c r="I373" i="21"/>
  <c r="J373" i="21"/>
  <c r="K373" i="21"/>
  <c r="L373" i="21"/>
  <c r="M373" i="21"/>
  <c r="N373" i="21"/>
  <c r="O373" i="21"/>
  <c r="P373" i="21"/>
  <c r="Q373" i="21"/>
  <c r="R373" i="21"/>
  <c r="S373" i="21"/>
  <c r="T373" i="21"/>
  <c r="U373" i="21"/>
  <c r="V373" i="21"/>
  <c r="W373" i="21"/>
  <c r="X373" i="21"/>
  <c r="Y373" i="21"/>
  <c r="Z373" i="21"/>
  <c r="AB373" i="21"/>
  <c r="AC373" i="21"/>
  <c r="H374" i="21"/>
  <c r="I374" i="21"/>
  <c r="J374" i="21"/>
  <c r="K374" i="21"/>
  <c r="L374" i="21"/>
  <c r="M374" i="21"/>
  <c r="N374" i="21"/>
  <c r="O374" i="21"/>
  <c r="P374" i="21"/>
  <c r="Q374" i="21"/>
  <c r="R374" i="21"/>
  <c r="S374" i="21"/>
  <c r="T374" i="21"/>
  <c r="U374" i="21"/>
  <c r="V374" i="21"/>
  <c r="W374" i="21"/>
  <c r="X374" i="21"/>
  <c r="Y374" i="21"/>
  <c r="Z374" i="21"/>
  <c r="AB374" i="21"/>
  <c r="AC374" i="21"/>
  <c r="H375" i="21"/>
  <c r="I375" i="21"/>
  <c r="J375" i="21"/>
  <c r="K375" i="21"/>
  <c r="L375" i="21"/>
  <c r="M375" i="21"/>
  <c r="N375" i="21"/>
  <c r="O375" i="21"/>
  <c r="P375" i="21"/>
  <c r="Q375" i="21"/>
  <c r="R375" i="21"/>
  <c r="S375" i="21"/>
  <c r="T375" i="21"/>
  <c r="U375" i="21"/>
  <c r="V375" i="21"/>
  <c r="W375" i="21"/>
  <c r="X375" i="21"/>
  <c r="Y375" i="21"/>
  <c r="Z375" i="21"/>
  <c r="AB375" i="21"/>
  <c r="AC375" i="21"/>
  <c r="H376" i="21"/>
  <c r="I376" i="21"/>
  <c r="J376" i="21"/>
  <c r="K376" i="21"/>
  <c r="L376" i="21"/>
  <c r="M376" i="21"/>
  <c r="N376" i="21"/>
  <c r="O376" i="21"/>
  <c r="P376" i="21"/>
  <c r="Q376" i="21"/>
  <c r="R376" i="21"/>
  <c r="S376" i="21"/>
  <c r="T376" i="21"/>
  <c r="U376" i="21"/>
  <c r="V376" i="21"/>
  <c r="W376" i="21"/>
  <c r="X376" i="21"/>
  <c r="Y376" i="21"/>
  <c r="Z376" i="21"/>
  <c r="AB376" i="21"/>
  <c r="AC376" i="21"/>
  <c r="H377" i="21"/>
  <c r="I377" i="21"/>
  <c r="J377" i="21"/>
  <c r="K377" i="21"/>
  <c r="L377" i="21"/>
  <c r="M377" i="21"/>
  <c r="N377" i="21"/>
  <c r="O377" i="21"/>
  <c r="P377" i="21"/>
  <c r="Q377" i="21"/>
  <c r="R377" i="21"/>
  <c r="S377" i="21"/>
  <c r="T377" i="21"/>
  <c r="U377" i="21"/>
  <c r="V377" i="21"/>
  <c r="W377" i="21"/>
  <c r="X377" i="21"/>
  <c r="Y377" i="21"/>
  <c r="Z377" i="21"/>
  <c r="AB377" i="21"/>
  <c r="AC377" i="21"/>
  <c r="H378" i="21"/>
  <c r="I378" i="21"/>
  <c r="J378" i="21"/>
  <c r="K378" i="21"/>
  <c r="L378" i="21"/>
  <c r="M378" i="21"/>
  <c r="N378" i="21"/>
  <c r="O378" i="21"/>
  <c r="P378" i="21"/>
  <c r="Q378" i="21"/>
  <c r="R378" i="21"/>
  <c r="S378" i="21"/>
  <c r="T378" i="21"/>
  <c r="U378" i="21"/>
  <c r="V378" i="21"/>
  <c r="W378" i="21"/>
  <c r="X378" i="21"/>
  <c r="Y378" i="21"/>
  <c r="Z378" i="21"/>
  <c r="AB378" i="21"/>
  <c r="AC378" i="21"/>
  <c r="H379" i="21"/>
  <c r="I379" i="21"/>
  <c r="J379" i="21"/>
  <c r="K379" i="21"/>
  <c r="L379" i="21"/>
  <c r="M379" i="21"/>
  <c r="N379" i="21"/>
  <c r="O379" i="21"/>
  <c r="P379" i="21"/>
  <c r="Q379" i="21"/>
  <c r="R379" i="21"/>
  <c r="S379" i="21"/>
  <c r="T379" i="21"/>
  <c r="U379" i="21"/>
  <c r="V379" i="21"/>
  <c r="W379" i="21"/>
  <c r="X379" i="21"/>
  <c r="Y379" i="21"/>
  <c r="Z379" i="21"/>
  <c r="AB379" i="21"/>
  <c r="AC379" i="21"/>
  <c r="H380" i="21"/>
  <c r="I380" i="21"/>
  <c r="J380" i="21"/>
  <c r="K380" i="21"/>
  <c r="L380" i="21"/>
  <c r="M380" i="21"/>
  <c r="N380" i="21"/>
  <c r="O380" i="21"/>
  <c r="P380" i="21"/>
  <c r="Q380" i="21"/>
  <c r="R380" i="21"/>
  <c r="S380" i="21"/>
  <c r="T380" i="21"/>
  <c r="U380" i="21"/>
  <c r="V380" i="21"/>
  <c r="W380" i="21"/>
  <c r="X380" i="21"/>
  <c r="Y380" i="21"/>
  <c r="Z380" i="21"/>
  <c r="AB380" i="21"/>
  <c r="AC380" i="21"/>
  <c r="H381" i="21"/>
  <c r="I381" i="21"/>
  <c r="J381" i="21"/>
  <c r="K381" i="21"/>
  <c r="L381" i="21"/>
  <c r="M381" i="21"/>
  <c r="N381" i="21"/>
  <c r="O381" i="21"/>
  <c r="P381" i="21"/>
  <c r="Q381" i="21"/>
  <c r="R381" i="21"/>
  <c r="S381" i="21"/>
  <c r="T381" i="21"/>
  <c r="U381" i="21"/>
  <c r="V381" i="21"/>
  <c r="W381" i="21"/>
  <c r="X381" i="21"/>
  <c r="Y381" i="21"/>
  <c r="Z381" i="21"/>
  <c r="AB381" i="21"/>
  <c r="AC381" i="21"/>
  <c r="H382" i="21"/>
  <c r="I382" i="21"/>
  <c r="J382" i="21"/>
  <c r="K382" i="21"/>
  <c r="L382" i="21"/>
  <c r="M382" i="21"/>
  <c r="N382" i="21"/>
  <c r="O382" i="21"/>
  <c r="P382" i="21"/>
  <c r="Q382" i="21"/>
  <c r="R382" i="21"/>
  <c r="S382" i="21"/>
  <c r="T382" i="21"/>
  <c r="U382" i="21"/>
  <c r="V382" i="21"/>
  <c r="W382" i="21"/>
  <c r="X382" i="21"/>
  <c r="Y382" i="21"/>
  <c r="Z382" i="21"/>
  <c r="AB382" i="21"/>
  <c r="AC382" i="21"/>
  <c r="H383" i="21"/>
  <c r="I383" i="21"/>
  <c r="J383" i="21"/>
  <c r="K383" i="21"/>
  <c r="L383" i="21"/>
  <c r="M383" i="21"/>
  <c r="N383" i="21"/>
  <c r="O383" i="21"/>
  <c r="P383" i="21"/>
  <c r="Q383" i="21"/>
  <c r="R383" i="21"/>
  <c r="S383" i="21"/>
  <c r="T383" i="21"/>
  <c r="U383" i="21"/>
  <c r="V383" i="21"/>
  <c r="W383" i="21"/>
  <c r="X383" i="21"/>
  <c r="Y383" i="21"/>
  <c r="Z383" i="21"/>
  <c r="AB383" i="21"/>
  <c r="AC383" i="21"/>
  <c r="H384" i="21"/>
  <c r="I384" i="21"/>
  <c r="J384" i="21"/>
  <c r="K384" i="21"/>
  <c r="L384" i="21"/>
  <c r="M384" i="21"/>
  <c r="N384" i="21"/>
  <c r="O384" i="21"/>
  <c r="P384" i="21"/>
  <c r="Q384" i="21"/>
  <c r="R384" i="21"/>
  <c r="S384" i="21"/>
  <c r="T384" i="21"/>
  <c r="U384" i="21"/>
  <c r="V384" i="21"/>
  <c r="W384" i="21"/>
  <c r="X384" i="21"/>
  <c r="Y384" i="21"/>
  <c r="Z384" i="21"/>
  <c r="AB384" i="21"/>
  <c r="AC384" i="21"/>
  <c r="H385" i="21"/>
  <c r="I385" i="21"/>
  <c r="J385" i="21"/>
  <c r="K385" i="21"/>
  <c r="L385" i="21"/>
  <c r="M385" i="21"/>
  <c r="N385" i="21"/>
  <c r="O385" i="21"/>
  <c r="P385" i="21"/>
  <c r="Q385" i="21"/>
  <c r="R385" i="21"/>
  <c r="S385" i="21"/>
  <c r="T385" i="21"/>
  <c r="U385" i="21"/>
  <c r="V385" i="21"/>
  <c r="W385" i="21"/>
  <c r="X385" i="21"/>
  <c r="Y385" i="21"/>
  <c r="Z385" i="21"/>
  <c r="AB385" i="21"/>
  <c r="AC385" i="21"/>
  <c r="H386" i="21"/>
  <c r="I386" i="21"/>
  <c r="J386" i="21"/>
  <c r="K386" i="21"/>
  <c r="L386" i="21"/>
  <c r="M386" i="21"/>
  <c r="N386" i="21"/>
  <c r="O386" i="21"/>
  <c r="P386" i="21"/>
  <c r="Q386" i="21"/>
  <c r="R386" i="21"/>
  <c r="S386" i="21"/>
  <c r="T386" i="21"/>
  <c r="U386" i="21"/>
  <c r="V386" i="21"/>
  <c r="W386" i="21"/>
  <c r="X386" i="21"/>
  <c r="Y386" i="21"/>
  <c r="Z386" i="21"/>
  <c r="AB386" i="21"/>
  <c r="AC386" i="21"/>
  <c r="H387" i="21"/>
  <c r="I387" i="21"/>
  <c r="J387" i="21"/>
  <c r="K387" i="21"/>
  <c r="L387" i="21"/>
  <c r="M387" i="21"/>
  <c r="N387" i="21"/>
  <c r="O387" i="21"/>
  <c r="P387" i="21"/>
  <c r="Q387" i="21"/>
  <c r="R387" i="21"/>
  <c r="S387" i="21"/>
  <c r="T387" i="21"/>
  <c r="U387" i="21"/>
  <c r="V387" i="21"/>
  <c r="W387" i="21"/>
  <c r="X387" i="21"/>
  <c r="Y387" i="21"/>
  <c r="Z387" i="21"/>
  <c r="AB387" i="21"/>
  <c r="AC387" i="21"/>
  <c r="H388" i="21"/>
  <c r="I388" i="21"/>
  <c r="J388" i="21"/>
  <c r="K388" i="21"/>
  <c r="L388" i="21"/>
  <c r="M388" i="21"/>
  <c r="N388" i="21"/>
  <c r="O388" i="21"/>
  <c r="P388" i="21"/>
  <c r="Q388" i="21"/>
  <c r="R388" i="21"/>
  <c r="S388" i="21"/>
  <c r="T388" i="21"/>
  <c r="U388" i="21"/>
  <c r="V388" i="21"/>
  <c r="W388" i="21"/>
  <c r="X388" i="21"/>
  <c r="Y388" i="21"/>
  <c r="Z388" i="21"/>
  <c r="AB388" i="21"/>
  <c r="AC388" i="21"/>
  <c r="H389" i="21"/>
  <c r="I389" i="21"/>
  <c r="J389" i="21"/>
  <c r="K389" i="21"/>
  <c r="L389" i="21"/>
  <c r="M389" i="21"/>
  <c r="N389" i="21"/>
  <c r="O389" i="21"/>
  <c r="P389" i="21"/>
  <c r="Q389" i="21"/>
  <c r="R389" i="21"/>
  <c r="S389" i="21"/>
  <c r="T389" i="21"/>
  <c r="U389" i="21"/>
  <c r="V389" i="21"/>
  <c r="W389" i="21"/>
  <c r="X389" i="21"/>
  <c r="Y389" i="21"/>
  <c r="Z389" i="21"/>
  <c r="AB389" i="21"/>
  <c r="AC389" i="21"/>
  <c r="H390" i="21"/>
  <c r="I390" i="21"/>
  <c r="J390" i="21"/>
  <c r="K390" i="21"/>
  <c r="L390" i="21"/>
  <c r="M390" i="21"/>
  <c r="N390" i="21"/>
  <c r="O390" i="21"/>
  <c r="P390" i="21"/>
  <c r="Q390" i="21"/>
  <c r="R390" i="21"/>
  <c r="S390" i="21"/>
  <c r="T390" i="21"/>
  <c r="U390" i="21"/>
  <c r="V390" i="21"/>
  <c r="W390" i="21"/>
  <c r="X390" i="21"/>
  <c r="Y390" i="21"/>
  <c r="Z390" i="21"/>
  <c r="AB390" i="21"/>
  <c r="AC390" i="21"/>
  <c r="H391" i="21"/>
  <c r="I391" i="21"/>
  <c r="J391" i="21"/>
  <c r="K391" i="21"/>
  <c r="L391" i="21"/>
  <c r="M391" i="21"/>
  <c r="N391" i="21"/>
  <c r="O391" i="21"/>
  <c r="P391" i="21"/>
  <c r="Q391" i="21"/>
  <c r="R391" i="21"/>
  <c r="S391" i="21"/>
  <c r="T391" i="21"/>
  <c r="U391" i="21"/>
  <c r="V391" i="21"/>
  <c r="W391" i="21"/>
  <c r="X391" i="21"/>
  <c r="Y391" i="21"/>
  <c r="Z391" i="21"/>
  <c r="AB391" i="21"/>
  <c r="AC391" i="21"/>
  <c r="H392" i="21"/>
  <c r="I392" i="21"/>
  <c r="J392" i="21"/>
  <c r="K392" i="21"/>
  <c r="L392" i="21"/>
  <c r="M392" i="21"/>
  <c r="N392" i="21"/>
  <c r="O392" i="21"/>
  <c r="P392" i="21"/>
  <c r="Q392" i="21"/>
  <c r="R392" i="21"/>
  <c r="S392" i="21"/>
  <c r="T392" i="21"/>
  <c r="U392" i="21"/>
  <c r="V392" i="21"/>
  <c r="W392" i="21"/>
  <c r="X392" i="21"/>
  <c r="Y392" i="21"/>
  <c r="Z392" i="21"/>
  <c r="AB392" i="21"/>
  <c r="AC392" i="21"/>
  <c r="H393" i="21"/>
  <c r="I393" i="21"/>
  <c r="J393" i="21"/>
  <c r="K393" i="21"/>
  <c r="L393" i="21"/>
  <c r="M393" i="21"/>
  <c r="N393" i="21"/>
  <c r="O393" i="21"/>
  <c r="P393" i="21"/>
  <c r="Q393" i="21"/>
  <c r="R393" i="21"/>
  <c r="S393" i="21"/>
  <c r="T393" i="21"/>
  <c r="U393" i="21"/>
  <c r="V393" i="21"/>
  <c r="W393" i="21"/>
  <c r="X393" i="21"/>
  <c r="Y393" i="21"/>
  <c r="Z393" i="21"/>
  <c r="AB393" i="21"/>
  <c r="AC393" i="21"/>
  <c r="H394" i="21"/>
  <c r="I394" i="21"/>
  <c r="J394" i="21"/>
  <c r="K394" i="21"/>
  <c r="L394" i="21"/>
  <c r="M394" i="21"/>
  <c r="N394" i="21"/>
  <c r="O394" i="21"/>
  <c r="P394" i="21"/>
  <c r="Q394" i="21"/>
  <c r="R394" i="21"/>
  <c r="S394" i="21"/>
  <c r="T394" i="21"/>
  <c r="U394" i="21"/>
  <c r="V394" i="21"/>
  <c r="W394" i="21"/>
  <c r="X394" i="21"/>
  <c r="Y394" i="21"/>
  <c r="Z394" i="21"/>
  <c r="AB394" i="21"/>
  <c r="AC394" i="21"/>
  <c r="H395" i="21"/>
  <c r="I395" i="21"/>
  <c r="J395" i="21"/>
  <c r="K395" i="21"/>
  <c r="L395" i="21"/>
  <c r="M395" i="21"/>
  <c r="N395" i="21"/>
  <c r="O395" i="21"/>
  <c r="P395" i="21"/>
  <c r="Q395" i="21"/>
  <c r="R395" i="21"/>
  <c r="S395" i="21"/>
  <c r="T395" i="21"/>
  <c r="U395" i="21"/>
  <c r="V395" i="21"/>
  <c r="W395" i="21"/>
  <c r="X395" i="21"/>
  <c r="Y395" i="21"/>
  <c r="Z395" i="21"/>
  <c r="AB395" i="21"/>
  <c r="AC395" i="21"/>
  <c r="H396" i="21"/>
  <c r="I396" i="21"/>
  <c r="J396" i="21"/>
  <c r="K396" i="21"/>
  <c r="L396" i="21"/>
  <c r="M396" i="21"/>
  <c r="N396" i="21"/>
  <c r="O396" i="21"/>
  <c r="P396" i="21"/>
  <c r="Q396" i="21"/>
  <c r="R396" i="21"/>
  <c r="S396" i="21"/>
  <c r="T396" i="21"/>
  <c r="U396" i="21"/>
  <c r="V396" i="21"/>
  <c r="W396" i="21"/>
  <c r="X396" i="21"/>
  <c r="Y396" i="21"/>
  <c r="Z396" i="21"/>
  <c r="AB396" i="21"/>
  <c r="AC396" i="21"/>
  <c r="H397" i="21"/>
  <c r="I397" i="21"/>
  <c r="J397" i="21"/>
  <c r="K397" i="21"/>
  <c r="L397" i="21"/>
  <c r="M397" i="21"/>
  <c r="N397" i="21"/>
  <c r="O397" i="21"/>
  <c r="P397" i="21"/>
  <c r="Q397" i="21"/>
  <c r="R397" i="21"/>
  <c r="S397" i="21"/>
  <c r="T397" i="21"/>
  <c r="U397" i="21"/>
  <c r="V397" i="21"/>
  <c r="W397" i="21"/>
  <c r="X397" i="21"/>
  <c r="Y397" i="21"/>
  <c r="Z397" i="21"/>
  <c r="AB397" i="21"/>
  <c r="AC397" i="21"/>
  <c r="H398" i="21"/>
  <c r="I398" i="21"/>
  <c r="J398" i="21"/>
  <c r="K398" i="21"/>
  <c r="L398" i="21"/>
  <c r="M398" i="21"/>
  <c r="N398" i="21"/>
  <c r="O398" i="21"/>
  <c r="P398" i="21"/>
  <c r="Q398" i="21"/>
  <c r="R398" i="21"/>
  <c r="S398" i="21"/>
  <c r="T398" i="21"/>
  <c r="U398" i="21"/>
  <c r="V398" i="21"/>
  <c r="W398" i="21"/>
  <c r="X398" i="21"/>
  <c r="Y398" i="21"/>
  <c r="Z398" i="21"/>
  <c r="AB398" i="21"/>
  <c r="AC398" i="21"/>
  <c r="H399" i="21"/>
  <c r="I399" i="21"/>
  <c r="J399" i="21"/>
  <c r="K399" i="21"/>
  <c r="L399" i="21"/>
  <c r="M399" i="21"/>
  <c r="N399" i="21"/>
  <c r="O399" i="21"/>
  <c r="P399" i="21"/>
  <c r="Q399" i="21"/>
  <c r="R399" i="21"/>
  <c r="S399" i="21"/>
  <c r="T399" i="21"/>
  <c r="U399" i="21"/>
  <c r="V399" i="21"/>
  <c r="W399" i="21"/>
  <c r="X399" i="21"/>
  <c r="Y399" i="21"/>
  <c r="Z399" i="21"/>
  <c r="AB399" i="21"/>
  <c r="AC399" i="21"/>
  <c r="H400" i="21"/>
  <c r="I400" i="21"/>
  <c r="J400" i="21"/>
  <c r="K400" i="21"/>
  <c r="L400" i="21"/>
  <c r="M400" i="21"/>
  <c r="N400" i="21"/>
  <c r="O400" i="21"/>
  <c r="P400" i="21"/>
  <c r="Q400" i="21"/>
  <c r="R400" i="21"/>
  <c r="S400" i="21"/>
  <c r="T400" i="21"/>
  <c r="U400" i="21"/>
  <c r="V400" i="21"/>
  <c r="W400" i="21"/>
  <c r="X400" i="21"/>
  <c r="Y400" i="21"/>
  <c r="Z400" i="21"/>
  <c r="AB400" i="21"/>
  <c r="AC400" i="21"/>
  <c r="H401" i="21"/>
  <c r="I401" i="21"/>
  <c r="J401" i="21"/>
  <c r="K401" i="21"/>
  <c r="L401" i="21"/>
  <c r="M401" i="21"/>
  <c r="N401" i="21"/>
  <c r="O401" i="21"/>
  <c r="P401" i="21"/>
  <c r="Q401" i="21"/>
  <c r="R401" i="21"/>
  <c r="S401" i="21"/>
  <c r="T401" i="21"/>
  <c r="U401" i="21"/>
  <c r="V401" i="21"/>
  <c r="W401" i="21"/>
  <c r="X401" i="21"/>
  <c r="Y401" i="21"/>
  <c r="Z401" i="21"/>
  <c r="AB401" i="21"/>
  <c r="AC401" i="21"/>
  <c r="H402" i="21"/>
  <c r="I402" i="21"/>
  <c r="J402" i="21"/>
  <c r="K402" i="21"/>
  <c r="L402" i="21"/>
  <c r="M402" i="21"/>
  <c r="N402" i="21"/>
  <c r="O402" i="21"/>
  <c r="P402" i="21"/>
  <c r="Q402" i="21"/>
  <c r="R402" i="21"/>
  <c r="S402" i="21"/>
  <c r="T402" i="21"/>
  <c r="U402" i="21"/>
  <c r="V402" i="21"/>
  <c r="W402" i="21"/>
  <c r="X402" i="21"/>
  <c r="Y402" i="21"/>
  <c r="Z402" i="21"/>
  <c r="AB402" i="21"/>
  <c r="AC402" i="21"/>
  <c r="H403" i="21"/>
  <c r="I403" i="21"/>
  <c r="J403" i="21"/>
  <c r="K403" i="21"/>
  <c r="L403" i="21"/>
  <c r="M403" i="21"/>
  <c r="N403" i="21"/>
  <c r="O403" i="21"/>
  <c r="P403" i="21"/>
  <c r="Q403" i="21"/>
  <c r="R403" i="21"/>
  <c r="S403" i="21"/>
  <c r="T403" i="21"/>
  <c r="U403" i="21"/>
  <c r="V403" i="21"/>
  <c r="W403" i="21"/>
  <c r="X403" i="21"/>
  <c r="Y403" i="21"/>
  <c r="Z403" i="21"/>
  <c r="AB403" i="21"/>
  <c r="AC403" i="21"/>
  <c r="H404" i="21"/>
  <c r="I404" i="21"/>
  <c r="J404" i="21"/>
  <c r="K404" i="21"/>
  <c r="L404" i="21"/>
  <c r="M404" i="21"/>
  <c r="N404" i="21"/>
  <c r="O404" i="21"/>
  <c r="P404" i="21"/>
  <c r="Q404" i="21"/>
  <c r="R404" i="21"/>
  <c r="S404" i="21"/>
  <c r="T404" i="21"/>
  <c r="U404" i="21"/>
  <c r="V404" i="21"/>
  <c r="W404" i="21"/>
  <c r="X404" i="21"/>
  <c r="Y404" i="21"/>
  <c r="Z404" i="21"/>
  <c r="AB404" i="21"/>
  <c r="AC404" i="21"/>
  <c r="H405" i="21"/>
  <c r="I405" i="21"/>
  <c r="J405" i="21"/>
  <c r="K405" i="21"/>
  <c r="L405" i="21"/>
  <c r="M405" i="21"/>
  <c r="N405" i="21"/>
  <c r="O405" i="21"/>
  <c r="P405" i="21"/>
  <c r="Q405" i="21"/>
  <c r="R405" i="21"/>
  <c r="S405" i="21"/>
  <c r="T405" i="21"/>
  <c r="U405" i="21"/>
  <c r="V405" i="21"/>
  <c r="W405" i="21"/>
  <c r="X405" i="21"/>
  <c r="Y405" i="21"/>
  <c r="Z405" i="21"/>
  <c r="AB405" i="21"/>
  <c r="AC405" i="21"/>
  <c r="H406" i="21"/>
  <c r="I406" i="21"/>
  <c r="J406" i="21"/>
  <c r="K406" i="21"/>
  <c r="L406" i="21"/>
  <c r="M406" i="21"/>
  <c r="N406" i="21"/>
  <c r="O406" i="21"/>
  <c r="P406" i="21"/>
  <c r="Q406" i="21"/>
  <c r="R406" i="21"/>
  <c r="S406" i="21"/>
  <c r="T406" i="21"/>
  <c r="U406" i="21"/>
  <c r="V406" i="21"/>
  <c r="W406" i="21"/>
  <c r="X406" i="21"/>
  <c r="Y406" i="21"/>
  <c r="Z406" i="21"/>
  <c r="AB406" i="21"/>
  <c r="AC406" i="21"/>
  <c r="H407" i="21"/>
  <c r="I407" i="21"/>
  <c r="J407" i="21"/>
  <c r="K407" i="21"/>
  <c r="L407" i="21"/>
  <c r="M407" i="21"/>
  <c r="N407" i="21"/>
  <c r="O407" i="21"/>
  <c r="P407" i="21"/>
  <c r="Q407" i="21"/>
  <c r="R407" i="21"/>
  <c r="S407" i="21"/>
  <c r="T407" i="21"/>
  <c r="U407" i="21"/>
  <c r="V407" i="21"/>
  <c r="W407" i="21"/>
  <c r="X407" i="21"/>
  <c r="Y407" i="21"/>
  <c r="Z407" i="21"/>
  <c r="AB407" i="21"/>
  <c r="AC407" i="21"/>
  <c r="H408" i="21"/>
  <c r="I408" i="21"/>
  <c r="J408" i="21"/>
  <c r="K408" i="21"/>
  <c r="L408" i="21"/>
  <c r="M408" i="21"/>
  <c r="N408" i="21"/>
  <c r="O408" i="21"/>
  <c r="P408" i="21"/>
  <c r="Q408" i="21"/>
  <c r="R408" i="21"/>
  <c r="S408" i="21"/>
  <c r="T408" i="21"/>
  <c r="U408" i="21"/>
  <c r="V408" i="21"/>
  <c r="W408" i="21"/>
  <c r="X408" i="21"/>
  <c r="Y408" i="21"/>
  <c r="Z408" i="21"/>
  <c r="AB408" i="21"/>
  <c r="AC408" i="21"/>
  <c r="H409" i="21"/>
  <c r="I409" i="21"/>
  <c r="J409" i="21"/>
  <c r="K409" i="21"/>
  <c r="L409" i="21"/>
  <c r="M409" i="21"/>
  <c r="N409" i="21"/>
  <c r="O409" i="21"/>
  <c r="P409" i="21"/>
  <c r="Q409" i="21"/>
  <c r="R409" i="21"/>
  <c r="S409" i="21"/>
  <c r="T409" i="21"/>
  <c r="U409" i="21"/>
  <c r="V409" i="21"/>
  <c r="W409" i="21"/>
  <c r="X409" i="21"/>
  <c r="Y409" i="21"/>
  <c r="Z409" i="21"/>
  <c r="AB409" i="21"/>
  <c r="AC409" i="21"/>
  <c r="H410" i="21"/>
  <c r="I410" i="21"/>
  <c r="J410" i="21"/>
  <c r="K410" i="21"/>
  <c r="L410" i="21"/>
  <c r="M410" i="21"/>
  <c r="N410" i="21"/>
  <c r="O410" i="21"/>
  <c r="P410" i="21"/>
  <c r="Q410" i="21"/>
  <c r="R410" i="21"/>
  <c r="S410" i="21"/>
  <c r="T410" i="21"/>
  <c r="U410" i="21"/>
  <c r="V410" i="21"/>
  <c r="W410" i="21"/>
  <c r="X410" i="21"/>
  <c r="Y410" i="21"/>
  <c r="Z410" i="21"/>
  <c r="AB410" i="21"/>
  <c r="AC410" i="21"/>
  <c r="H411" i="21"/>
  <c r="I411" i="21"/>
  <c r="J411" i="21"/>
  <c r="K411" i="21"/>
  <c r="L411" i="21"/>
  <c r="M411" i="21"/>
  <c r="N411" i="21"/>
  <c r="O411" i="21"/>
  <c r="P411" i="21"/>
  <c r="Q411" i="21"/>
  <c r="R411" i="21"/>
  <c r="S411" i="21"/>
  <c r="T411" i="21"/>
  <c r="U411" i="21"/>
  <c r="V411" i="21"/>
  <c r="W411" i="21"/>
  <c r="X411" i="21"/>
  <c r="Y411" i="21"/>
  <c r="Z411" i="21"/>
  <c r="AB411" i="21"/>
  <c r="AC411" i="21"/>
  <c r="H412" i="21"/>
  <c r="I412" i="21"/>
  <c r="J412" i="21"/>
  <c r="K412" i="21"/>
  <c r="L412" i="21"/>
  <c r="M412" i="21"/>
  <c r="N412" i="21"/>
  <c r="O412" i="21"/>
  <c r="P412" i="21"/>
  <c r="Q412" i="21"/>
  <c r="R412" i="21"/>
  <c r="S412" i="21"/>
  <c r="T412" i="21"/>
  <c r="U412" i="21"/>
  <c r="V412" i="21"/>
  <c r="W412" i="21"/>
  <c r="X412" i="21"/>
  <c r="Y412" i="21"/>
  <c r="Z412" i="21"/>
  <c r="AB412" i="21"/>
  <c r="AC412" i="21"/>
  <c r="H413" i="21"/>
  <c r="I413" i="21"/>
  <c r="J413" i="21"/>
  <c r="K413" i="21"/>
  <c r="L413" i="21"/>
  <c r="M413" i="21"/>
  <c r="N413" i="21"/>
  <c r="O413" i="21"/>
  <c r="P413" i="21"/>
  <c r="Q413" i="21"/>
  <c r="R413" i="21"/>
  <c r="S413" i="21"/>
  <c r="T413" i="21"/>
  <c r="U413" i="21"/>
  <c r="V413" i="21"/>
  <c r="W413" i="21"/>
  <c r="X413" i="21"/>
  <c r="Y413" i="21"/>
  <c r="Z413" i="21"/>
  <c r="AB413" i="21"/>
  <c r="AC413" i="21"/>
  <c r="H414" i="21"/>
  <c r="I414" i="21"/>
  <c r="J414" i="21"/>
  <c r="K414" i="21"/>
  <c r="L414" i="21"/>
  <c r="M414" i="21"/>
  <c r="N414" i="21"/>
  <c r="O414" i="21"/>
  <c r="P414" i="21"/>
  <c r="Q414" i="21"/>
  <c r="R414" i="21"/>
  <c r="S414" i="21"/>
  <c r="T414" i="21"/>
  <c r="U414" i="21"/>
  <c r="V414" i="21"/>
  <c r="W414" i="21"/>
  <c r="X414" i="21"/>
  <c r="Y414" i="21"/>
  <c r="Z414" i="21"/>
  <c r="AB414" i="21"/>
  <c r="AC414" i="21"/>
  <c r="H415" i="21"/>
  <c r="I415" i="21"/>
  <c r="J415" i="21"/>
  <c r="K415" i="21"/>
  <c r="L415" i="21"/>
  <c r="M415" i="21"/>
  <c r="N415" i="21"/>
  <c r="O415" i="21"/>
  <c r="P415" i="21"/>
  <c r="Q415" i="21"/>
  <c r="R415" i="21"/>
  <c r="S415" i="21"/>
  <c r="T415" i="21"/>
  <c r="U415" i="21"/>
  <c r="V415" i="21"/>
  <c r="W415" i="21"/>
  <c r="X415" i="21"/>
  <c r="Y415" i="21"/>
  <c r="Z415" i="21"/>
  <c r="AB415" i="21"/>
  <c r="AC415" i="21"/>
  <c r="H416" i="21"/>
  <c r="I416" i="21"/>
  <c r="J416" i="21"/>
  <c r="K416" i="21"/>
  <c r="L416" i="21"/>
  <c r="M416" i="21"/>
  <c r="N416" i="21"/>
  <c r="O416" i="21"/>
  <c r="P416" i="21"/>
  <c r="Q416" i="21"/>
  <c r="R416" i="21"/>
  <c r="S416" i="21"/>
  <c r="T416" i="21"/>
  <c r="U416" i="21"/>
  <c r="V416" i="21"/>
  <c r="W416" i="21"/>
  <c r="X416" i="21"/>
  <c r="Y416" i="21"/>
  <c r="Z416" i="21"/>
  <c r="AB416" i="21"/>
  <c r="AC416" i="21"/>
  <c r="H417" i="21"/>
  <c r="I417" i="21"/>
  <c r="J417" i="21"/>
  <c r="K417" i="21"/>
  <c r="L417" i="21"/>
  <c r="M417" i="21"/>
  <c r="N417" i="21"/>
  <c r="O417" i="21"/>
  <c r="P417" i="21"/>
  <c r="Q417" i="21"/>
  <c r="R417" i="21"/>
  <c r="S417" i="21"/>
  <c r="T417" i="21"/>
  <c r="U417" i="21"/>
  <c r="V417" i="21"/>
  <c r="W417" i="21"/>
  <c r="X417" i="21"/>
  <c r="Y417" i="21"/>
  <c r="Z417" i="21"/>
  <c r="AB417" i="21"/>
  <c r="AC417" i="21"/>
  <c r="H418" i="21"/>
  <c r="I418" i="21"/>
  <c r="J418" i="21"/>
  <c r="K418" i="21"/>
  <c r="L418" i="21"/>
  <c r="M418" i="21"/>
  <c r="N418" i="21"/>
  <c r="O418" i="21"/>
  <c r="P418" i="21"/>
  <c r="Q418" i="21"/>
  <c r="R418" i="21"/>
  <c r="S418" i="21"/>
  <c r="T418" i="21"/>
  <c r="U418" i="21"/>
  <c r="V418" i="21"/>
  <c r="W418" i="21"/>
  <c r="X418" i="21"/>
  <c r="Y418" i="21"/>
  <c r="Z418" i="21"/>
  <c r="AB418" i="21"/>
  <c r="AC418" i="21"/>
  <c r="H419" i="21"/>
  <c r="I419" i="21"/>
  <c r="J419" i="21"/>
  <c r="K419" i="21"/>
  <c r="L419" i="21"/>
  <c r="M419" i="21"/>
  <c r="N419" i="21"/>
  <c r="O419" i="21"/>
  <c r="P419" i="21"/>
  <c r="Q419" i="21"/>
  <c r="R419" i="21"/>
  <c r="S419" i="21"/>
  <c r="T419" i="21"/>
  <c r="U419" i="21"/>
  <c r="V419" i="21"/>
  <c r="W419" i="21"/>
  <c r="X419" i="21"/>
  <c r="Y419" i="21"/>
  <c r="Z419" i="21"/>
  <c r="AB419" i="21"/>
  <c r="AC419" i="21"/>
  <c r="H420" i="21"/>
  <c r="I420" i="21"/>
  <c r="J420" i="21"/>
  <c r="K420" i="21"/>
  <c r="L420" i="21"/>
  <c r="M420" i="21"/>
  <c r="N420" i="21"/>
  <c r="O420" i="21"/>
  <c r="P420" i="21"/>
  <c r="Q420" i="21"/>
  <c r="R420" i="21"/>
  <c r="S420" i="21"/>
  <c r="T420" i="21"/>
  <c r="U420" i="21"/>
  <c r="V420" i="21"/>
  <c r="W420" i="21"/>
  <c r="X420" i="21"/>
  <c r="Y420" i="21"/>
  <c r="Z420" i="21"/>
  <c r="AB420" i="21"/>
  <c r="AC420" i="21"/>
  <c r="H421" i="21"/>
  <c r="I421" i="21"/>
  <c r="J421" i="21"/>
  <c r="K421" i="21"/>
  <c r="L421" i="21"/>
  <c r="M421" i="21"/>
  <c r="N421" i="21"/>
  <c r="O421" i="21"/>
  <c r="P421" i="21"/>
  <c r="Q421" i="21"/>
  <c r="R421" i="21"/>
  <c r="S421" i="21"/>
  <c r="T421" i="21"/>
  <c r="U421" i="21"/>
  <c r="V421" i="21"/>
  <c r="W421" i="21"/>
  <c r="X421" i="21"/>
  <c r="Y421" i="21"/>
  <c r="Z421" i="21"/>
  <c r="AB421" i="21"/>
  <c r="AC421" i="21"/>
  <c r="H422" i="21"/>
  <c r="I422" i="21"/>
  <c r="J422" i="21"/>
  <c r="K422" i="21"/>
  <c r="L422" i="21"/>
  <c r="M422" i="21"/>
  <c r="N422" i="21"/>
  <c r="O422" i="21"/>
  <c r="P422" i="21"/>
  <c r="Q422" i="21"/>
  <c r="R422" i="21"/>
  <c r="S422" i="21"/>
  <c r="T422" i="21"/>
  <c r="U422" i="21"/>
  <c r="V422" i="21"/>
  <c r="W422" i="21"/>
  <c r="X422" i="21"/>
  <c r="Y422" i="21"/>
  <c r="Z422" i="21"/>
  <c r="AB422" i="21"/>
  <c r="AC422" i="21"/>
  <c r="H423" i="21"/>
  <c r="I423" i="21"/>
  <c r="J423" i="21"/>
  <c r="K423" i="21"/>
  <c r="L423" i="21"/>
  <c r="M423" i="21"/>
  <c r="N423" i="21"/>
  <c r="O423" i="21"/>
  <c r="P423" i="21"/>
  <c r="Q423" i="21"/>
  <c r="R423" i="21"/>
  <c r="S423" i="21"/>
  <c r="T423" i="21"/>
  <c r="U423" i="21"/>
  <c r="V423" i="21"/>
  <c r="W423" i="21"/>
  <c r="X423" i="21"/>
  <c r="Y423" i="21"/>
  <c r="Z423" i="21"/>
  <c r="AB423" i="21"/>
  <c r="AC423" i="21"/>
  <c r="H424" i="21"/>
  <c r="I424" i="21"/>
  <c r="J424" i="21"/>
  <c r="K424" i="21"/>
  <c r="L424" i="21"/>
  <c r="M424" i="21"/>
  <c r="N424" i="21"/>
  <c r="O424" i="21"/>
  <c r="P424" i="21"/>
  <c r="Q424" i="21"/>
  <c r="R424" i="21"/>
  <c r="S424" i="21"/>
  <c r="T424" i="21"/>
  <c r="U424" i="21"/>
  <c r="V424" i="21"/>
  <c r="W424" i="21"/>
  <c r="X424" i="21"/>
  <c r="Y424" i="21"/>
  <c r="Z424" i="21"/>
  <c r="AB424" i="21"/>
  <c r="AC424" i="21"/>
  <c r="H425" i="21"/>
  <c r="I425" i="21"/>
  <c r="J425" i="21"/>
  <c r="K425" i="21"/>
  <c r="L425" i="21"/>
  <c r="M425" i="21"/>
  <c r="N425" i="21"/>
  <c r="O425" i="21"/>
  <c r="P425" i="21"/>
  <c r="Q425" i="21"/>
  <c r="R425" i="21"/>
  <c r="S425" i="21"/>
  <c r="T425" i="21"/>
  <c r="U425" i="21"/>
  <c r="V425" i="21"/>
  <c r="W425" i="21"/>
  <c r="X425" i="21"/>
  <c r="Y425" i="21"/>
  <c r="Z425" i="21"/>
  <c r="AB425" i="21"/>
  <c r="AC425" i="21"/>
  <c r="H426" i="21"/>
  <c r="I426" i="21"/>
  <c r="J426" i="21"/>
  <c r="K426" i="21"/>
  <c r="L426" i="21"/>
  <c r="M426" i="21"/>
  <c r="N426" i="21"/>
  <c r="O426" i="21"/>
  <c r="P426" i="21"/>
  <c r="Q426" i="21"/>
  <c r="R426" i="21"/>
  <c r="S426" i="21"/>
  <c r="T426" i="21"/>
  <c r="U426" i="21"/>
  <c r="V426" i="21"/>
  <c r="W426" i="21"/>
  <c r="X426" i="21"/>
  <c r="Y426" i="21"/>
  <c r="Z426" i="21"/>
  <c r="AB426" i="21"/>
  <c r="AC426" i="21"/>
  <c r="H427" i="21"/>
  <c r="I427" i="21"/>
  <c r="J427" i="21"/>
  <c r="K427" i="21"/>
  <c r="L427" i="21"/>
  <c r="M427" i="21"/>
  <c r="N427" i="21"/>
  <c r="O427" i="21"/>
  <c r="P427" i="21"/>
  <c r="Q427" i="21"/>
  <c r="R427" i="21"/>
  <c r="S427" i="21"/>
  <c r="T427" i="21"/>
  <c r="U427" i="21"/>
  <c r="V427" i="21"/>
  <c r="W427" i="21"/>
  <c r="X427" i="21"/>
  <c r="Y427" i="21"/>
  <c r="Z427" i="21"/>
  <c r="AB427" i="21"/>
  <c r="AC427" i="21"/>
  <c r="H428" i="21"/>
  <c r="I428" i="21"/>
  <c r="J428" i="21"/>
  <c r="K428" i="21"/>
  <c r="L428" i="21"/>
  <c r="M428" i="21"/>
  <c r="N428" i="21"/>
  <c r="O428" i="21"/>
  <c r="P428" i="21"/>
  <c r="Q428" i="21"/>
  <c r="R428" i="21"/>
  <c r="S428" i="21"/>
  <c r="T428" i="21"/>
  <c r="U428" i="21"/>
  <c r="V428" i="21"/>
  <c r="W428" i="21"/>
  <c r="X428" i="21"/>
  <c r="Y428" i="21"/>
  <c r="Z428" i="21"/>
  <c r="AB428" i="21"/>
  <c r="AC428" i="21"/>
  <c r="H429" i="21"/>
  <c r="I429" i="21"/>
  <c r="J429" i="21"/>
  <c r="K429" i="21"/>
  <c r="L429" i="21"/>
  <c r="M429" i="21"/>
  <c r="N429" i="21"/>
  <c r="O429" i="21"/>
  <c r="P429" i="21"/>
  <c r="Q429" i="21"/>
  <c r="R429" i="21"/>
  <c r="S429" i="21"/>
  <c r="T429" i="21"/>
  <c r="U429" i="21"/>
  <c r="V429" i="21"/>
  <c r="W429" i="21"/>
  <c r="X429" i="21"/>
  <c r="Y429" i="21"/>
  <c r="Z429" i="21"/>
  <c r="AB429" i="21"/>
  <c r="AC429" i="21"/>
  <c r="H430" i="21"/>
  <c r="I430" i="21"/>
  <c r="J430" i="21"/>
  <c r="K430" i="21"/>
  <c r="L430" i="21"/>
  <c r="M430" i="21"/>
  <c r="N430" i="21"/>
  <c r="O430" i="21"/>
  <c r="P430" i="21"/>
  <c r="Q430" i="21"/>
  <c r="R430" i="21"/>
  <c r="S430" i="21"/>
  <c r="T430" i="21"/>
  <c r="U430" i="21"/>
  <c r="V430" i="21"/>
  <c r="W430" i="21"/>
  <c r="X430" i="21"/>
  <c r="Y430" i="21"/>
  <c r="Z430" i="21"/>
  <c r="AB430" i="21"/>
  <c r="AC430" i="21"/>
  <c r="H431" i="21"/>
  <c r="I431" i="21"/>
  <c r="J431" i="21"/>
  <c r="K431" i="21"/>
  <c r="L431" i="21"/>
  <c r="M431" i="21"/>
  <c r="N431" i="21"/>
  <c r="O431" i="21"/>
  <c r="P431" i="21"/>
  <c r="Q431" i="21"/>
  <c r="R431" i="21"/>
  <c r="S431" i="21"/>
  <c r="T431" i="21"/>
  <c r="U431" i="21"/>
  <c r="V431" i="21"/>
  <c r="W431" i="21"/>
  <c r="X431" i="21"/>
  <c r="Y431" i="21"/>
  <c r="Z431" i="21"/>
  <c r="AB431" i="21"/>
  <c r="AC431" i="21"/>
  <c r="H432" i="21"/>
  <c r="I432" i="21"/>
  <c r="J432" i="21"/>
  <c r="K432" i="21"/>
  <c r="L432" i="21"/>
  <c r="M432" i="21"/>
  <c r="N432" i="21"/>
  <c r="O432" i="21"/>
  <c r="P432" i="21"/>
  <c r="Q432" i="21"/>
  <c r="R432" i="21"/>
  <c r="S432" i="21"/>
  <c r="T432" i="21"/>
  <c r="U432" i="21"/>
  <c r="V432" i="21"/>
  <c r="W432" i="21"/>
  <c r="X432" i="21"/>
  <c r="Y432" i="21"/>
  <c r="Z432" i="21"/>
  <c r="AB432" i="21"/>
  <c r="AC432" i="21"/>
  <c r="H433" i="21"/>
  <c r="I433" i="21"/>
  <c r="J433" i="21"/>
  <c r="K433" i="21"/>
  <c r="L433" i="21"/>
  <c r="M433" i="21"/>
  <c r="N433" i="21"/>
  <c r="O433" i="21"/>
  <c r="P433" i="21"/>
  <c r="Q433" i="21"/>
  <c r="R433" i="21"/>
  <c r="S433" i="21"/>
  <c r="T433" i="21"/>
  <c r="U433" i="21"/>
  <c r="V433" i="21"/>
  <c r="W433" i="21"/>
  <c r="X433" i="21"/>
  <c r="Y433" i="21"/>
  <c r="Z433" i="21"/>
  <c r="AB433" i="21"/>
  <c r="AC433" i="21"/>
  <c r="H434" i="21"/>
  <c r="I434" i="21"/>
  <c r="J434" i="21"/>
  <c r="K434" i="21"/>
  <c r="L434" i="21"/>
  <c r="M434" i="21"/>
  <c r="N434" i="21"/>
  <c r="O434" i="21"/>
  <c r="P434" i="21"/>
  <c r="Q434" i="21"/>
  <c r="R434" i="21"/>
  <c r="S434" i="21"/>
  <c r="T434" i="21"/>
  <c r="U434" i="21"/>
  <c r="V434" i="21"/>
  <c r="W434" i="21"/>
  <c r="X434" i="21"/>
  <c r="Y434" i="21"/>
  <c r="Z434" i="21"/>
  <c r="AB434" i="21"/>
  <c r="AC434" i="21"/>
  <c r="H435" i="21"/>
  <c r="I435" i="21"/>
  <c r="J435" i="21"/>
  <c r="K435" i="21"/>
  <c r="L435" i="21"/>
  <c r="M435" i="21"/>
  <c r="N435" i="21"/>
  <c r="O435" i="21"/>
  <c r="P435" i="21"/>
  <c r="Q435" i="21"/>
  <c r="R435" i="21"/>
  <c r="S435" i="21"/>
  <c r="T435" i="21"/>
  <c r="U435" i="21"/>
  <c r="V435" i="21"/>
  <c r="W435" i="21"/>
  <c r="X435" i="21"/>
  <c r="Y435" i="21"/>
  <c r="Z435" i="21"/>
  <c r="AB435" i="21"/>
  <c r="AC435" i="21"/>
  <c r="H436" i="21"/>
  <c r="I436" i="21"/>
  <c r="J436" i="21"/>
  <c r="K436" i="21"/>
  <c r="L436" i="21"/>
  <c r="M436" i="21"/>
  <c r="N436" i="21"/>
  <c r="O436" i="21"/>
  <c r="P436" i="21"/>
  <c r="Q436" i="21"/>
  <c r="R436" i="21"/>
  <c r="S436" i="21"/>
  <c r="T436" i="21"/>
  <c r="U436" i="21"/>
  <c r="V436" i="21"/>
  <c r="W436" i="21"/>
  <c r="X436" i="21"/>
  <c r="Y436" i="21"/>
  <c r="Z436" i="21"/>
  <c r="AB436" i="21"/>
  <c r="AC436" i="21"/>
  <c r="H437" i="21"/>
  <c r="I437" i="21"/>
  <c r="J437" i="21"/>
  <c r="K437" i="21"/>
  <c r="L437" i="21"/>
  <c r="M437" i="21"/>
  <c r="N437" i="21"/>
  <c r="O437" i="21"/>
  <c r="P437" i="21"/>
  <c r="Q437" i="21"/>
  <c r="R437" i="21"/>
  <c r="S437" i="21"/>
  <c r="T437" i="21"/>
  <c r="U437" i="21"/>
  <c r="V437" i="21"/>
  <c r="W437" i="21"/>
  <c r="X437" i="21"/>
  <c r="Y437" i="21"/>
  <c r="Z437" i="21"/>
  <c r="AB437" i="21"/>
  <c r="AC437" i="21"/>
  <c r="H438" i="21"/>
  <c r="I438" i="21"/>
  <c r="J438" i="21"/>
  <c r="K438" i="21"/>
  <c r="L438" i="21"/>
  <c r="M438" i="21"/>
  <c r="N438" i="21"/>
  <c r="O438" i="21"/>
  <c r="P438" i="21"/>
  <c r="Q438" i="21"/>
  <c r="R438" i="21"/>
  <c r="S438" i="21"/>
  <c r="T438" i="21"/>
  <c r="U438" i="21"/>
  <c r="V438" i="21"/>
  <c r="W438" i="21"/>
  <c r="X438" i="21"/>
  <c r="Y438" i="21"/>
  <c r="Z438" i="21"/>
  <c r="AB438" i="21"/>
  <c r="AC438" i="21"/>
  <c r="H439" i="21"/>
  <c r="I439" i="21"/>
  <c r="J439" i="21"/>
  <c r="K439" i="21"/>
  <c r="L439" i="21"/>
  <c r="M439" i="21"/>
  <c r="N439" i="21"/>
  <c r="O439" i="21"/>
  <c r="P439" i="21"/>
  <c r="Q439" i="21"/>
  <c r="R439" i="21"/>
  <c r="S439" i="21"/>
  <c r="T439" i="21"/>
  <c r="U439" i="21"/>
  <c r="V439" i="21"/>
  <c r="W439" i="21"/>
  <c r="X439" i="21"/>
  <c r="Y439" i="21"/>
  <c r="Z439" i="21"/>
  <c r="AB439" i="21"/>
  <c r="AC439" i="21"/>
  <c r="H440" i="21"/>
  <c r="I440" i="21"/>
  <c r="J440" i="21"/>
  <c r="K440" i="21"/>
  <c r="L440" i="21"/>
  <c r="M440" i="21"/>
  <c r="N440" i="21"/>
  <c r="O440" i="21"/>
  <c r="P440" i="21"/>
  <c r="Q440" i="21"/>
  <c r="R440" i="21"/>
  <c r="S440" i="21"/>
  <c r="T440" i="21"/>
  <c r="U440" i="21"/>
  <c r="V440" i="21"/>
  <c r="W440" i="21"/>
  <c r="X440" i="21"/>
  <c r="Y440" i="21"/>
  <c r="Z440" i="21"/>
  <c r="AB440" i="21"/>
  <c r="AC440" i="21"/>
  <c r="H441" i="21"/>
  <c r="I441" i="21"/>
  <c r="J441" i="21"/>
  <c r="K441" i="21"/>
  <c r="L441" i="21"/>
  <c r="M441" i="21"/>
  <c r="N441" i="21"/>
  <c r="O441" i="21"/>
  <c r="P441" i="21"/>
  <c r="Q441" i="21"/>
  <c r="R441" i="21"/>
  <c r="S441" i="21"/>
  <c r="T441" i="21"/>
  <c r="U441" i="21"/>
  <c r="V441" i="21"/>
  <c r="W441" i="21"/>
  <c r="X441" i="21"/>
  <c r="Y441" i="21"/>
  <c r="Z441" i="21"/>
  <c r="AB441" i="21"/>
  <c r="AC441" i="21"/>
  <c r="H442" i="21"/>
  <c r="I442" i="21"/>
  <c r="J442" i="21"/>
  <c r="K442" i="21"/>
  <c r="L442" i="21"/>
  <c r="M442" i="21"/>
  <c r="N442" i="21"/>
  <c r="O442" i="21"/>
  <c r="P442" i="21"/>
  <c r="Q442" i="21"/>
  <c r="R442" i="21"/>
  <c r="S442" i="21"/>
  <c r="T442" i="21"/>
  <c r="U442" i="21"/>
  <c r="V442" i="21"/>
  <c r="W442" i="21"/>
  <c r="X442" i="21"/>
  <c r="Y442" i="21"/>
  <c r="Z442" i="21"/>
  <c r="AB442" i="21"/>
  <c r="AC442" i="21"/>
  <c r="H443" i="21"/>
  <c r="I443" i="21"/>
  <c r="J443" i="21"/>
  <c r="K443" i="21"/>
  <c r="L443" i="21"/>
  <c r="M443" i="21"/>
  <c r="N443" i="21"/>
  <c r="O443" i="21"/>
  <c r="P443" i="21"/>
  <c r="Q443" i="21"/>
  <c r="R443" i="21"/>
  <c r="S443" i="21"/>
  <c r="T443" i="21"/>
  <c r="U443" i="21"/>
  <c r="V443" i="21"/>
  <c r="W443" i="21"/>
  <c r="X443" i="21"/>
  <c r="Y443" i="21"/>
  <c r="Z443" i="21"/>
  <c r="AB443" i="21"/>
  <c r="AC443" i="21"/>
  <c r="H444" i="21"/>
  <c r="I444" i="21"/>
  <c r="J444" i="21"/>
  <c r="K444" i="21"/>
  <c r="L444" i="21"/>
  <c r="M444" i="21"/>
  <c r="N444" i="21"/>
  <c r="O444" i="21"/>
  <c r="P444" i="21"/>
  <c r="Q444" i="21"/>
  <c r="R444" i="21"/>
  <c r="S444" i="21"/>
  <c r="T444" i="21"/>
  <c r="U444" i="21"/>
  <c r="V444" i="21"/>
  <c r="W444" i="21"/>
  <c r="X444" i="21"/>
  <c r="Y444" i="21"/>
  <c r="Z444" i="21"/>
  <c r="AB444" i="21"/>
  <c r="AC444" i="21"/>
  <c r="H445" i="21"/>
  <c r="I445" i="21"/>
  <c r="J445" i="21"/>
  <c r="K445" i="21"/>
  <c r="L445" i="21"/>
  <c r="M445" i="21"/>
  <c r="N445" i="21"/>
  <c r="O445" i="21"/>
  <c r="P445" i="21"/>
  <c r="Q445" i="21"/>
  <c r="R445" i="21"/>
  <c r="S445" i="21"/>
  <c r="T445" i="21"/>
  <c r="U445" i="21"/>
  <c r="V445" i="21"/>
  <c r="W445" i="21"/>
  <c r="X445" i="21"/>
  <c r="Y445" i="21"/>
  <c r="Z445" i="21"/>
  <c r="AB445" i="21"/>
  <c r="AC445" i="21"/>
  <c r="H446" i="21"/>
  <c r="I446" i="21"/>
  <c r="J446" i="21"/>
  <c r="K446" i="21"/>
  <c r="L446" i="21"/>
  <c r="M446" i="21"/>
  <c r="N446" i="21"/>
  <c r="O446" i="21"/>
  <c r="P446" i="21"/>
  <c r="Q446" i="21"/>
  <c r="R446" i="21"/>
  <c r="S446" i="21"/>
  <c r="T446" i="21"/>
  <c r="U446" i="21"/>
  <c r="V446" i="21"/>
  <c r="W446" i="21"/>
  <c r="X446" i="21"/>
  <c r="Y446" i="21"/>
  <c r="Z446" i="21"/>
  <c r="AB446" i="21"/>
  <c r="AC446" i="21"/>
  <c r="H447" i="21"/>
  <c r="I447" i="21"/>
  <c r="J447" i="21"/>
  <c r="K447" i="21"/>
  <c r="L447" i="21"/>
  <c r="M447" i="21"/>
  <c r="N447" i="21"/>
  <c r="O447" i="21"/>
  <c r="P447" i="21"/>
  <c r="Q447" i="21"/>
  <c r="R447" i="21"/>
  <c r="S447" i="21"/>
  <c r="T447" i="21"/>
  <c r="U447" i="21"/>
  <c r="V447" i="21"/>
  <c r="W447" i="21"/>
  <c r="X447" i="21"/>
  <c r="Y447" i="21"/>
  <c r="Z447" i="21"/>
  <c r="AB447" i="21"/>
  <c r="AC447" i="21"/>
  <c r="H448" i="21"/>
  <c r="J448" i="21"/>
  <c r="K448" i="21"/>
  <c r="L448" i="21"/>
  <c r="M448" i="21"/>
  <c r="N448" i="21"/>
  <c r="O448" i="21"/>
  <c r="P448" i="21"/>
  <c r="Q448" i="21"/>
  <c r="R448" i="21"/>
  <c r="S448" i="21"/>
  <c r="T448" i="21"/>
  <c r="U448" i="21"/>
  <c r="V448" i="21"/>
  <c r="W448" i="21"/>
  <c r="X448" i="21"/>
  <c r="Y448" i="21"/>
  <c r="Z448" i="21"/>
  <c r="AB448" i="21"/>
  <c r="AC448" i="21"/>
  <c r="H449" i="21"/>
  <c r="J449" i="21"/>
  <c r="K449" i="21"/>
  <c r="L449" i="21"/>
  <c r="M449" i="21"/>
  <c r="N449" i="21"/>
  <c r="O449" i="21"/>
  <c r="P449" i="21"/>
  <c r="Q449" i="21"/>
  <c r="R449" i="21"/>
  <c r="S449" i="21"/>
  <c r="T449" i="21"/>
  <c r="U449" i="21"/>
  <c r="V449" i="21"/>
  <c r="W449" i="21"/>
  <c r="X449" i="21"/>
  <c r="Y449" i="21"/>
  <c r="Z449" i="21"/>
  <c r="AB449" i="21"/>
  <c r="AC449" i="21"/>
  <c r="H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B45" i="21"/>
  <c r="AC45" i="21"/>
  <c r="G4" i="21"/>
  <c r="G5" i="21"/>
  <c r="G6" i="21"/>
  <c r="G7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3" i="21"/>
  <c r="W334" i="20" l="1"/>
  <c r="W335" i="20"/>
  <c r="W338" i="20"/>
  <c r="W339" i="20"/>
  <c r="W340" i="20"/>
  <c r="W341" i="20"/>
  <c r="W336" i="20"/>
  <c r="W337" i="20"/>
  <c r="V171" i="20" l="1"/>
  <c r="AA171" i="21" s="1"/>
  <c r="V170" i="20"/>
  <c r="AA170" i="21" s="1"/>
  <c r="V169" i="20"/>
  <c r="AA169" i="21" s="1"/>
  <c r="V168" i="20"/>
  <c r="AA168" i="21" s="1"/>
  <c r="V167" i="20"/>
  <c r="AA167" i="21" s="1"/>
  <c r="V249" i="20"/>
  <c r="AA166" i="21" s="1"/>
  <c r="V263" i="20"/>
  <c r="AA165" i="21" s="1"/>
  <c r="V235" i="20"/>
  <c r="AA164" i="21" s="1"/>
  <c r="V220" i="20"/>
  <c r="AA163" i="21" s="1"/>
  <c r="V248" i="20"/>
  <c r="AA162" i="21" s="1"/>
  <c r="V192" i="20"/>
  <c r="AA161" i="21" s="1"/>
  <c r="V262" i="20"/>
  <c r="AA160" i="21" s="1"/>
  <c r="V234" i="20"/>
  <c r="AA159" i="21" s="1"/>
  <c r="V219" i="20"/>
  <c r="AA158" i="21" s="1"/>
  <c r="V247" i="20"/>
  <c r="AA157" i="21" s="1"/>
  <c r="V206" i="20"/>
  <c r="AA156" i="21" s="1"/>
  <c r="V191" i="20"/>
  <c r="AA155" i="21" s="1"/>
  <c r="V261" i="20"/>
  <c r="AA154" i="21" s="1"/>
  <c r="V233" i="20"/>
  <c r="AA153" i="21" s="1"/>
  <c r="V246" i="20"/>
  <c r="AA152" i="21" s="1"/>
  <c r="V218" i="20"/>
  <c r="AA151" i="21" s="1"/>
  <c r="V205" i="20"/>
  <c r="AA150" i="21" s="1"/>
  <c r="V204" i="20"/>
  <c r="AA149" i="21" s="1"/>
  <c r="V190" i="20"/>
  <c r="AA148" i="21" s="1"/>
  <c r="V260" i="20"/>
  <c r="AA147" i="21" s="1"/>
  <c r="V232" i="20"/>
  <c r="AA146" i="21" s="1"/>
  <c r="V217" i="20"/>
  <c r="AA145" i="21" s="1"/>
  <c r="V203" i="20"/>
  <c r="AA144" i="21" s="1"/>
  <c r="V189" i="20"/>
  <c r="AA143" i="21" s="1"/>
  <c r="V259" i="20"/>
  <c r="AA142" i="21" s="1"/>
  <c r="V231" i="20"/>
  <c r="AA141" i="21" s="1"/>
  <c r="V245" i="20"/>
  <c r="AA140" i="21" s="1"/>
  <c r="V216" i="20"/>
  <c r="AA139" i="21" s="1"/>
  <c r="V202" i="20"/>
  <c r="AA138" i="21" s="1"/>
  <c r="V188" i="20"/>
  <c r="AA137" i="21" s="1"/>
  <c r="V133" i="20"/>
  <c r="V128" i="20"/>
  <c r="V76" i="20"/>
  <c r="AA73" i="21" s="1"/>
  <c r="V75" i="20"/>
  <c r="AA71" i="21" s="1"/>
  <c r="V64" i="20"/>
  <c r="AA66" i="21" s="1"/>
  <c r="V63" i="20"/>
  <c r="AA64" i="21" s="1"/>
  <c r="V52" i="20"/>
  <c r="AA61" i="21" s="1"/>
  <c r="V51" i="20"/>
  <c r="V40" i="20"/>
  <c r="AA58" i="21" s="1"/>
  <c r="V39" i="20"/>
  <c r="AA55" i="21" s="1"/>
  <c r="V17" i="20"/>
  <c r="AA54" i="21" s="1"/>
  <c r="V16" i="20"/>
  <c r="V5" i="20"/>
  <c r="AA49" i="21" s="1"/>
  <c r="V4" i="20"/>
  <c r="V330" i="20"/>
  <c r="AA136" i="21" s="1"/>
  <c r="V326" i="20"/>
  <c r="AA135" i="21" s="1"/>
  <c r="V322" i="20"/>
  <c r="AA134" i="21" s="1"/>
  <c r="V309" i="20"/>
  <c r="AA133" i="21" s="1"/>
  <c r="V308" i="20"/>
  <c r="AA132" i="21" s="1"/>
  <c r="V304" i="20"/>
  <c r="AA131" i="21" s="1"/>
  <c r="V300" i="20"/>
  <c r="AA130" i="21" s="1"/>
  <c r="V296" i="20"/>
  <c r="AA129" i="21" s="1"/>
  <c r="V292" i="20"/>
  <c r="AA128" i="21" s="1"/>
  <c r="V288" i="20"/>
  <c r="AA127" i="21" s="1"/>
  <c r="V284" i="20"/>
  <c r="AA126" i="21" s="1"/>
  <c r="V280" i="20"/>
  <c r="AA125" i="21" s="1"/>
  <c r="V276" i="20"/>
  <c r="AA124" i="21" s="1"/>
  <c r="V272" i="20"/>
  <c r="AA123" i="21" s="1"/>
  <c r="V266" i="20"/>
  <c r="AA122" i="21" s="1"/>
  <c r="V265" i="20"/>
  <c r="AA120" i="21" s="1"/>
  <c r="V264" i="20"/>
  <c r="AA119" i="21" s="1"/>
  <c r="V252" i="20"/>
  <c r="AA118" i="21" s="1"/>
  <c r="V251" i="20"/>
  <c r="AA116" i="21" s="1"/>
  <c r="V250" i="20"/>
  <c r="AA115" i="21" s="1"/>
  <c r="V238" i="20"/>
  <c r="AA114" i="21" s="1"/>
  <c r="V237" i="20"/>
  <c r="AA112" i="21" s="1"/>
  <c r="V236" i="20"/>
  <c r="AA111" i="21" s="1"/>
  <c r="V223" i="20"/>
  <c r="AA110" i="21" s="1"/>
  <c r="V222" i="20"/>
  <c r="AA108" i="21" s="1"/>
  <c r="V221" i="20"/>
  <c r="AA107" i="21" s="1"/>
  <c r="V209" i="20"/>
  <c r="AA106" i="21" s="1"/>
  <c r="V208" i="20"/>
  <c r="AA104" i="21" s="1"/>
  <c r="V207" i="20"/>
  <c r="AA103" i="21" s="1"/>
  <c r="V195" i="20"/>
  <c r="AA102" i="21" s="1"/>
  <c r="V194" i="20"/>
  <c r="AA100" i="21" s="1"/>
  <c r="V193" i="20"/>
  <c r="AA99" i="21" s="1"/>
  <c r="V158" i="20"/>
  <c r="V157" i="20"/>
  <c r="AA95" i="21" s="1"/>
  <c r="V148" i="20"/>
  <c r="V147" i="20"/>
  <c r="AA93" i="21" s="1"/>
  <c r="V138" i="20"/>
  <c r="AA91" i="21" s="1"/>
  <c r="V137" i="20"/>
  <c r="AA90" i="21" s="1"/>
  <c r="V112" i="20"/>
  <c r="AA84" i="21" s="1"/>
  <c r="V111" i="20"/>
  <c r="V100" i="20"/>
  <c r="V99" i="20"/>
  <c r="V88" i="20"/>
  <c r="AA75" i="21" s="1"/>
  <c r="V87" i="20"/>
  <c r="V175" i="20"/>
  <c r="AA305" i="21" s="1"/>
  <c r="V174" i="20"/>
  <c r="AA304" i="21" s="1"/>
  <c r="V173" i="20"/>
  <c r="AA303" i="21" s="1"/>
  <c r="V172" i="20"/>
  <c r="AA302" i="21" s="1"/>
  <c r="V239" i="20"/>
  <c r="AA299" i="21" s="1"/>
  <c r="V267" i="20"/>
  <c r="AA301" i="21" s="1"/>
  <c r="V253" i="20"/>
  <c r="AA300" i="21" s="1"/>
  <c r="V196" i="20"/>
  <c r="AA296" i="21" s="1"/>
  <c r="V210" i="20"/>
  <c r="AA297" i="21" s="1"/>
  <c r="V224" i="20"/>
  <c r="AA298" i="21" s="1"/>
  <c r="V176" i="20"/>
  <c r="AA295" i="21" s="1"/>
  <c r="V19" i="20"/>
  <c r="V159" i="20"/>
  <c r="AA294" i="21" s="1"/>
  <c r="V149" i="20"/>
  <c r="AA293" i="21" s="1"/>
  <c r="V7" i="20"/>
  <c r="V6" i="20"/>
  <c r="V66" i="20"/>
  <c r="V90" i="20"/>
  <c r="V129" i="20"/>
  <c r="V42" i="20"/>
  <c r="AA262" i="21" s="1"/>
  <c r="V54" i="20"/>
  <c r="V65" i="20"/>
  <c r="V78" i="20"/>
  <c r="V102" i="20"/>
  <c r="V114" i="20"/>
  <c r="V139" i="20"/>
  <c r="AA292" i="21" s="1"/>
  <c r="V101" i="20"/>
  <c r="AA281" i="21" s="1"/>
  <c r="V18" i="20"/>
  <c r="V77" i="20"/>
  <c r="AA276" i="21" s="1"/>
  <c r="V113" i="20"/>
  <c r="V41" i="20"/>
  <c r="V53" i="20"/>
  <c r="V89" i="20"/>
  <c r="V258" i="20"/>
  <c r="AA121" i="21" s="1"/>
  <c r="V215" i="20"/>
  <c r="AA109" i="21" s="1"/>
  <c r="V244" i="20"/>
  <c r="AA117" i="21" s="1"/>
  <c r="V187" i="20"/>
  <c r="AA101" i="21" s="1"/>
  <c r="V230" i="20"/>
  <c r="AA113" i="21" s="1"/>
  <c r="V201" i="20"/>
  <c r="AA105" i="21" s="1"/>
  <c r="V3" i="20"/>
  <c r="AA46" i="21" s="1"/>
  <c r="V132" i="20"/>
  <c r="V62" i="20"/>
  <c r="V74" i="20"/>
  <c r="V156" i="20"/>
  <c r="AA94" i="21" s="1"/>
  <c r="V146" i="20"/>
  <c r="AA92" i="21" s="1"/>
  <c r="V110" i="20"/>
  <c r="AA82" i="21" s="1"/>
  <c r="V61" i="20"/>
  <c r="AA65" i="21" s="1"/>
  <c r="V38" i="20"/>
  <c r="AA57" i="21" s="1"/>
  <c r="V15" i="20"/>
  <c r="AA50" i="21" s="1"/>
  <c r="V50" i="20"/>
  <c r="AA62" i="21" s="1"/>
  <c r="V136" i="20"/>
  <c r="AA89" i="21" s="1"/>
  <c r="V37" i="20"/>
  <c r="AA56" i="21" s="1"/>
  <c r="V109" i="20"/>
  <c r="AA83" i="21" s="1"/>
  <c r="V73" i="20"/>
  <c r="AA72" i="21" s="1"/>
  <c r="V86" i="20"/>
  <c r="AA74" i="21" s="1"/>
  <c r="V85" i="20"/>
  <c r="AA76" i="21" s="1"/>
  <c r="V14" i="20"/>
  <c r="AA53" i="21" s="1"/>
  <c r="V98" i="20"/>
  <c r="AA81" i="21" s="1"/>
  <c r="V97" i="20"/>
  <c r="V2" i="20"/>
  <c r="AA45" i="21" s="1"/>
  <c r="V49" i="20"/>
  <c r="AA63" i="21" s="1"/>
  <c r="V166" i="20"/>
  <c r="AA98" i="21" s="1"/>
  <c r="V182" i="20"/>
  <c r="AA410" i="21" s="1"/>
  <c r="V181" i="20"/>
  <c r="AA409" i="21" s="1"/>
  <c r="V180" i="20"/>
  <c r="AA413" i="21" s="1"/>
  <c r="V179" i="20"/>
  <c r="AA412" i="21" s="1"/>
  <c r="V178" i="20"/>
  <c r="AA408" i="21" s="1"/>
  <c r="V177" i="20"/>
  <c r="AA411" i="21" s="1"/>
  <c r="V269" i="20"/>
  <c r="AA425" i="21" s="1"/>
  <c r="V331" i="20"/>
  <c r="AA447" i="21" s="1"/>
  <c r="V226" i="20"/>
  <c r="AA419" i="21" s="1"/>
  <c r="V268" i="20"/>
  <c r="AA424" i="21" s="1"/>
  <c r="V135" i="20"/>
  <c r="V70" i="20"/>
  <c r="V293" i="20"/>
  <c r="AA431" i="21" s="1"/>
  <c r="V225" i="20"/>
  <c r="AA418" i="21" s="1"/>
  <c r="V241" i="20"/>
  <c r="AA421" i="21" s="1"/>
  <c r="V118" i="20"/>
  <c r="V305" i="20"/>
  <c r="AA434" i="21" s="1"/>
  <c r="V301" i="20"/>
  <c r="AA433" i="21" s="1"/>
  <c r="V297" i="20"/>
  <c r="AA432" i="21" s="1"/>
  <c r="V240" i="20"/>
  <c r="AA420" i="21" s="1"/>
  <c r="V281" i="20"/>
  <c r="AA428" i="21" s="1"/>
  <c r="V285" i="20"/>
  <c r="AA429" i="21" s="1"/>
  <c r="V289" i="20"/>
  <c r="AA430" i="21" s="1"/>
  <c r="V273" i="20"/>
  <c r="AA426" i="21" s="1"/>
  <c r="V277" i="20"/>
  <c r="AA427" i="21" s="1"/>
  <c r="V323" i="20"/>
  <c r="AA445" i="21" s="1"/>
  <c r="V327" i="20"/>
  <c r="AA446" i="21" s="1"/>
  <c r="V163" i="20"/>
  <c r="V153" i="20"/>
  <c r="V106" i="20"/>
  <c r="V94" i="20"/>
  <c r="V198" i="20"/>
  <c r="AA414" i="21" s="1"/>
  <c r="V105" i="20"/>
  <c r="V131" i="20"/>
  <c r="AA391" i="21" s="1"/>
  <c r="V46" i="20"/>
  <c r="V69" i="20"/>
  <c r="V58" i="20"/>
  <c r="V23" i="20"/>
  <c r="AA319" i="21" s="1"/>
  <c r="V130" i="20"/>
  <c r="V45" i="20"/>
  <c r="V57" i="20"/>
  <c r="V143" i="20"/>
  <c r="AA397" i="21" s="1"/>
  <c r="V162" i="20"/>
  <c r="AA407" i="21" s="1"/>
  <c r="V152" i="20"/>
  <c r="AA403" i="21" s="1"/>
  <c r="V104" i="20"/>
  <c r="V93" i="20"/>
  <c r="V255" i="20"/>
  <c r="AA422" i="21" s="1"/>
  <c r="V68" i="20"/>
  <c r="V22" i="20"/>
  <c r="AA317" i="21" s="1"/>
  <c r="V11" i="20"/>
  <c r="V44" i="20"/>
  <c r="AA321" i="21" s="1"/>
  <c r="V142" i="20"/>
  <c r="AA399" i="21" s="1"/>
  <c r="V56" i="20"/>
  <c r="V161" i="20"/>
  <c r="AA406" i="21" s="1"/>
  <c r="V151" i="20"/>
  <c r="AA402" i="21" s="1"/>
  <c r="V92" i="20"/>
  <c r="AA365" i="21" s="1"/>
  <c r="V134" i="20"/>
  <c r="V67" i="20"/>
  <c r="V55" i="20"/>
  <c r="V82" i="20"/>
  <c r="V103" i="20"/>
  <c r="V117" i="20"/>
  <c r="V91" i="20"/>
  <c r="V21" i="20"/>
  <c r="AA318" i="21" s="1"/>
  <c r="V81" i="20"/>
  <c r="V141" i="20"/>
  <c r="AA396" i="21" s="1"/>
  <c r="V10" i="20"/>
  <c r="V80" i="20"/>
  <c r="V9" i="20"/>
  <c r="V116" i="20"/>
  <c r="V212" i="20"/>
  <c r="AA416" i="21" s="1"/>
  <c r="V197" i="20"/>
  <c r="AA415" i="21" s="1"/>
  <c r="V211" i="20"/>
  <c r="AA417" i="21" s="1"/>
  <c r="V160" i="20"/>
  <c r="V150" i="20"/>
  <c r="V115" i="20"/>
  <c r="V43" i="20"/>
  <c r="V8" i="20"/>
  <c r="V140" i="20"/>
  <c r="AA398" i="21" s="1"/>
  <c r="V319" i="20"/>
  <c r="AA444" i="21" s="1"/>
  <c r="V20" i="20"/>
  <c r="AA320" i="21" s="1"/>
  <c r="V318" i="20"/>
  <c r="AA443" i="21" s="1"/>
  <c r="V317" i="20"/>
  <c r="AA442" i="21" s="1"/>
  <c r="V316" i="20"/>
  <c r="AA440" i="21" s="1"/>
  <c r="V315" i="20"/>
  <c r="AA441" i="21" s="1"/>
  <c r="V314" i="20"/>
  <c r="AA439" i="21" s="1"/>
  <c r="V313" i="20"/>
  <c r="AA438" i="21" s="1"/>
  <c r="V312" i="20"/>
  <c r="AA437" i="21" s="1"/>
  <c r="V311" i="20"/>
  <c r="AA436" i="21" s="1"/>
  <c r="V310" i="20"/>
  <c r="AA435" i="21" s="1"/>
  <c r="V79" i="20"/>
  <c r="V254" i="20"/>
  <c r="AA423" i="21" s="1"/>
  <c r="V183" i="20"/>
  <c r="AA97" i="21" s="1"/>
  <c r="V184" i="20"/>
  <c r="AA96" i="21" s="1"/>
  <c r="V12" i="20"/>
  <c r="V13" i="20"/>
  <c r="V72" i="20"/>
  <c r="V48" i="20"/>
  <c r="V96" i="20"/>
  <c r="V274" i="20"/>
  <c r="AA216" i="21" s="1"/>
  <c r="V282" i="20"/>
  <c r="AA218" i="21" s="1"/>
  <c r="V324" i="20"/>
  <c r="AA226" i="21" s="1"/>
  <c r="V256" i="20"/>
  <c r="AA214" i="21" s="1"/>
  <c r="V290" i="20"/>
  <c r="AA220" i="21" s="1"/>
  <c r="V332" i="20"/>
  <c r="AA228" i="21" s="1"/>
  <c r="V199" i="20"/>
  <c r="AA209" i="21" s="1"/>
  <c r="V306" i="20"/>
  <c r="AA224" i="21" s="1"/>
  <c r="V294" i="20"/>
  <c r="AA221" i="21" s="1"/>
  <c r="V165" i="20"/>
  <c r="AA208" i="21" s="1"/>
  <c r="V155" i="20"/>
  <c r="AA205" i="21" s="1"/>
  <c r="V328" i="20"/>
  <c r="AA227" i="21" s="1"/>
  <c r="V270" i="20"/>
  <c r="AA215" i="21" s="1"/>
  <c r="V213" i="20"/>
  <c r="AA210" i="21" s="1"/>
  <c r="V302" i="20"/>
  <c r="AA223" i="21" s="1"/>
  <c r="V298" i="20"/>
  <c r="AA222" i="21" s="1"/>
  <c r="V228" i="20"/>
  <c r="AA211" i="21" s="1"/>
  <c r="V71" i="20"/>
  <c r="V320" i="20"/>
  <c r="AA225" i="21" s="1"/>
  <c r="V286" i="20"/>
  <c r="AA219" i="21" s="1"/>
  <c r="V278" i="20"/>
  <c r="AA217" i="21" s="1"/>
  <c r="V242" i="20"/>
  <c r="AA213" i="21" s="1"/>
  <c r="V60" i="20"/>
  <c r="AA184" i="21" s="1"/>
  <c r="V25" i="20"/>
  <c r="AA174" i="21" s="1"/>
  <c r="V120" i="20"/>
  <c r="AA200" i="21" s="1"/>
  <c r="V145" i="20"/>
  <c r="AA202" i="21" s="1"/>
  <c r="V24" i="20"/>
  <c r="V144" i="20"/>
  <c r="AA201" i="21" s="1"/>
  <c r="V59" i="20"/>
  <c r="V84" i="20"/>
  <c r="AA190" i="21" s="1"/>
  <c r="V47" i="20"/>
  <c r="AA181" i="21" s="1"/>
  <c r="V119" i="20"/>
  <c r="AA199" i="21" s="1"/>
  <c r="V95" i="20"/>
  <c r="AA195" i="21" s="1"/>
  <c r="V164" i="20"/>
  <c r="V154" i="20"/>
  <c r="V108" i="20"/>
  <c r="V107" i="20"/>
  <c r="AA196" i="21" s="1"/>
  <c r="V83" i="20"/>
  <c r="V227" i="20"/>
  <c r="AA212" i="21" s="1"/>
  <c r="V186" i="20"/>
  <c r="AA230" i="21" s="1"/>
  <c r="V185" i="20"/>
  <c r="AA229" i="21" s="1"/>
  <c r="V333" i="20"/>
  <c r="AA249" i="21" s="1"/>
  <c r="V295" i="20"/>
  <c r="AA242" i="21" s="1"/>
  <c r="V275" i="20"/>
  <c r="AA237" i="21" s="1"/>
  <c r="V200" i="20"/>
  <c r="AA231" i="21" s="1"/>
  <c r="V283" i="20"/>
  <c r="AA239" i="21" s="1"/>
  <c r="V271" i="20"/>
  <c r="AA236" i="21" s="1"/>
  <c r="V329" i="20"/>
  <c r="AA248" i="21" s="1"/>
  <c r="V287" i="20"/>
  <c r="AA240" i="21" s="1"/>
  <c r="V303" i="20"/>
  <c r="AA244" i="21" s="1"/>
  <c r="V299" i="20"/>
  <c r="AA243" i="21" s="1"/>
  <c r="V279" i="20"/>
  <c r="AA238" i="21" s="1"/>
  <c r="V307" i="20"/>
  <c r="AA245" i="21" s="1"/>
  <c r="V229" i="20"/>
  <c r="AA233" i="21" s="1"/>
  <c r="V325" i="20"/>
  <c r="AA247" i="21" s="1"/>
  <c r="V257" i="20"/>
  <c r="AA235" i="21" s="1"/>
  <c r="V214" i="20"/>
  <c r="AA232" i="21" s="1"/>
  <c r="V291" i="20"/>
  <c r="AA241" i="21" s="1"/>
  <c r="V321" i="20"/>
  <c r="AA246" i="21" s="1"/>
  <c r="V243" i="20"/>
  <c r="AA234" i="21" s="1"/>
  <c r="AA192" i="21" l="1"/>
  <c r="AA191" i="21"/>
  <c r="AA206" i="21"/>
  <c r="AA207" i="21"/>
  <c r="AA186" i="21"/>
  <c r="AA185" i="21"/>
  <c r="AA189" i="21"/>
  <c r="AA188" i="21"/>
  <c r="AA187" i="21"/>
  <c r="AA322" i="21"/>
  <c r="AA324" i="21"/>
  <c r="AA323" i="21"/>
  <c r="AA306" i="21"/>
  <c r="AA307" i="21"/>
  <c r="AA350" i="21"/>
  <c r="AA351" i="21"/>
  <c r="AA373" i="21"/>
  <c r="AA372" i="21"/>
  <c r="AA371" i="21"/>
  <c r="AA393" i="21"/>
  <c r="AA392" i="21"/>
  <c r="AA338" i="21"/>
  <c r="AA337" i="21"/>
  <c r="AA339" i="21"/>
  <c r="AA378" i="21"/>
  <c r="AA377" i="21"/>
  <c r="AA330" i="21"/>
  <c r="AA331" i="21"/>
  <c r="AA334" i="21"/>
  <c r="AA336" i="21"/>
  <c r="AA335" i="21"/>
  <c r="AA370" i="21"/>
  <c r="AA369" i="21"/>
  <c r="AA401" i="21"/>
  <c r="AA400" i="21"/>
  <c r="AA78" i="21"/>
  <c r="AA77" i="21"/>
  <c r="AA70" i="21"/>
  <c r="AA69" i="21"/>
  <c r="AA261" i="21"/>
  <c r="AA260" i="21"/>
  <c r="AA259" i="21"/>
  <c r="AA274" i="21"/>
  <c r="AA275" i="21"/>
  <c r="AA290" i="21"/>
  <c r="AA291" i="21"/>
  <c r="AA250" i="21"/>
  <c r="AA251" i="21"/>
  <c r="AA88" i="21"/>
  <c r="AA87" i="21"/>
  <c r="AA182" i="21"/>
  <c r="AA183" i="21"/>
  <c r="AA173" i="21"/>
  <c r="AA172" i="21"/>
  <c r="AA386" i="21"/>
  <c r="AA388" i="21"/>
  <c r="AA387" i="21"/>
  <c r="AA354" i="21"/>
  <c r="AA353" i="21"/>
  <c r="AA355" i="21"/>
  <c r="AA352" i="21"/>
  <c r="AA357" i="21"/>
  <c r="AA356" i="21"/>
  <c r="AA343" i="21"/>
  <c r="AA344" i="21"/>
  <c r="AA326" i="21"/>
  <c r="AA325" i="21"/>
  <c r="AA327" i="21"/>
  <c r="AA342" i="21"/>
  <c r="AA341" i="21"/>
  <c r="AA340" i="21"/>
  <c r="AA405" i="21"/>
  <c r="AA404" i="21"/>
  <c r="AA381" i="21"/>
  <c r="AA382" i="21"/>
  <c r="AA349" i="21"/>
  <c r="AA347" i="21"/>
  <c r="AA348" i="21"/>
  <c r="AA68" i="21"/>
  <c r="AA67" i="21"/>
  <c r="AA286" i="21"/>
  <c r="AA285" i="21"/>
  <c r="AA284" i="21"/>
  <c r="AA270" i="21"/>
  <c r="AA269" i="21"/>
  <c r="AA268" i="21"/>
  <c r="AA278" i="21"/>
  <c r="AA277" i="21"/>
  <c r="AA52" i="21"/>
  <c r="AA51" i="21"/>
  <c r="AA60" i="21"/>
  <c r="AA59" i="21"/>
  <c r="AA198" i="21"/>
  <c r="AA197" i="21"/>
  <c r="AA194" i="21"/>
  <c r="AA193" i="21"/>
  <c r="AA449" i="21"/>
  <c r="AA448" i="21"/>
  <c r="AA358" i="21"/>
  <c r="AA359" i="21"/>
  <c r="AA360" i="21"/>
  <c r="AA310" i="21"/>
  <c r="AA309" i="21"/>
  <c r="AA308" i="21"/>
  <c r="AA363" i="21"/>
  <c r="AA364" i="21"/>
  <c r="AA333" i="21"/>
  <c r="AA332" i="21"/>
  <c r="AA390" i="21"/>
  <c r="AA389" i="21"/>
  <c r="AA329" i="21"/>
  <c r="AA328" i="21"/>
  <c r="AA362" i="21"/>
  <c r="AA361" i="21"/>
  <c r="AA394" i="21"/>
  <c r="AA395" i="21"/>
  <c r="AA280" i="21"/>
  <c r="AA279" i="21"/>
  <c r="AA289" i="21"/>
  <c r="AA288" i="21"/>
  <c r="AA287" i="21"/>
  <c r="AA266" i="21"/>
  <c r="AA265" i="21"/>
  <c r="AA267" i="21"/>
  <c r="AA273" i="21"/>
  <c r="AA272" i="21"/>
  <c r="AA271" i="21"/>
  <c r="AA80" i="21"/>
  <c r="AA79" i="21"/>
  <c r="AA204" i="21"/>
  <c r="AA203" i="21"/>
  <c r="AA177" i="21"/>
  <c r="AA176" i="21"/>
  <c r="AA175" i="21"/>
  <c r="AA178" i="21"/>
  <c r="AA180" i="21"/>
  <c r="AA179" i="21"/>
  <c r="AA314" i="21"/>
  <c r="AA316" i="21"/>
  <c r="AA315" i="21"/>
  <c r="AA380" i="21"/>
  <c r="AA379" i="21"/>
  <c r="AA385" i="21"/>
  <c r="AA383" i="21"/>
  <c r="AA384" i="21"/>
  <c r="AA346" i="21"/>
  <c r="AA345" i="21"/>
  <c r="AA313" i="21"/>
  <c r="AA312" i="21"/>
  <c r="AA311" i="21"/>
  <c r="AA366" i="21"/>
  <c r="AA367" i="21"/>
  <c r="AA368" i="21"/>
  <c r="AA374" i="21"/>
  <c r="AA376" i="21"/>
  <c r="AA375" i="21"/>
  <c r="AA264" i="21"/>
  <c r="AA263" i="21"/>
  <c r="AA254" i="21"/>
  <c r="AA256" i="21"/>
  <c r="AA255" i="21"/>
  <c r="AA282" i="21"/>
  <c r="AA283" i="21"/>
  <c r="AA253" i="21"/>
  <c r="AA252" i="21"/>
  <c r="AA258" i="21"/>
  <c r="AA257" i="21"/>
  <c r="AA48" i="21"/>
  <c r="AA47" i="21"/>
  <c r="AA86" i="21"/>
  <c r="AA85" i="21"/>
  <c r="AE12" i="18" l="1"/>
  <c r="AE6" i="18"/>
  <c r="AE11" i="18"/>
  <c r="AE8" i="18"/>
  <c r="AE20" i="18"/>
  <c r="AE16" i="18"/>
  <c r="AE15" i="18"/>
  <c r="AE18" i="18"/>
  <c r="AE21" i="18"/>
  <c r="AE10" i="18"/>
  <c r="AE4" i="18"/>
  <c r="AE22" i="18"/>
  <c r="AE19" i="18"/>
  <c r="AE2" i="18"/>
  <c r="AE17" i="18"/>
  <c r="AE13" i="18"/>
  <c r="AE5" i="18"/>
  <c r="AE3" i="18"/>
  <c r="AE9" i="18"/>
  <c r="AE7" i="18"/>
  <c r="AE30" i="18"/>
  <c r="AE26" i="18"/>
  <c r="AE31" i="18"/>
  <c r="AE28" i="18"/>
  <c r="AE27" i="18"/>
  <c r="AE34" i="18"/>
  <c r="AE29" i="18"/>
  <c r="AE35" i="18"/>
  <c r="AE24" i="18"/>
  <c r="AE25" i="18"/>
  <c r="AE36" i="18"/>
  <c r="AE32" i="18"/>
  <c r="AE23" i="18"/>
  <c r="AE33" i="18"/>
  <c r="AE37" i="18"/>
  <c r="AE42" i="18"/>
  <c r="AE43" i="18"/>
  <c r="AE38" i="18"/>
  <c r="AE48" i="18"/>
  <c r="AE44" i="18"/>
  <c r="AE39" i="18"/>
  <c r="AE50" i="18"/>
  <c r="AE41" i="18"/>
  <c r="AE40" i="18"/>
  <c r="AE45" i="18"/>
  <c r="AE47" i="18"/>
  <c r="AE46" i="18"/>
  <c r="AE49" i="18"/>
  <c r="AE56" i="18"/>
  <c r="AE65" i="18"/>
  <c r="AE62" i="18"/>
  <c r="AE58" i="18"/>
  <c r="AE55" i="18"/>
  <c r="AE59" i="18"/>
  <c r="AE52" i="18"/>
  <c r="AE54" i="18"/>
  <c r="AE63" i="18"/>
  <c r="AE61" i="18"/>
  <c r="AE53" i="18"/>
  <c r="AE60" i="18"/>
  <c r="AE51" i="18"/>
  <c r="AE57" i="18"/>
  <c r="AE64" i="18"/>
  <c r="AE77" i="18"/>
  <c r="AE66" i="18"/>
  <c r="AE72" i="18"/>
  <c r="AE71" i="18"/>
  <c r="AE79" i="18"/>
  <c r="AE76" i="18"/>
  <c r="AE73" i="18"/>
  <c r="AE68" i="18"/>
  <c r="AE75" i="18"/>
  <c r="AE74" i="18"/>
  <c r="AE70" i="18"/>
  <c r="AE69" i="18"/>
  <c r="AE78" i="18"/>
  <c r="AE67" i="18"/>
  <c r="AE92" i="18"/>
  <c r="AE87" i="18"/>
  <c r="AE80" i="18"/>
  <c r="AE93" i="18"/>
  <c r="AE88" i="18"/>
  <c r="AE90" i="18"/>
  <c r="AE83" i="18"/>
  <c r="AE85" i="18"/>
  <c r="AE82" i="18"/>
  <c r="AE91" i="18"/>
  <c r="AE89" i="18"/>
  <c r="AE81" i="18"/>
  <c r="AE86" i="18"/>
  <c r="AE84" i="18"/>
  <c r="AE106" i="18"/>
  <c r="AE97" i="18"/>
  <c r="AE101" i="18"/>
  <c r="AE96" i="18"/>
  <c r="AE100" i="18"/>
  <c r="AE98" i="18"/>
  <c r="AE104" i="18"/>
  <c r="AE107" i="18"/>
  <c r="AE99" i="18"/>
  <c r="AE94" i="18"/>
  <c r="AE103" i="18"/>
  <c r="AE95" i="18"/>
  <c r="AE105" i="18"/>
  <c r="AE102" i="18"/>
  <c r="AE110" i="18"/>
  <c r="AE109" i="18"/>
  <c r="AE111" i="18"/>
  <c r="AE108" i="18"/>
  <c r="AE115" i="18"/>
  <c r="AE114" i="18"/>
  <c r="AE112" i="18"/>
  <c r="AE113" i="18"/>
  <c r="AE118" i="18"/>
  <c r="AE117" i="18"/>
  <c r="AE116" i="18"/>
  <c r="AE119" i="18"/>
  <c r="AE123" i="18"/>
  <c r="AE122" i="18"/>
  <c r="AE121" i="18"/>
  <c r="AE120" i="18"/>
  <c r="AE125" i="18"/>
  <c r="AE126" i="18"/>
  <c r="AE124" i="18"/>
  <c r="AE127" i="18"/>
  <c r="AE130" i="18"/>
  <c r="AE128" i="18"/>
  <c r="AE131" i="18"/>
  <c r="AE129" i="18"/>
  <c r="AE135" i="18"/>
  <c r="AE134" i="18"/>
  <c r="AE133" i="18"/>
  <c r="AE132" i="18"/>
  <c r="AE138" i="18"/>
  <c r="AE139" i="18"/>
  <c r="AE137" i="18"/>
  <c r="AE136" i="18"/>
  <c r="AE141" i="18"/>
  <c r="AE142" i="18"/>
  <c r="AE140" i="18"/>
  <c r="AE143" i="18"/>
  <c r="AE153" i="18"/>
  <c r="AE157" i="18"/>
  <c r="AE151" i="18"/>
  <c r="AE156" i="18"/>
  <c r="AE147" i="18"/>
  <c r="AE149" i="18"/>
  <c r="AE145" i="18"/>
  <c r="AE154" i="18"/>
  <c r="AE155" i="18"/>
  <c r="AE148" i="18"/>
  <c r="AE150" i="18"/>
  <c r="AE144" i="18"/>
  <c r="AE152" i="18"/>
  <c r="AE146" i="18"/>
  <c r="AE158" i="18"/>
  <c r="AE161" i="18"/>
  <c r="AE159" i="18"/>
  <c r="AE160" i="18"/>
  <c r="AE165" i="18"/>
  <c r="AE162" i="18"/>
  <c r="AE163" i="18"/>
  <c r="AE164" i="18"/>
  <c r="AE168" i="18"/>
  <c r="AE166" i="18"/>
  <c r="AE169" i="18"/>
  <c r="AE167" i="18"/>
  <c r="AE14" i="18"/>
  <c r="AD3" i="18" l="1"/>
  <c r="AD4" i="18"/>
  <c r="AD5" i="18"/>
  <c r="AD6" i="18"/>
  <c r="AD7" i="18"/>
  <c r="AD8" i="18"/>
  <c r="AD9" i="18"/>
  <c r="AD10" i="18"/>
  <c r="AD11" i="18"/>
  <c r="AD12" i="18"/>
  <c r="AD13" i="18"/>
  <c r="AD14" i="18"/>
  <c r="AD15" i="18"/>
  <c r="AD16" i="18"/>
  <c r="AD17" i="18"/>
  <c r="AD18" i="18"/>
  <c r="AD19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F33" i="18" s="1"/>
  <c r="AD34" i="18"/>
  <c r="AD35" i="18"/>
  <c r="AD36" i="18"/>
  <c r="AD37" i="18"/>
  <c r="AD38" i="18"/>
  <c r="AD39" i="18"/>
  <c r="AD40" i="18"/>
  <c r="AD41" i="18"/>
  <c r="AD42" i="18"/>
  <c r="AD43" i="18"/>
  <c r="AD44" i="18"/>
  <c r="AD45" i="18"/>
  <c r="AD46" i="18"/>
  <c r="AD47" i="18"/>
  <c r="AD48" i="18"/>
  <c r="AD49" i="18"/>
  <c r="AD50" i="18"/>
  <c r="AD51" i="18"/>
  <c r="AD52" i="18"/>
  <c r="AF52" i="18" s="1"/>
  <c r="AD53" i="18"/>
  <c r="AD54" i="18"/>
  <c r="AD55" i="18"/>
  <c r="AD56" i="18"/>
  <c r="AD57" i="18"/>
  <c r="AD58" i="18"/>
  <c r="AD59" i="18"/>
  <c r="AD60" i="18"/>
  <c r="AF60" i="18" s="1"/>
  <c r="AD61" i="18"/>
  <c r="AD62" i="18"/>
  <c r="AD63" i="18"/>
  <c r="AD64" i="18"/>
  <c r="AD65" i="18"/>
  <c r="AD66" i="18"/>
  <c r="AD67" i="18"/>
  <c r="AD68" i="18"/>
  <c r="AF68" i="18" s="1"/>
  <c r="AD69" i="18"/>
  <c r="AD70" i="18"/>
  <c r="AD71" i="18"/>
  <c r="AD72" i="18"/>
  <c r="AD73" i="18"/>
  <c r="AD74" i="18"/>
  <c r="AD75" i="18"/>
  <c r="AD76" i="18"/>
  <c r="AD77" i="18"/>
  <c r="AD78" i="18"/>
  <c r="AD79" i="18"/>
  <c r="AD80" i="18"/>
  <c r="AF80" i="18" s="1"/>
  <c r="AD81" i="18"/>
  <c r="AD82" i="18"/>
  <c r="AD83" i="18"/>
  <c r="AD84" i="18"/>
  <c r="AD85" i="18"/>
  <c r="AD86" i="18"/>
  <c r="AD87" i="18"/>
  <c r="AD88" i="18"/>
  <c r="AD89" i="18"/>
  <c r="AF89" i="18" s="1"/>
  <c r="AD90" i="18"/>
  <c r="AD91" i="18"/>
  <c r="AD92" i="18"/>
  <c r="AD93" i="18"/>
  <c r="AD94" i="18"/>
  <c r="AD95" i="18"/>
  <c r="AD96" i="18"/>
  <c r="AF96" i="18" s="1"/>
  <c r="AD97" i="18"/>
  <c r="AD98" i="18"/>
  <c r="AD99" i="18"/>
  <c r="AD100" i="18"/>
  <c r="AD101" i="18"/>
  <c r="AD102" i="18"/>
  <c r="AD103" i="18"/>
  <c r="AD104" i="18"/>
  <c r="AD105" i="18"/>
  <c r="AD106" i="18"/>
  <c r="AD107" i="18"/>
  <c r="AD108" i="18"/>
  <c r="AF108" i="18" s="1"/>
  <c r="AD109" i="18"/>
  <c r="AD110" i="18"/>
  <c r="AD111" i="18"/>
  <c r="AD112" i="18"/>
  <c r="AF112" i="18" s="1"/>
  <c r="AD113" i="18"/>
  <c r="AD114" i="18"/>
  <c r="AD115" i="18"/>
  <c r="AD116" i="18"/>
  <c r="AF116" i="18" s="1"/>
  <c r="AD117" i="18"/>
  <c r="AD118" i="18"/>
  <c r="AD119" i="18"/>
  <c r="AD120" i="18"/>
  <c r="AF120" i="18" s="1"/>
  <c r="AD121" i="18"/>
  <c r="AD122" i="18"/>
  <c r="AD123" i="18"/>
  <c r="AD124" i="18"/>
  <c r="AF124" i="18" s="1"/>
  <c r="AD125" i="18"/>
  <c r="AD126" i="18"/>
  <c r="AD127" i="18"/>
  <c r="AD128" i="18"/>
  <c r="AF128" i="18" s="1"/>
  <c r="AD129" i="18"/>
  <c r="AD130" i="18"/>
  <c r="AD131" i="18"/>
  <c r="AD132" i="18"/>
  <c r="AF132" i="18" s="1"/>
  <c r="AD133" i="18"/>
  <c r="AD134" i="18"/>
  <c r="AD135" i="18"/>
  <c r="AD136" i="18"/>
  <c r="AD137" i="18"/>
  <c r="AD138" i="18"/>
  <c r="AD139" i="18"/>
  <c r="AD140" i="18"/>
  <c r="AF140" i="18" s="1"/>
  <c r="AD141" i="18"/>
  <c r="AD142" i="18"/>
  <c r="AD143" i="18"/>
  <c r="AD144" i="18"/>
  <c r="AF144" i="18" s="1"/>
  <c r="AD145" i="18"/>
  <c r="AF145" i="18" s="1"/>
  <c r="AD146" i="18"/>
  <c r="AD147" i="18"/>
  <c r="AD148" i="18"/>
  <c r="AD149" i="18"/>
  <c r="AD150" i="18"/>
  <c r="AD151" i="18"/>
  <c r="AD152" i="18"/>
  <c r="AF152" i="18" s="1"/>
  <c r="AD153" i="18"/>
  <c r="AF153" i="18" s="1"/>
  <c r="AD154" i="18"/>
  <c r="AD155" i="18"/>
  <c r="AD156" i="18"/>
  <c r="AF156" i="18" s="1"/>
  <c r="AD157" i="18"/>
  <c r="AD158" i="18"/>
  <c r="AD159" i="18"/>
  <c r="AD160" i="18"/>
  <c r="AD161" i="18"/>
  <c r="AD162" i="18"/>
  <c r="AD163" i="18"/>
  <c r="AD164" i="18"/>
  <c r="AD165" i="18"/>
  <c r="AD166" i="18"/>
  <c r="AD167" i="18"/>
  <c r="AD168" i="18"/>
  <c r="AD169" i="18"/>
  <c r="AD2" i="18"/>
  <c r="AF11" i="18"/>
  <c r="AF8" i="18"/>
  <c r="AF24" i="18"/>
  <c r="AF35" i="18"/>
  <c r="AF40" i="18"/>
  <c r="AF43" i="18"/>
  <c r="AF44" i="18"/>
  <c r="AF75" i="18"/>
  <c r="AF103" i="18"/>
  <c r="AF155" i="18"/>
  <c r="AF147" i="18"/>
  <c r="AF148" i="18"/>
  <c r="AF149" i="18"/>
  <c r="AF151" i="18"/>
  <c r="AF159" i="18"/>
  <c r="AF163" i="18"/>
  <c r="AF167" i="18"/>
  <c r="AF16" i="18"/>
  <c r="AF4" i="18"/>
  <c r="AF39" i="18"/>
  <c r="AF26" i="18" l="1"/>
  <c r="AF85" i="18"/>
  <c r="AF13" i="18"/>
  <c r="AF136" i="18"/>
  <c r="AF32" i="18"/>
  <c r="AF12" i="18"/>
  <c r="AF65" i="18"/>
  <c r="AF168" i="18"/>
  <c r="AF164" i="18"/>
  <c r="AF160" i="18"/>
  <c r="AF104" i="18"/>
  <c r="AF88" i="18"/>
  <c r="AF76" i="18"/>
  <c r="AF64" i="18"/>
  <c r="AF56" i="18"/>
  <c r="AF107" i="18"/>
  <c r="AF91" i="18"/>
  <c r="AF79" i="18"/>
  <c r="AF51" i="18"/>
  <c r="AF27" i="18"/>
  <c r="AF95" i="18"/>
  <c r="AF87" i="18"/>
  <c r="AF83" i="18"/>
  <c r="AF53" i="18"/>
  <c r="AF49" i="18"/>
  <c r="AF45" i="18"/>
  <c r="AF41" i="18"/>
  <c r="AF29" i="18"/>
  <c r="AF17" i="18"/>
  <c r="AF157" i="18"/>
  <c r="AF141" i="18"/>
  <c r="AF137" i="18"/>
  <c r="AF133" i="18"/>
  <c r="AF129" i="18"/>
  <c r="AF125" i="18"/>
  <c r="AF121" i="18"/>
  <c r="AF117" i="18"/>
  <c r="AF113" i="18"/>
  <c r="AF109" i="18"/>
  <c r="AF105" i="18"/>
  <c r="AF93" i="18"/>
  <c r="AF77" i="18"/>
  <c r="AF61" i="18"/>
  <c r="AF5" i="18"/>
  <c r="AF169" i="18"/>
  <c r="AF165" i="18"/>
  <c r="AF161" i="18"/>
  <c r="AF69" i="18"/>
  <c r="AF57" i="18"/>
  <c r="AF28" i="18"/>
  <c r="AF70" i="18"/>
  <c r="AF102" i="18"/>
  <c r="AF23" i="18"/>
  <c r="AF90" i="18"/>
  <c r="AF34" i="18"/>
  <c r="AF15" i="18"/>
  <c r="AF130" i="18"/>
  <c r="AF114" i="18"/>
  <c r="AF94" i="18"/>
  <c r="AF82" i="18"/>
  <c r="AF38" i="18"/>
  <c r="AF142" i="18"/>
  <c r="AF138" i="18"/>
  <c r="AF134" i="18"/>
  <c r="AF126" i="18"/>
  <c r="AF122" i="18"/>
  <c r="AF118" i="18"/>
  <c r="AF110" i="18"/>
  <c r="AF106" i="18"/>
  <c r="AF98" i="18"/>
  <c r="AF86" i="18"/>
  <c r="AF78" i="18"/>
  <c r="AF74" i="18"/>
  <c r="AF66" i="18"/>
  <c r="AF62" i="18"/>
  <c r="AF58" i="18"/>
  <c r="AF54" i="18"/>
  <c r="AF50" i="18"/>
  <c r="AF42" i="18"/>
  <c r="AF30" i="18"/>
  <c r="AF18" i="18"/>
  <c r="AF14" i="18"/>
  <c r="AF10" i="18"/>
  <c r="AF2" i="18"/>
  <c r="AF6" i="18"/>
  <c r="AF21" i="18"/>
  <c r="AF19" i="18"/>
  <c r="AF166" i="18"/>
  <c r="AF162" i="18"/>
  <c r="AF158" i="18"/>
  <c r="AF150" i="18"/>
  <c r="AF146" i="18"/>
  <c r="AF154" i="18"/>
  <c r="AF143" i="18"/>
  <c r="AF139" i="18"/>
  <c r="AF135" i="18"/>
  <c r="AF131" i="18"/>
  <c r="AF127" i="18"/>
  <c r="AF123" i="18"/>
  <c r="AF119" i="18"/>
  <c r="AF115" i="18"/>
  <c r="AF111" i="18"/>
  <c r="AF101" i="18"/>
  <c r="AF100" i="18"/>
  <c r="AF99" i="18"/>
  <c r="AF97" i="18"/>
  <c r="AF84" i="18"/>
  <c r="AF92" i="18"/>
  <c r="AF81" i="18"/>
  <c r="AF73" i="18"/>
  <c r="AF72" i="18"/>
  <c r="AF71" i="18"/>
  <c r="AF67" i="18"/>
  <c r="AF55" i="18"/>
  <c r="AF63" i="18"/>
  <c r="AF59" i="18"/>
  <c r="AF46" i="18"/>
  <c r="AF37" i="18"/>
  <c r="AF48" i="18"/>
  <c r="AF47" i="18"/>
  <c r="AF36" i="18"/>
  <c r="AF25" i="18"/>
  <c r="AF31" i="18"/>
  <c r="AF9" i="18"/>
  <c r="AF3" i="18"/>
  <c r="AF7" i="18"/>
  <c r="AF22" i="18"/>
  <c r="AF20" i="18"/>
  <c r="D2" i="14"/>
  <c r="E2" i="14"/>
  <c r="F2" i="14"/>
  <c r="G2" i="14"/>
  <c r="H2" i="14"/>
  <c r="I2" i="14"/>
  <c r="D3" i="14"/>
  <c r="E3" i="14"/>
  <c r="F3" i="14"/>
  <c r="G3" i="14"/>
  <c r="H3" i="14"/>
  <c r="I3" i="14"/>
  <c r="D4" i="14"/>
  <c r="E4" i="14"/>
  <c r="F4" i="14"/>
  <c r="G4" i="14"/>
  <c r="H4" i="14"/>
  <c r="I4" i="14"/>
  <c r="D5" i="14"/>
  <c r="E5" i="14"/>
  <c r="F5" i="14"/>
  <c r="G5" i="14"/>
  <c r="H5" i="14"/>
  <c r="I5" i="14"/>
  <c r="D6" i="14"/>
  <c r="E6" i="14"/>
  <c r="F6" i="14"/>
  <c r="G6" i="14"/>
  <c r="H6" i="14"/>
  <c r="I6" i="14"/>
  <c r="D7" i="14"/>
  <c r="E7" i="14"/>
  <c r="F7" i="14"/>
  <c r="G7" i="14"/>
  <c r="H7" i="14"/>
  <c r="I7" i="14"/>
  <c r="D8" i="14"/>
  <c r="E8" i="14"/>
  <c r="F8" i="14"/>
  <c r="G8" i="14"/>
  <c r="H8" i="14"/>
  <c r="I8" i="14"/>
  <c r="D9" i="14"/>
  <c r="E9" i="14"/>
  <c r="F9" i="14"/>
  <c r="G9" i="14"/>
  <c r="H9" i="14"/>
  <c r="I9" i="14"/>
  <c r="D10" i="14"/>
  <c r="E10" i="14"/>
  <c r="F10" i="14"/>
  <c r="G10" i="14"/>
  <c r="H10" i="14"/>
  <c r="I10" i="14"/>
  <c r="D11" i="14"/>
  <c r="E11" i="14"/>
  <c r="F11" i="14"/>
  <c r="G11" i="14"/>
  <c r="H11" i="14"/>
  <c r="I11" i="14"/>
  <c r="D12" i="14"/>
  <c r="E12" i="14"/>
  <c r="F12" i="14"/>
  <c r="G12" i="14"/>
  <c r="H12" i="14"/>
  <c r="I12" i="14"/>
  <c r="D13" i="14"/>
  <c r="E13" i="14"/>
  <c r="F13" i="14"/>
  <c r="G13" i="14"/>
  <c r="H13" i="14"/>
  <c r="I13" i="14"/>
  <c r="D14" i="14"/>
  <c r="E14" i="14"/>
  <c r="F14" i="14"/>
  <c r="G14" i="14"/>
  <c r="H14" i="14"/>
  <c r="I14" i="14"/>
  <c r="D15" i="14"/>
  <c r="E15" i="14"/>
  <c r="F15" i="14"/>
  <c r="G15" i="14"/>
  <c r="H15" i="14"/>
  <c r="I15" i="14"/>
  <c r="D16" i="14"/>
  <c r="E16" i="14"/>
  <c r="F16" i="14"/>
  <c r="G16" i="14"/>
  <c r="H16" i="14"/>
  <c r="I16" i="14"/>
  <c r="D17" i="14"/>
  <c r="E17" i="14"/>
  <c r="F17" i="14"/>
  <c r="G17" i="14"/>
  <c r="H17" i="14"/>
  <c r="I17" i="14"/>
  <c r="D18" i="14"/>
  <c r="E18" i="14"/>
  <c r="F18" i="14"/>
  <c r="G18" i="14"/>
  <c r="H18" i="14"/>
  <c r="I18" i="14"/>
  <c r="D19" i="14"/>
  <c r="E19" i="14"/>
  <c r="F19" i="14"/>
  <c r="G19" i="14"/>
  <c r="H19" i="14"/>
  <c r="I19" i="14"/>
  <c r="D20" i="14"/>
  <c r="E20" i="14"/>
  <c r="F20" i="14"/>
  <c r="G20" i="14"/>
  <c r="H20" i="14"/>
  <c r="I20" i="14"/>
  <c r="D21" i="14"/>
  <c r="E21" i="14"/>
  <c r="F21" i="14"/>
  <c r="G21" i="14"/>
  <c r="H21" i="14"/>
  <c r="I21" i="14"/>
  <c r="J2" i="14"/>
  <c r="K2" i="14"/>
  <c r="J3" i="14"/>
  <c r="K3" i="14"/>
  <c r="J4" i="14"/>
  <c r="K4" i="14"/>
  <c r="J5" i="14"/>
  <c r="K5" i="14"/>
  <c r="J6" i="14"/>
  <c r="K6" i="14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L21" i="14" l="1"/>
  <c r="L19" i="14"/>
  <c r="L17" i="14"/>
  <c r="L15" i="14"/>
  <c r="L13" i="14"/>
  <c r="L11" i="14"/>
  <c r="L9" i="14"/>
  <c r="L7" i="14"/>
  <c r="L5" i="14"/>
  <c r="L3" i="14"/>
  <c r="L2" i="14"/>
  <c r="L20" i="14"/>
  <c r="L18" i="14"/>
  <c r="L16" i="14"/>
  <c r="L14" i="14"/>
  <c r="L12" i="14"/>
  <c r="L10" i="14"/>
  <c r="L8" i="14"/>
  <c r="L6" i="14"/>
  <c r="L4" i="14"/>
  <c r="L23" i="14" l="1"/>
  <c r="J22" i="14" l="1"/>
  <c r="K22" i="14"/>
  <c r="L22" i="14" l="1"/>
  <c r="L24" i="14" s="1"/>
  <c r="B253" i="12" l="1"/>
  <c r="B255" i="12"/>
  <c r="B256" i="12"/>
  <c r="B258" i="12"/>
  <c r="B281" i="12"/>
  <c r="B282" i="12"/>
  <c r="B283" i="12"/>
  <c r="B284" i="12"/>
  <c r="B285" i="12"/>
  <c r="B286" i="12"/>
  <c r="B251" i="12"/>
  <c r="B289" i="12"/>
  <c r="B239" i="12" l="1"/>
  <c r="B240" i="12"/>
  <c r="B241" i="12"/>
  <c r="B242" i="12"/>
  <c r="B243" i="12"/>
  <c r="B244" i="12"/>
  <c r="B287" i="12"/>
  <c r="B2" i="12"/>
  <c r="B245" i="12"/>
  <c r="B246" i="12"/>
  <c r="B247" i="12"/>
  <c r="B248" i="12"/>
  <c r="B249" i="12"/>
  <c r="B250" i="12"/>
  <c r="B288" i="12"/>
  <c r="B3" i="12"/>
  <c r="T6" i="11" l="1"/>
  <c r="T11" i="11"/>
  <c r="T10" i="11"/>
  <c r="T12" i="11"/>
  <c r="T4" i="11"/>
  <c r="T7" i="11"/>
  <c r="T3" i="11"/>
  <c r="T5" i="11"/>
  <c r="T8" i="11"/>
  <c r="T13" i="11"/>
  <c r="T2" i="11"/>
  <c r="T9" i="11"/>
  <c r="B277" i="12" l="1"/>
  <c r="B276" i="12"/>
  <c r="B278" i="12"/>
  <c r="B280" i="12"/>
  <c r="B275" i="12"/>
  <c r="B279" i="12"/>
  <c r="B260" i="12"/>
  <c r="B269" i="12"/>
  <c r="B265" i="12"/>
  <c r="B270" i="12"/>
  <c r="B268" i="12"/>
  <c r="B266" i="12"/>
  <c r="B267" i="12"/>
  <c r="B264" i="12" l="1"/>
  <c r="B263" i="12"/>
  <c r="B274" i="12"/>
  <c r="B273" i="12"/>
  <c r="B271" i="12"/>
  <c r="B272" i="12"/>
  <c r="B261" i="12"/>
  <c r="B262" i="12"/>
  <c r="B259" i="12" l="1"/>
  <c r="B252" i="12"/>
  <c r="B257" i="12"/>
  <c r="B254" i="12"/>
  <c r="B161" i="12" l="1"/>
  <c r="B164" i="12"/>
  <c r="B165" i="12"/>
  <c r="B169" i="12"/>
  <c r="B170" i="12"/>
  <c r="B171" i="12"/>
  <c r="B172" i="12"/>
  <c r="B191" i="12"/>
  <c r="B194" i="12"/>
  <c r="B203" i="12"/>
  <c r="B207" i="12"/>
  <c r="B211" i="12"/>
  <c r="B212" i="12"/>
  <c r="B149" i="12"/>
  <c r="B198" i="12" l="1"/>
  <c r="B199" i="12"/>
  <c r="B200" i="12"/>
  <c r="B183" i="12"/>
  <c r="B182" i="12"/>
  <c r="B176" i="12"/>
  <c r="B175" i="12"/>
  <c r="B160" i="12"/>
  <c r="B159" i="12"/>
  <c r="B204" i="12"/>
  <c r="B205" i="12"/>
  <c r="B206" i="12"/>
  <c r="B195" i="12"/>
  <c r="B197" i="12"/>
  <c r="B196" i="12"/>
  <c r="B189" i="12"/>
  <c r="B190" i="12"/>
  <c r="B179" i="12"/>
  <c r="B180" i="12"/>
  <c r="B181" i="12"/>
  <c r="B174" i="12"/>
  <c r="B173" i="12"/>
  <c r="B158" i="12"/>
  <c r="B157" i="12"/>
  <c r="B150" i="12"/>
  <c r="B151" i="12"/>
  <c r="B152" i="12"/>
  <c r="B208" i="12"/>
  <c r="B209" i="12"/>
  <c r="B210" i="12"/>
  <c r="B188" i="12"/>
  <c r="B187" i="12"/>
  <c r="B166" i="12"/>
  <c r="B167" i="12"/>
  <c r="B168" i="12"/>
  <c r="B163" i="12"/>
  <c r="B162" i="12"/>
  <c r="B156" i="12"/>
  <c r="B155" i="12"/>
  <c r="B201" i="12"/>
  <c r="B202" i="12"/>
  <c r="B192" i="12"/>
  <c r="B193" i="12"/>
  <c r="B184" i="12"/>
  <c r="B185" i="12"/>
  <c r="B186" i="12"/>
  <c r="B178" i="12"/>
  <c r="B177" i="12"/>
  <c r="B154" i="12"/>
  <c r="B153" i="12"/>
  <c r="B219" i="12"/>
  <c r="B5" i="12"/>
  <c r="B15" i="12"/>
  <c r="B23" i="12"/>
  <c r="B39" i="12"/>
  <c r="B32" i="12"/>
  <c r="B46" i="12"/>
  <c r="B45" i="12"/>
  <c r="B36" i="12"/>
  <c r="B33" i="12"/>
  <c r="B40" i="12"/>
  <c r="B41" i="12"/>
  <c r="B52" i="12"/>
  <c r="B47" i="12"/>
  <c r="B51" i="12"/>
  <c r="B55" i="12"/>
  <c r="B57" i="12"/>
  <c r="B56" i="12"/>
  <c r="B48" i="12"/>
  <c r="B58" i="12"/>
  <c r="B81" i="12"/>
  <c r="B66" i="12"/>
  <c r="B74" i="12"/>
  <c r="B61" i="12"/>
  <c r="B78" i="12"/>
  <c r="B62" i="12"/>
  <c r="B73" i="12"/>
  <c r="B101" i="12"/>
  <c r="B100" i="12"/>
  <c r="B92" i="12"/>
  <c r="B96" i="12"/>
  <c r="B114" i="12"/>
  <c r="B108" i="12"/>
  <c r="B123" i="12"/>
  <c r="B137" i="12"/>
  <c r="B134" i="12"/>
  <c r="B146" i="12"/>
  <c r="B131" i="12"/>
  <c r="B230" i="12"/>
  <c r="B227" i="12" l="1"/>
  <c r="B226" i="12"/>
  <c r="B144" i="12"/>
  <c r="B145" i="12"/>
  <c r="B102" i="12"/>
  <c r="B103" i="12"/>
  <c r="B104" i="12"/>
  <c r="B20" i="12"/>
  <c r="B19" i="12"/>
  <c r="B232" i="12"/>
  <c r="B231" i="12"/>
  <c r="B136" i="12"/>
  <c r="B135" i="12"/>
  <c r="B133" i="12"/>
  <c r="B132" i="12"/>
  <c r="B109" i="12"/>
  <c r="B110" i="12"/>
  <c r="B126" i="12"/>
  <c r="B127" i="12"/>
  <c r="B87" i="12"/>
  <c r="B86" i="12"/>
  <c r="B84" i="12"/>
  <c r="B85" i="12"/>
  <c r="B63" i="12"/>
  <c r="B64" i="12"/>
  <c r="B65" i="12"/>
  <c r="B70" i="12"/>
  <c r="B71" i="12"/>
  <c r="B72" i="12"/>
  <c r="B59" i="12"/>
  <c r="B60" i="12"/>
  <c r="B42" i="12"/>
  <c r="B43" i="12"/>
  <c r="B44" i="12"/>
  <c r="B14" i="12"/>
  <c r="B13" i="12"/>
  <c r="B26" i="12"/>
  <c r="B28" i="12"/>
  <c r="B27" i="12"/>
  <c r="B216" i="12"/>
  <c r="B215" i="12"/>
  <c r="B140" i="12"/>
  <c r="B142" i="12"/>
  <c r="B141" i="12"/>
  <c r="B143" i="12"/>
  <c r="B128" i="12"/>
  <c r="B130" i="12"/>
  <c r="B129" i="12"/>
  <c r="B117" i="12"/>
  <c r="B118" i="12"/>
  <c r="B119" i="12"/>
  <c r="B93" i="12"/>
  <c r="B94" i="12"/>
  <c r="B95" i="12"/>
  <c r="B97" i="12"/>
  <c r="B98" i="12"/>
  <c r="B99" i="12"/>
  <c r="B79" i="12"/>
  <c r="B80" i="12"/>
  <c r="B35" i="12"/>
  <c r="B34" i="12"/>
  <c r="B16" i="12"/>
  <c r="B18" i="12"/>
  <c r="B17" i="12"/>
  <c r="B9" i="12"/>
  <c r="B8" i="12"/>
  <c r="B221" i="12"/>
  <c r="B220" i="12"/>
  <c r="B225" i="12"/>
  <c r="B224" i="12"/>
  <c r="B238" i="12"/>
  <c r="B237" i="12"/>
  <c r="B229" i="12"/>
  <c r="B228" i="12"/>
  <c r="B148" i="12"/>
  <c r="B147" i="12"/>
  <c r="B138" i="12"/>
  <c r="B139" i="12"/>
  <c r="B105" i="12"/>
  <c r="B106" i="12"/>
  <c r="B107" i="12"/>
  <c r="B111" i="12"/>
  <c r="B113" i="12"/>
  <c r="B112" i="12"/>
  <c r="B82" i="12"/>
  <c r="B83" i="12"/>
  <c r="B91" i="12"/>
  <c r="B90" i="12"/>
  <c r="B89" i="12"/>
  <c r="B88" i="12"/>
  <c r="B75" i="12"/>
  <c r="B76" i="12"/>
  <c r="B77" i="12"/>
  <c r="B67" i="12"/>
  <c r="B68" i="12"/>
  <c r="B69" i="12"/>
  <c r="B49" i="12"/>
  <c r="B50" i="12"/>
  <c r="B38" i="12"/>
  <c r="B37" i="12"/>
  <c r="B29" i="12"/>
  <c r="B30" i="12"/>
  <c r="B31" i="12"/>
  <c r="B10" i="12"/>
  <c r="B11" i="12"/>
  <c r="B12" i="12"/>
  <c r="B22" i="12"/>
  <c r="B21" i="12"/>
  <c r="B214" i="12"/>
  <c r="B213" i="12"/>
  <c r="B218" i="12"/>
  <c r="B217" i="12"/>
  <c r="B120" i="12"/>
  <c r="B121" i="12"/>
  <c r="B122" i="12"/>
  <c r="B116" i="12"/>
  <c r="B115" i="12"/>
  <c r="B125" i="12"/>
  <c r="B124" i="12"/>
  <c r="B53" i="12"/>
  <c r="B54" i="12"/>
  <c r="B25" i="12"/>
  <c r="B24" i="12"/>
  <c r="B7" i="12"/>
  <c r="B6" i="12"/>
  <c r="B223" i="12"/>
  <c r="B222" i="12"/>
  <c r="B234" i="12"/>
  <c r="B233" i="12"/>
  <c r="B236" i="12"/>
  <c r="B235" i="12"/>
</calcChain>
</file>

<file path=xl/sharedStrings.xml><?xml version="1.0" encoding="utf-8"?>
<sst xmlns="http://schemas.openxmlformats.org/spreadsheetml/2006/main" count="18624" uniqueCount="2324">
  <si>
    <t>Sample Type</t>
  </si>
  <si>
    <t>Source ID</t>
  </si>
  <si>
    <t>Robotics</t>
  </si>
  <si>
    <t>AC</t>
  </si>
  <si>
    <t>RG</t>
  </si>
  <si>
    <t>EB</t>
  </si>
  <si>
    <t>QIASymphony</t>
  </si>
  <si>
    <t>Manual</t>
  </si>
  <si>
    <t>KingFisher</t>
  </si>
  <si>
    <t>Extraction Method</t>
  </si>
  <si>
    <t>ZymoBiomics</t>
  </si>
  <si>
    <t>Kit Name</t>
  </si>
  <si>
    <t>MagAttract PowerMag Soil</t>
  </si>
  <si>
    <t>VC</t>
  </si>
  <si>
    <t>QDNA</t>
  </si>
  <si>
    <t>Yield NG</t>
  </si>
  <si>
    <t>Reciept</t>
  </si>
  <si>
    <t>QDNA ID</t>
  </si>
  <si>
    <t>Extraction Batch</t>
  </si>
  <si>
    <t>Sample ID</t>
  </si>
  <si>
    <t>MagAttract PowerMag Microbiome</t>
  </si>
  <si>
    <t>CGR</t>
  </si>
  <si>
    <t>Column</t>
  </si>
  <si>
    <t>Row</t>
  </si>
  <si>
    <t>Position</t>
  </si>
  <si>
    <t>A</t>
  </si>
  <si>
    <t>B</t>
  </si>
  <si>
    <t>C</t>
  </si>
  <si>
    <t>D</t>
  </si>
  <si>
    <t>E</t>
  </si>
  <si>
    <t>F</t>
  </si>
  <si>
    <t>G</t>
  </si>
  <si>
    <t>H</t>
  </si>
  <si>
    <t>A-01</t>
  </si>
  <si>
    <t>B-02</t>
  </si>
  <si>
    <t>DZ35322 0021_01</t>
  </si>
  <si>
    <t>DZ35322 0021_02</t>
  </si>
  <si>
    <t>DZ35322 0017_02</t>
  </si>
  <si>
    <t>DZ35322 0016_01</t>
  </si>
  <si>
    <t>DZ35322 0024_02</t>
  </si>
  <si>
    <t>DZ35322 0017_01</t>
  </si>
  <si>
    <t>DZ35322 0019_02</t>
  </si>
  <si>
    <t>DZ35322 0025_01</t>
  </si>
  <si>
    <t>DZ35322 0023_01</t>
  </si>
  <si>
    <t>DZ35322 0025_02</t>
  </si>
  <si>
    <t>DZ35322 0023_02</t>
  </si>
  <si>
    <t>DZ35322 0016_02</t>
  </si>
  <si>
    <t>DZ35322 0019_01</t>
  </si>
  <si>
    <t>DZ35322 0024_01</t>
  </si>
  <si>
    <t>DZ35298 0010_01</t>
  </si>
  <si>
    <t>DZ35298 0013_01</t>
  </si>
  <si>
    <t>DZ35298 0014_01</t>
  </si>
  <si>
    <t>DZ35298 0021_01</t>
  </si>
  <si>
    <t>DZ35298 0032_01</t>
  </si>
  <si>
    <t>DZ35298 0036_01</t>
  </si>
  <si>
    <t>DZ35298 0047_01</t>
  </si>
  <si>
    <t>DZ35298 0080_01</t>
  </si>
  <si>
    <t>DZ35298 0092_01</t>
  </si>
  <si>
    <t>DZ35298 0093_01</t>
  </si>
  <si>
    <t>DZ35298 0098_01</t>
  </si>
  <si>
    <t>DZ35298 0010_02</t>
  </si>
  <si>
    <t>DZ35298 0013_02</t>
  </si>
  <si>
    <t>DZ35298 0014_02</t>
  </si>
  <si>
    <t>DZ35298 0021_02</t>
  </si>
  <si>
    <t>DZ35298 0032_02</t>
  </si>
  <si>
    <t>DZ35298 0036_02</t>
  </si>
  <si>
    <t>DZ35298 0047_02</t>
  </si>
  <si>
    <t>DZ35298 0080_02</t>
  </si>
  <si>
    <t>DZ35298 0092_02</t>
  </si>
  <si>
    <t>DZ35298 0093_02</t>
  </si>
  <si>
    <t>DZ35298 0098_02</t>
  </si>
  <si>
    <t>ZymoC_15</t>
  </si>
  <si>
    <t>ZymoC_12</t>
  </si>
  <si>
    <t>Stool_26</t>
  </si>
  <si>
    <t>Stool_51</t>
  </si>
  <si>
    <t>Stool_40</t>
  </si>
  <si>
    <t>Stool_11</t>
  </si>
  <si>
    <t>Stool_50</t>
  </si>
  <si>
    <t>Stool_14</t>
  </si>
  <si>
    <t>Stool_39</t>
  </si>
  <si>
    <t>Stool_54</t>
  </si>
  <si>
    <t>Stool_31</t>
  </si>
  <si>
    <t>Stool_21</t>
  </si>
  <si>
    <t>Stool_25</t>
  </si>
  <si>
    <t>Stool_43</t>
  </si>
  <si>
    <t>Stool_56</t>
  </si>
  <si>
    <t>Stool_44</t>
  </si>
  <si>
    <t>Stool_7</t>
  </si>
  <si>
    <t>Stool_10</t>
  </si>
  <si>
    <t>Stool_59</t>
  </si>
  <si>
    <t>Stool_28</t>
  </si>
  <si>
    <t>Stool_32</t>
  </si>
  <si>
    <t>Stool_36</t>
  </si>
  <si>
    <t>Stool_52</t>
  </si>
  <si>
    <t>Stool_33</t>
  </si>
  <si>
    <t>Stool_42</t>
  </si>
  <si>
    <t>Stool_53</t>
  </si>
  <si>
    <t>Stool_13</t>
  </si>
  <si>
    <t>Stool_22</t>
  </si>
  <si>
    <t>Stool_20</t>
  </si>
  <si>
    <t>DZ35322 0008_02</t>
  </si>
  <si>
    <t>DZ35322 0007_01</t>
  </si>
  <si>
    <t>DZ35322 0005_01</t>
  </si>
  <si>
    <t>DZ35322 0008_01</t>
  </si>
  <si>
    <t>DZ35322 0005_02</t>
  </si>
  <si>
    <t>DZ35322 0006_01</t>
  </si>
  <si>
    <t>DZ35322 0009_02</t>
  </si>
  <si>
    <t>DZ35322 0006_02</t>
  </si>
  <si>
    <t>DZ35322 0009_01</t>
  </si>
  <si>
    <t>DZ35322 0007_02</t>
  </si>
  <si>
    <t>Study</t>
  </si>
  <si>
    <t>ZymoC</t>
  </si>
  <si>
    <t>Stool_12</t>
  </si>
  <si>
    <t>Stool_15</t>
  </si>
  <si>
    <t>Stool_16</t>
  </si>
  <si>
    <t>Stool_17</t>
  </si>
  <si>
    <t>Stool_18</t>
  </si>
  <si>
    <t>Stool_19</t>
  </si>
  <si>
    <t>Stool_23</t>
  </si>
  <si>
    <t>Stool_27</t>
  </si>
  <si>
    <t>Stool_29</t>
  </si>
  <si>
    <t>Stool_30</t>
  </si>
  <si>
    <t>Stool_34</t>
  </si>
  <si>
    <t>Stool_35</t>
  </si>
  <si>
    <t>Stool_37</t>
  </si>
  <si>
    <t>Stool_45</t>
  </si>
  <si>
    <t>Stool_46</t>
  </si>
  <si>
    <t>Stool_47</t>
  </si>
  <si>
    <t>Stool_49</t>
  </si>
  <si>
    <t>Stool_55</t>
  </si>
  <si>
    <t>Stool_58</t>
  </si>
  <si>
    <t>Stool_60</t>
  </si>
  <si>
    <t>B-01</t>
  </si>
  <si>
    <t>C-01</t>
  </si>
  <si>
    <t>D-01</t>
  </si>
  <si>
    <t>E-01</t>
  </si>
  <si>
    <t>F-01</t>
  </si>
  <si>
    <t>G-01</t>
  </si>
  <si>
    <t>H-01</t>
  </si>
  <si>
    <t>A-02</t>
  </si>
  <si>
    <t>C-02</t>
  </si>
  <si>
    <t>D-02</t>
  </si>
  <si>
    <t>sFEMB-001-R-001</t>
  </si>
  <si>
    <t>sFEMB-001-R-008</t>
  </si>
  <si>
    <t>sFEMB-001-R-005</t>
  </si>
  <si>
    <t>sFEMB-001-R-003</t>
  </si>
  <si>
    <t>sFEMB-001-R-002</t>
  </si>
  <si>
    <t>sFEMB-001-R-007</t>
  </si>
  <si>
    <t>sFEMB-001-R-006</t>
  </si>
  <si>
    <t>sFEMB-001-R-004</t>
  </si>
  <si>
    <t>B1-DSP Virus</t>
  </si>
  <si>
    <t>Qiagen</t>
  </si>
  <si>
    <t>PowerSoil</t>
  </si>
  <si>
    <t>Microbiome</t>
  </si>
  <si>
    <t>PC01716</t>
  </si>
  <si>
    <t>PC01715</t>
  </si>
  <si>
    <t>PC01717</t>
  </si>
  <si>
    <t>PC01718</t>
  </si>
  <si>
    <t>PC01719</t>
  </si>
  <si>
    <t>PC01720</t>
  </si>
  <si>
    <t>PC01721</t>
  </si>
  <si>
    <t>PC01722</t>
  </si>
  <si>
    <t>SC249370</t>
  </si>
  <si>
    <t>SC249371</t>
  </si>
  <si>
    <t>SC249372</t>
  </si>
  <si>
    <t>SC249373</t>
  </si>
  <si>
    <t>SC249374</t>
  </si>
  <si>
    <t>SC249375</t>
  </si>
  <si>
    <t>SC249376</t>
  </si>
  <si>
    <t>SC249377</t>
  </si>
  <si>
    <t>SC249387</t>
  </si>
  <si>
    <t>SC249379</t>
  </si>
  <si>
    <t>SC249381</t>
  </si>
  <si>
    <t>SC249358</t>
  </si>
  <si>
    <t>SC249359</t>
  </si>
  <si>
    <t>SC249360</t>
  </si>
  <si>
    <t>SC249361</t>
  </si>
  <si>
    <t>SC249362</t>
  </si>
  <si>
    <t>SC249363</t>
  </si>
  <si>
    <t>SC249364</t>
  </si>
  <si>
    <t>SC249365</t>
  </si>
  <si>
    <t>SC249368</t>
  </si>
  <si>
    <t>SC249369</t>
  </si>
  <si>
    <t>SC249382</t>
  </si>
  <si>
    <t>SC249383</t>
  </si>
  <si>
    <t>SC249384</t>
  </si>
  <si>
    <t>SC249385</t>
  </si>
  <si>
    <t>SC249386</t>
  </si>
  <si>
    <t>SC249388</t>
  </si>
  <si>
    <t>SC249389</t>
  </si>
  <si>
    <t>SC249390</t>
  </si>
  <si>
    <t>SC249391</t>
  </si>
  <si>
    <t>SC249392</t>
  </si>
  <si>
    <t>SC249394</t>
  </si>
  <si>
    <t>SC249395</t>
  </si>
  <si>
    <t>SC249396</t>
  </si>
  <si>
    <t>SC249397</t>
  </si>
  <si>
    <t>SC249398</t>
  </si>
  <si>
    <t>SC249399</t>
  </si>
  <si>
    <t>SC249400</t>
  </si>
  <si>
    <t>SC249401</t>
  </si>
  <si>
    <t>SC249404</t>
  </si>
  <si>
    <t>SC249405</t>
  </si>
  <si>
    <t>SC249407</t>
  </si>
  <si>
    <t>SC249408</t>
  </si>
  <si>
    <t>SC249409</t>
  </si>
  <si>
    <t>SC249410</t>
  </si>
  <si>
    <t>SC249411</t>
  </si>
  <si>
    <t>SC249412</t>
  </si>
  <si>
    <t>SC249413</t>
  </si>
  <si>
    <t>SC249414</t>
  </si>
  <si>
    <t>SC249416</t>
  </si>
  <si>
    <t>SC249417</t>
  </si>
  <si>
    <t>SC249418</t>
  </si>
  <si>
    <t>SC249419</t>
  </si>
  <si>
    <t>SC249420</t>
  </si>
  <si>
    <t>SC249421</t>
  </si>
  <si>
    <t>SC249424</t>
  </si>
  <si>
    <t>SC249425</t>
  </si>
  <si>
    <t>SC249426</t>
  </si>
  <si>
    <t>SC249427</t>
  </si>
  <si>
    <t>SC249428</t>
  </si>
  <si>
    <t>SC249429</t>
  </si>
  <si>
    <t>SC249430</t>
  </si>
  <si>
    <t>SC249432</t>
  </si>
  <si>
    <t>SC249433</t>
  </si>
  <si>
    <t>SC249434</t>
  </si>
  <si>
    <t>SC249435</t>
  </si>
  <si>
    <t>SC249436</t>
  </si>
  <si>
    <t>SC249437</t>
  </si>
  <si>
    <t>SC249439</t>
  </si>
  <si>
    <t>SC249440</t>
  </si>
  <si>
    <t>SC249441</t>
  </si>
  <si>
    <t>SC249442</t>
  </si>
  <si>
    <t>SC249443</t>
  </si>
  <si>
    <t>SC249445</t>
  </si>
  <si>
    <t>SC249446</t>
  </si>
  <si>
    <t>SC249447</t>
  </si>
  <si>
    <t>SC249448</t>
  </si>
  <si>
    <t>SC249449</t>
  </si>
  <si>
    <t>SC249451</t>
  </si>
  <si>
    <t>SC249452</t>
  </si>
  <si>
    <t>SC249453</t>
  </si>
  <si>
    <t>DZ35298 0046_01</t>
  </si>
  <si>
    <t>DZ35298 0046_02</t>
  </si>
  <si>
    <t>Input</t>
  </si>
  <si>
    <t>PC01900</t>
  </si>
  <si>
    <t>Weight1</t>
  </si>
  <si>
    <t>Weight2</t>
  </si>
  <si>
    <t>Ext Date</t>
  </si>
  <si>
    <t>GM-Rack</t>
  </si>
  <si>
    <t>SC249366</t>
  </si>
  <si>
    <t>SC249367</t>
  </si>
  <si>
    <t>SC249378</t>
  </si>
  <si>
    <t>SC249380</t>
  </si>
  <si>
    <t>SC249393</t>
  </si>
  <si>
    <t>SC249403</t>
  </si>
  <si>
    <t>SC249406</t>
  </si>
  <si>
    <t>SC249415</t>
  </si>
  <si>
    <t>SC249438</t>
  </si>
  <si>
    <t>SC249422</t>
  </si>
  <si>
    <t>SC249423</t>
  </si>
  <si>
    <t>SC249431</t>
  </si>
  <si>
    <t>SC249450</t>
  </si>
  <si>
    <t>SC249444</t>
  </si>
  <si>
    <t>Qiagen DSP Virus</t>
  </si>
  <si>
    <t>Zymo MagBead DNA Kit</t>
  </si>
  <si>
    <t>Source</t>
  </si>
  <si>
    <t>DZ35322 0006</t>
  </si>
  <si>
    <t>DZ35322 0025</t>
  </si>
  <si>
    <t>DZ35322 0007</t>
  </si>
  <si>
    <t>DZ35322 0005</t>
  </si>
  <si>
    <t>DZ35322 0017</t>
  </si>
  <si>
    <t>DZ35322 0021</t>
  </si>
  <si>
    <t>DZ35322 0019</t>
  </si>
  <si>
    <t>DZ35322 0023</t>
  </si>
  <si>
    <t>DZ35322 0024</t>
  </si>
  <si>
    <t>DZ35322 0016</t>
  </si>
  <si>
    <t>DZ35322 0008</t>
  </si>
  <si>
    <t>DZ35298 0093</t>
  </si>
  <si>
    <t>DZ35298 0092</t>
  </si>
  <si>
    <t>DZ35298 0046</t>
  </si>
  <si>
    <t>DZ35298 0021</t>
  </si>
  <si>
    <t>DZ35298 0013</t>
  </si>
  <si>
    <t>DZ35298 0047</t>
  </si>
  <si>
    <t>DZ35298 0010</t>
  </si>
  <si>
    <t>DZ35298 0080</t>
  </si>
  <si>
    <t>DZ35298 0036</t>
  </si>
  <si>
    <t>DZ35298 0014</t>
  </si>
  <si>
    <t>DZ35298 0098</t>
  </si>
  <si>
    <t>sFEMB-001-R-009</t>
  </si>
  <si>
    <t>DZ35322 0009</t>
  </si>
  <si>
    <t>sFEMB-001-R-010</t>
  </si>
  <si>
    <t>DZ35298 0032</t>
  </si>
  <si>
    <t>Qiagen QIAamp  Modified</t>
  </si>
  <si>
    <t>PC01913</t>
  </si>
  <si>
    <t>PC01914</t>
  </si>
  <si>
    <t>SC253181</t>
  </si>
  <si>
    <t>SC253182</t>
  </si>
  <si>
    <t>SC253183</t>
  </si>
  <si>
    <t>SC253184</t>
  </si>
  <si>
    <t>SC253185</t>
  </si>
  <si>
    <t>SC253186</t>
  </si>
  <si>
    <t>SC253187</t>
  </si>
  <si>
    <t>SC253188</t>
  </si>
  <si>
    <t>SC253189</t>
  </si>
  <si>
    <t>SC253190</t>
  </si>
  <si>
    <t>SC253191</t>
  </si>
  <si>
    <t>SC253192</t>
  </si>
  <si>
    <t>SC253193</t>
  </si>
  <si>
    <t>SC253194</t>
  </si>
  <si>
    <t>SC253195</t>
  </si>
  <si>
    <t>SC253196</t>
  </si>
  <si>
    <t>SC253197</t>
  </si>
  <si>
    <t>SC253198</t>
  </si>
  <si>
    <t>SC253199</t>
  </si>
  <si>
    <t>SC253200</t>
  </si>
  <si>
    <t>SC253201</t>
  </si>
  <si>
    <t>SC253202</t>
  </si>
  <si>
    <t>SC253203</t>
  </si>
  <si>
    <t>SC253204</t>
  </si>
  <si>
    <t>PC02231</t>
  </si>
  <si>
    <t>SC253843</t>
  </si>
  <si>
    <t>SC253844</t>
  </si>
  <si>
    <t>SC253845</t>
  </si>
  <si>
    <t>SC253846</t>
  </si>
  <si>
    <t>SC253847</t>
  </si>
  <si>
    <t>SC253848</t>
  </si>
  <si>
    <t>SC253849</t>
  </si>
  <si>
    <t>SC253850</t>
  </si>
  <si>
    <t>SC253851</t>
  </si>
  <si>
    <t>SC253852</t>
  </si>
  <si>
    <t>SC253853</t>
  </si>
  <si>
    <t>SC253854</t>
  </si>
  <si>
    <t>Residual or Original</t>
  </si>
  <si>
    <t>Original</t>
  </si>
  <si>
    <t>Residual</t>
  </si>
  <si>
    <t>PC03132</t>
  </si>
  <si>
    <t>PC03133</t>
  </si>
  <si>
    <t>PC03134</t>
  </si>
  <si>
    <t>SC261515</t>
  </si>
  <si>
    <t>SC261516</t>
  </si>
  <si>
    <t>SC261517</t>
  </si>
  <si>
    <t>SC261518</t>
  </si>
  <si>
    <t>SC261522</t>
  </si>
  <si>
    <t>SC261523</t>
  </si>
  <si>
    <t>SC261524</t>
  </si>
  <si>
    <t>SC261525</t>
  </si>
  <si>
    <t>SC261526</t>
  </si>
  <si>
    <t>SC261527</t>
  </si>
  <si>
    <t>SC261528</t>
  </si>
  <si>
    <t>SC261529</t>
  </si>
  <si>
    <t>SC261530</t>
  </si>
  <si>
    <t>SC261531</t>
  </si>
  <si>
    <t>SC261532</t>
  </si>
  <si>
    <t>sFEMB-001-R-013</t>
  </si>
  <si>
    <t>sFEMB-001-R-014</t>
  </si>
  <si>
    <t>sFEMB-001-R-011</t>
  </si>
  <si>
    <t>sFEMB-001-R-012</t>
  </si>
  <si>
    <t/>
  </si>
  <si>
    <t>E-02</t>
  </si>
  <si>
    <t>F-02</t>
  </si>
  <si>
    <t>G-02</t>
  </si>
  <si>
    <t>H-02</t>
  </si>
  <si>
    <t>A-03</t>
  </si>
  <si>
    <t>B-03</t>
  </si>
  <si>
    <t>C-03</t>
  </si>
  <si>
    <t>D-03</t>
  </si>
  <si>
    <t>E-03</t>
  </si>
  <si>
    <t>F-03</t>
  </si>
  <si>
    <t>G-03</t>
  </si>
  <si>
    <t>H-03</t>
  </si>
  <si>
    <t>A-04</t>
  </si>
  <si>
    <t>B-04</t>
  </si>
  <si>
    <t>C-04</t>
  </si>
  <si>
    <t>D-04</t>
  </si>
  <si>
    <t>E-04</t>
  </si>
  <si>
    <t>F-04</t>
  </si>
  <si>
    <t>G-04</t>
  </si>
  <si>
    <t>H-04</t>
  </si>
  <si>
    <t>A-05</t>
  </si>
  <si>
    <t>B-05</t>
  </si>
  <si>
    <t>C-05</t>
  </si>
  <si>
    <t>D-05</t>
  </si>
  <si>
    <t>E-05</t>
  </si>
  <si>
    <t>F-05</t>
  </si>
  <si>
    <t>G-05</t>
  </si>
  <si>
    <t>H-05</t>
  </si>
  <si>
    <t>A-06</t>
  </si>
  <si>
    <t>B-06</t>
  </si>
  <si>
    <t>C-06</t>
  </si>
  <si>
    <t>D-06</t>
  </si>
  <si>
    <t>E-06</t>
  </si>
  <si>
    <t>F-06</t>
  </si>
  <si>
    <t>G-06</t>
  </si>
  <si>
    <t>H-06</t>
  </si>
  <si>
    <t>A-07</t>
  </si>
  <si>
    <t>B-07</t>
  </si>
  <si>
    <t>C-07</t>
  </si>
  <si>
    <t>D-07</t>
  </si>
  <si>
    <t>E-07</t>
  </si>
  <si>
    <t>F-07</t>
  </si>
  <si>
    <t>G-07</t>
  </si>
  <si>
    <t>H-07</t>
  </si>
  <si>
    <t>A-08</t>
  </si>
  <si>
    <t>B-08</t>
  </si>
  <si>
    <t>C-08</t>
  </si>
  <si>
    <t>D-08</t>
  </si>
  <si>
    <t>E-08</t>
  </si>
  <si>
    <t>F-08</t>
  </si>
  <si>
    <t>G-08</t>
  </si>
  <si>
    <t>H-08</t>
  </si>
  <si>
    <t>A-09</t>
  </si>
  <si>
    <t>B-09</t>
  </si>
  <si>
    <t>C-09</t>
  </si>
  <si>
    <t>D-09</t>
  </si>
  <si>
    <t>E-09</t>
  </si>
  <si>
    <t>F-09</t>
  </si>
  <si>
    <t>G-09</t>
  </si>
  <si>
    <t>H-09</t>
  </si>
  <si>
    <t>A-10</t>
  </si>
  <si>
    <t>B-10</t>
  </si>
  <si>
    <t>C-10</t>
  </si>
  <si>
    <t>D-10</t>
  </si>
  <si>
    <t>E-10</t>
  </si>
  <si>
    <t>F-10</t>
  </si>
  <si>
    <t>G-10</t>
  </si>
  <si>
    <t>H-10</t>
  </si>
  <si>
    <t>A-11</t>
  </si>
  <si>
    <t>B-11</t>
  </si>
  <si>
    <t>C-11</t>
  </si>
  <si>
    <t>D-11</t>
  </si>
  <si>
    <t>E-11</t>
  </si>
  <si>
    <t>F-11</t>
  </si>
  <si>
    <t>G-11</t>
  </si>
  <si>
    <t>H-11</t>
  </si>
  <si>
    <t>Dilution Plate ID</t>
  </si>
  <si>
    <t>Dilution  Postion</t>
  </si>
  <si>
    <t>GM Rack</t>
  </si>
  <si>
    <t>Company</t>
  </si>
  <si>
    <t>DSP Virus</t>
  </si>
  <si>
    <t>sFEMB-001-R-015</t>
  </si>
  <si>
    <t>DZ35298</t>
  </si>
  <si>
    <t>DZ35322</t>
  </si>
  <si>
    <t>SC304090</t>
  </si>
  <si>
    <t>SC304091</t>
  </si>
  <si>
    <t>SC304092</t>
  </si>
  <si>
    <t>SC304093</t>
  </si>
  <si>
    <t>SC304094</t>
  </si>
  <si>
    <t>SC304095</t>
  </si>
  <si>
    <t>SC304096</t>
  </si>
  <si>
    <t>SC304097</t>
  </si>
  <si>
    <t>SC304098</t>
  </si>
  <si>
    <t>SC304099</t>
  </si>
  <si>
    <t>PC05752</t>
  </si>
  <si>
    <t>sFEMB-001-R-016</t>
  </si>
  <si>
    <t>sFEMB-001-R-017</t>
  </si>
  <si>
    <t>PC05933</t>
  </si>
  <si>
    <t>PC05934</t>
  </si>
  <si>
    <t>SC304924</t>
  </si>
  <si>
    <t>SC304925</t>
  </si>
  <si>
    <t>SC304926</t>
  </si>
  <si>
    <t>SC304927</t>
  </si>
  <si>
    <t>SC304928</t>
  </si>
  <si>
    <t>SC304929</t>
  </si>
  <si>
    <t>SC304930</t>
  </si>
  <si>
    <t>SC304931</t>
  </si>
  <si>
    <t>SC304932</t>
  </si>
  <si>
    <t>SC304933</t>
  </si>
  <si>
    <t>SC304934</t>
  </si>
  <si>
    <t>SC304935</t>
  </si>
  <si>
    <t>SC304936</t>
  </si>
  <si>
    <t>SC304937</t>
  </si>
  <si>
    <t>SC304938</t>
  </si>
  <si>
    <t>SC304939</t>
  </si>
  <si>
    <t>SC304940</t>
  </si>
  <si>
    <t>SC304941</t>
  </si>
  <si>
    <t>SC304942</t>
  </si>
  <si>
    <t>SC304943</t>
  </si>
  <si>
    <t>#SampleID</t>
  </si>
  <si>
    <t>PC04924</t>
  </si>
  <si>
    <t>SC284724</t>
  </si>
  <si>
    <t>SC284725</t>
  </si>
  <si>
    <t>SC284726</t>
  </si>
  <si>
    <t>SC284727</t>
  </si>
  <si>
    <t>SC284728</t>
  </si>
  <si>
    <t>SC284729</t>
  </si>
  <si>
    <t>Water</t>
  </si>
  <si>
    <t>NTC</t>
  </si>
  <si>
    <t>PC04925</t>
  </si>
  <si>
    <t>SC284730</t>
  </si>
  <si>
    <t>SC284731</t>
  </si>
  <si>
    <t>SC284732</t>
  </si>
  <si>
    <t>SC284733</t>
  </si>
  <si>
    <t>SC284734</t>
  </si>
  <si>
    <t>SC284735</t>
  </si>
  <si>
    <t>Location</t>
  </si>
  <si>
    <t>Type</t>
  </si>
  <si>
    <t>Kit</t>
  </si>
  <si>
    <t>Batch</t>
  </si>
  <si>
    <t>O/R</t>
  </si>
  <si>
    <t>A-12</t>
  </si>
  <si>
    <t>B-12</t>
  </si>
  <si>
    <t>C-12</t>
  </si>
  <si>
    <t>D-12</t>
  </si>
  <si>
    <t>E-12</t>
  </si>
  <si>
    <t>F-12</t>
  </si>
  <si>
    <t>G-12</t>
  </si>
  <si>
    <t>H-12</t>
  </si>
  <si>
    <t>VC Current</t>
  </si>
  <si>
    <t>Seq Plate</t>
  </si>
  <si>
    <t>Seq2 Vol</t>
  </si>
  <si>
    <t>Seq1 Vol</t>
  </si>
  <si>
    <t>SeqID</t>
  </si>
  <si>
    <t>PC07578</t>
  </si>
  <si>
    <t>SC326763</t>
  </si>
  <si>
    <t>ATCC</t>
  </si>
  <si>
    <t>SC326768</t>
  </si>
  <si>
    <t>SeqControl</t>
  </si>
  <si>
    <t>SC326764</t>
  </si>
  <si>
    <t>SC326765</t>
  </si>
  <si>
    <t>SC326766</t>
  </si>
  <si>
    <t>SC326767</t>
  </si>
  <si>
    <t>Stool</t>
  </si>
  <si>
    <t>MSA-1000</t>
  </si>
  <si>
    <t>MSA-1001</t>
  </si>
  <si>
    <t>MSA-1002</t>
  </si>
  <si>
    <t>MSA-1003</t>
  </si>
  <si>
    <t>D6305</t>
  </si>
  <si>
    <t>D6306</t>
  </si>
  <si>
    <t>NA</t>
  </si>
  <si>
    <t>MSA</t>
  </si>
  <si>
    <t>Vial ID</t>
  </si>
  <si>
    <t>Subject</t>
  </si>
  <si>
    <t>VialID</t>
  </si>
  <si>
    <t>Instrument</t>
  </si>
  <si>
    <t>NTC.PC04924.H.12</t>
  </si>
  <si>
    <t>SC249359.PC04924.B.01</t>
  </si>
  <si>
    <t>SC249361.PC04924.D.01</t>
  </si>
  <si>
    <t>SC249364.PC04924.G.01</t>
  </si>
  <si>
    <t>SC249369.PC04924.C.02</t>
  </si>
  <si>
    <t>SC249382.PC04924.D.02</t>
  </si>
  <si>
    <t>SC249391.PC04924.D.03</t>
  </si>
  <si>
    <t>SC249396.PC04924.A.04</t>
  </si>
  <si>
    <t>SC249399.PC04924.D.04</t>
  </si>
  <si>
    <t>SC249405.PC04924.A.05</t>
  </si>
  <si>
    <t>SC249408.PC04924.C.05</t>
  </si>
  <si>
    <t>SC249410.PC04924.E.05</t>
  </si>
  <si>
    <t>SC249411.PC04924.F.05</t>
  </si>
  <si>
    <t>SC249414.PC04924.A.06</t>
  </si>
  <si>
    <t>SC249416.PC04924.C.06</t>
  </si>
  <si>
    <t>SC249418.PC04924.E.06</t>
  </si>
  <si>
    <t>SC249419.PC04924.F.06</t>
  </si>
  <si>
    <t>SC249424.PC04924.B.07</t>
  </si>
  <si>
    <t>SC249426.PC04924.D.07</t>
  </si>
  <si>
    <t>SC249429.PC04924.G.07</t>
  </si>
  <si>
    <t>SC249430.PC04924.H.07</t>
  </si>
  <si>
    <t>SC249432.PC04924.A.08</t>
  </si>
  <si>
    <t>SC249433.PC04924.B.08</t>
  </si>
  <si>
    <t>SC249435.PC04924.D.08</t>
  </si>
  <si>
    <t>SC249436.PC04924.E.08</t>
  </si>
  <si>
    <t>SC249437.PC04924.F.08</t>
  </si>
  <si>
    <t>SC249440.PC04924.A.09</t>
  </si>
  <si>
    <t>SC249441.PC04924.B.09</t>
  </si>
  <si>
    <t>SC249445.PC04924.E.09</t>
  </si>
  <si>
    <t>SC249447.PC04924.G.09</t>
  </si>
  <si>
    <t>SC249448.PC04924.H.09</t>
  </si>
  <si>
    <t>SC249449.PC04924.A.10</t>
  </si>
  <si>
    <t>SC249453.PC04924.E.10</t>
  </si>
  <si>
    <t>SC253843.PC04924.F.10</t>
  </si>
  <si>
    <t>SC253845.PC04924.H.10</t>
  </si>
  <si>
    <t>SC253846.PC04924.A.11</t>
  </si>
  <si>
    <t>SC253847.PC04924.B.11</t>
  </si>
  <si>
    <t>SC253849.PC04924.D.11</t>
  </si>
  <si>
    <t>SC253852.PC04924.F.11</t>
  </si>
  <si>
    <t>NTC.PC04925.H.12</t>
  </si>
  <si>
    <t>NTC.PC07578.H.12</t>
  </si>
  <si>
    <t>SC249359.PC04925.A.01</t>
  </si>
  <si>
    <t>SC249361.PC04925.A.10</t>
  </si>
  <si>
    <t>SC249361.PC04925.B.01</t>
  </si>
  <si>
    <t>SC249364.PC04925.C.01</t>
  </si>
  <si>
    <t>SC249369.PC04925.E.01</t>
  </si>
  <si>
    <t>SC249382.PC04925.F.01</t>
  </si>
  <si>
    <t>SC249391.PC04925.H.01</t>
  </si>
  <si>
    <t>SC249396.PC04925.A.02</t>
  </si>
  <si>
    <t>SC249399.PC04925.B.02</t>
  </si>
  <si>
    <t>SC249405.PC04925.C.02</t>
  </si>
  <si>
    <t>SC249408.PC04925.E.02</t>
  </si>
  <si>
    <t>SC249410.PC04925.F.02</t>
  </si>
  <si>
    <t>SC249411.PC04925.G.02</t>
  </si>
  <si>
    <t>SC249414.PC04925.H.02</t>
  </si>
  <si>
    <t>SC249416.PC04925.A.03</t>
  </si>
  <si>
    <t>SC249418.PC04925.B.03</t>
  </si>
  <si>
    <t>SC249419.PC04925.C.03</t>
  </si>
  <si>
    <t>SC249424.PC04925.E.03</t>
  </si>
  <si>
    <t>SC249426.PC04925.F.03</t>
  </si>
  <si>
    <t>SC249429.PC04925.G.03</t>
  </si>
  <si>
    <t>SC249430.PC04925.H.03</t>
  </si>
  <si>
    <t>SC249432.PC04925.B.04</t>
  </si>
  <si>
    <t>SC249433.PC04925.C.04</t>
  </si>
  <si>
    <t>SC249435.PC04925.D.04</t>
  </si>
  <si>
    <t>SC249436.PC04925.E.04</t>
  </si>
  <si>
    <t>SC249437.PC04925.F.04</t>
  </si>
  <si>
    <t>SC249440.PC04925.G.04</t>
  </si>
  <si>
    <t>SC249441.PC04925.H.04</t>
  </si>
  <si>
    <t>SC249445.PC04925.B.05</t>
  </si>
  <si>
    <t>SC249447.PC04925.C.05</t>
  </si>
  <si>
    <t>SC249448.PC04925.A.11</t>
  </si>
  <si>
    <t>SC249448.PC04925.D.05</t>
  </si>
  <si>
    <t>SC249449.PC04925.E.05</t>
  </si>
  <si>
    <t>SC249453.PC04925.F.05</t>
  </si>
  <si>
    <t>SC253190.PC04925.G.06</t>
  </si>
  <si>
    <t>SC253190.PC04925.H.06</t>
  </si>
  <si>
    <t>SC253197.PC04925.G.07</t>
  </si>
  <si>
    <t>SC253197.PC04925.H.07</t>
  </si>
  <si>
    <t>SC253199.PC04925.A.08</t>
  </si>
  <si>
    <t>SC253199.PC04925.B.08</t>
  </si>
  <si>
    <t>SC253199.PC04925.E.11</t>
  </si>
  <si>
    <t>SC253201.PC04925.D.08</t>
  </si>
  <si>
    <t>SC253201.PC04925.E.08</t>
  </si>
  <si>
    <t>SC253203.PC04925.G.08</t>
  </si>
  <si>
    <t>SC253203.PC04925.H.08</t>
  </si>
  <si>
    <t>SC253843.PC04925.B.09</t>
  </si>
  <si>
    <t>SC253845.PC04925.C.09</t>
  </si>
  <si>
    <t>SC253846.PC04925.D.09</t>
  </si>
  <si>
    <t>SC253847.PC04925.E.09</t>
  </si>
  <si>
    <t>SC253849.PC04925.F.09</t>
  </si>
  <si>
    <t>SC253852.PC04925.G.09</t>
  </si>
  <si>
    <t>SC304924.PC07578.A.11</t>
  </si>
  <si>
    <t>SC304924.PC07578.B.07</t>
  </si>
  <si>
    <t>SC304925.PC07578.B.08</t>
  </si>
  <si>
    <t>SC304925.PC07578.D.07</t>
  </si>
  <si>
    <t>SC304934.PC07578.C.05</t>
  </si>
  <si>
    <t>SC304934.PC07578.D.02</t>
  </si>
  <si>
    <t>SC304935.PC07578.B.10</t>
  </si>
  <si>
    <t>SC304935.PC07578.C.06</t>
  </si>
  <si>
    <t>Water.PC04924.G.12</t>
  </si>
  <si>
    <t>Water.PC04925.G.12</t>
  </si>
  <si>
    <t>Water.PC07578.G.12</t>
  </si>
  <si>
    <t>SC304924.PC07578.A.11.PC07578.A11</t>
  </si>
  <si>
    <t>SC304924.PC07578.B.07.PC07578.B07</t>
  </si>
  <si>
    <t>SC304925.PC07578.B.08.PC07578.B08</t>
  </si>
  <si>
    <t>SC304925.PC07578.D.07.PC07578.D07</t>
  </si>
  <si>
    <t>SC304934.PC07578.C.05.PC07578.C05</t>
  </si>
  <si>
    <t>SC304934.PC07578.D.02.PC07578.D02</t>
  </si>
  <si>
    <t>SC304935.PC07578.C.06.PC07578.C06</t>
  </si>
  <si>
    <t>SC304935.PC07578.B.10.PC07578.B10</t>
  </si>
  <si>
    <t>NephID</t>
  </si>
  <si>
    <t>NTC.PC04924.H12</t>
  </si>
  <si>
    <t>SC249358.PC04924.A01</t>
  </si>
  <si>
    <t>SC249359.PC04924.B01</t>
  </si>
  <si>
    <t>SC249360.PC04924.C01</t>
  </si>
  <si>
    <t>SC249361.PC04924.D01</t>
  </si>
  <si>
    <t>SC249362.PC04924.E01</t>
  </si>
  <si>
    <t>SC249363.PC04924.F01</t>
  </si>
  <si>
    <t>SC249364.PC04924.G01</t>
  </si>
  <si>
    <t>SC249365.PC04924.H01</t>
  </si>
  <si>
    <t>SC249367.PC04924.A02</t>
  </si>
  <si>
    <t>SC249368.PC04924.B02</t>
  </si>
  <si>
    <t>SC249369.PC04924.C02</t>
  </si>
  <si>
    <t>SC249382.PC04924.D02</t>
  </si>
  <si>
    <t>SC249383.PC04924.E02</t>
  </si>
  <si>
    <t>SC249384.PC04924.F02</t>
  </si>
  <si>
    <t>SC249385.PC04924.G02</t>
  </si>
  <si>
    <t>SC249386.PC04924.H02</t>
  </si>
  <si>
    <t>SC249388.PC04924.A03</t>
  </si>
  <si>
    <t>SC249389.PC04924.B03</t>
  </si>
  <si>
    <t>SC249390.PC04924.C03</t>
  </si>
  <si>
    <t>SC249391.PC04924.D03</t>
  </si>
  <si>
    <t>SC249392.PC04924.E03</t>
  </si>
  <si>
    <t>SC249393.PC04924.F03</t>
  </si>
  <si>
    <t>SC249394.PC04924.G03</t>
  </si>
  <si>
    <t>SC249395.PC04924.H03</t>
  </si>
  <si>
    <t>SC249396.PC04924.A04</t>
  </si>
  <si>
    <t>SC249397.PC04924.B04</t>
  </si>
  <si>
    <t>SC249398.PC04924.C04</t>
  </si>
  <si>
    <t>SC249399.PC04924.D04</t>
  </si>
  <si>
    <t>SC249400.PC04924.E04</t>
  </si>
  <si>
    <t>SC249401.PC04924.F04</t>
  </si>
  <si>
    <t>SC249403.PC04924.G04</t>
  </si>
  <si>
    <t>SC249404.PC04924.H04</t>
  </si>
  <si>
    <t>SC249405.PC04924.A05</t>
  </si>
  <si>
    <t>SC249407.PC04924.B05</t>
  </si>
  <si>
    <t>SC249408.PC04924.C05</t>
  </si>
  <si>
    <t>SC249409.PC04924.D05</t>
  </si>
  <si>
    <t>SC249410.PC04924.E05</t>
  </si>
  <si>
    <t>SC249411.PC04924.F05</t>
  </si>
  <si>
    <t>SC249412.PC04924.G05</t>
  </si>
  <si>
    <t>SC249413.PC04924.H05</t>
  </si>
  <si>
    <t>SC249414.PC04924.A06</t>
  </si>
  <si>
    <t>SC249415.PC04924.B06</t>
  </si>
  <si>
    <t>SC249416.PC04924.C06</t>
  </si>
  <si>
    <t>SC249417.PC04924.D06</t>
  </si>
  <si>
    <t>SC249418.PC04924.E06</t>
  </si>
  <si>
    <t>SC249419.PC04924.F06</t>
  </si>
  <si>
    <t>SC249420.PC04924.G06</t>
  </si>
  <si>
    <t>SC249421.PC04924.H06</t>
  </si>
  <si>
    <t>SC249423.PC04924.A07</t>
  </si>
  <si>
    <t>SC249424.PC04924.B07</t>
  </si>
  <si>
    <t>SC249425.PC04924.C07</t>
  </si>
  <si>
    <t>SC249426.PC04924.D07</t>
  </si>
  <si>
    <t>SC249427.PC04924.E07</t>
  </si>
  <si>
    <t>SC249428.PC04924.F07</t>
  </si>
  <si>
    <t>SC249429.PC04924.G07</t>
  </si>
  <si>
    <t>SC249430.PC04924.H07</t>
  </si>
  <si>
    <t>SC249432.PC04924.A08</t>
  </si>
  <si>
    <t>SC249433.PC04924.B08</t>
  </si>
  <si>
    <t>SC249434.PC04924.C08</t>
  </si>
  <si>
    <t>SC249435.PC04924.D08</t>
  </si>
  <si>
    <t>SC249436.PC04924.E08</t>
  </si>
  <si>
    <t>SC249437.PC04924.F08</t>
  </si>
  <si>
    <t>SC249438.PC04924.G08</t>
  </si>
  <si>
    <t>SC249439.PC04924.H08</t>
  </si>
  <si>
    <t>SC249440.PC04924.A09</t>
  </si>
  <si>
    <t>SC249441.PC04924.B09</t>
  </si>
  <si>
    <t>SC249442.PC04924.C09</t>
  </si>
  <si>
    <t>SC249443.PC04924.D09</t>
  </si>
  <si>
    <t>SC249445.PC04924.E09</t>
  </si>
  <si>
    <t>SC249446.PC04924.F09</t>
  </si>
  <si>
    <t>SC249447.PC04924.G09</t>
  </si>
  <si>
    <t>SC249448.PC04924.H09</t>
  </si>
  <si>
    <t>SC249449.PC04924.A10</t>
  </si>
  <si>
    <t>SC249450.PC04924.B10</t>
  </si>
  <si>
    <t>SC249451.PC04924.C10</t>
  </si>
  <si>
    <t>SC249452.PC04924.D10</t>
  </si>
  <si>
    <t>SC249453.PC04924.E10</t>
  </si>
  <si>
    <t>SC253843.PC04924.F10</t>
  </si>
  <si>
    <t>SC253844.PC04924.G10</t>
  </si>
  <si>
    <t>SC253845.PC04924.H10</t>
  </si>
  <si>
    <t>SC253846.PC04924.A11</t>
  </si>
  <si>
    <t>SC253847.PC04924.B11</t>
  </si>
  <si>
    <t>SC253848.PC04924.C11</t>
  </si>
  <si>
    <t>SC253849.PC04924.D11</t>
  </si>
  <si>
    <t>SC253851.PC04924.E11</t>
  </si>
  <si>
    <t>SC253852.PC04924.F11</t>
  </si>
  <si>
    <t>SC253853.PC04924.G11</t>
  </si>
  <si>
    <t>SC253854.PC04924.H11</t>
  </si>
  <si>
    <t>NTC.PC04925.H12</t>
  </si>
  <si>
    <t>NTC.PC07578.H12</t>
  </si>
  <si>
    <t>SC284724.PC04924.A12</t>
  </si>
  <si>
    <t>SC284725.PC04924.B12</t>
  </si>
  <si>
    <t>SC284726.PC04924.C12</t>
  </si>
  <si>
    <t>SC284727.PC04924.D12</t>
  </si>
  <si>
    <t>SC284728.PC04924.E12</t>
  </si>
  <si>
    <t>SC284729.PC04924.F12</t>
  </si>
  <si>
    <t>SC249359.PC04925.A01</t>
  </si>
  <si>
    <t>SC249361.PC04925.A10</t>
  </si>
  <si>
    <t>SC249361.PC04925.B01</t>
  </si>
  <si>
    <t>SC249364.PC04925.C01</t>
  </si>
  <si>
    <t>SC249366.PC04925.D01</t>
  </si>
  <si>
    <t>SC249369.PC04925.E01</t>
  </si>
  <si>
    <t>SC249382.PC04925.F01</t>
  </si>
  <si>
    <t>SC249387.PC04925.G01</t>
  </si>
  <si>
    <t>SC249391.PC04925.H01</t>
  </si>
  <si>
    <t>SC249396.PC04925.A02</t>
  </si>
  <si>
    <t>SC249399.PC04925.B02</t>
  </si>
  <si>
    <t>SC249405.PC04925.C02</t>
  </si>
  <si>
    <t>SC249406.PC04925.D02</t>
  </si>
  <si>
    <t>SC249408.PC04925.E02</t>
  </si>
  <si>
    <t>SC249410.PC04925.F02</t>
  </si>
  <si>
    <t>SC249411.PC04925.G02</t>
  </si>
  <si>
    <t>SC249414.PC04925.H02</t>
  </si>
  <si>
    <t>SC249416.PC04925.A03</t>
  </si>
  <si>
    <t>SC249418.PC04925.B03</t>
  </si>
  <si>
    <t>SC249419.PC04925.C03</t>
  </si>
  <si>
    <t>SC249422.PC04925.D03</t>
  </si>
  <si>
    <t>SC249424.PC04925.E03</t>
  </si>
  <si>
    <t>SC249426.PC04925.F03</t>
  </si>
  <si>
    <t>SC249429.PC04925.G03</t>
  </si>
  <si>
    <t>SC249430.PC04925.H03</t>
  </si>
  <si>
    <t>SC249431.PC04925.A04</t>
  </si>
  <si>
    <t>SC249432.PC04925.B04</t>
  </si>
  <si>
    <t>SC249433.PC04925.C04</t>
  </si>
  <si>
    <t>SC249435.PC04925.D04</t>
  </si>
  <si>
    <t>SC249436.PC04925.E04</t>
  </si>
  <si>
    <t>SC249437.PC04925.F04</t>
  </si>
  <si>
    <t>SC249440.PC04925.G04</t>
  </si>
  <si>
    <t>SC249441.PC04925.H04</t>
  </si>
  <si>
    <t>SC249444.PC04925.A05</t>
  </si>
  <si>
    <t>SC249445.PC04925.B05</t>
  </si>
  <si>
    <t>SC249447.PC04925.C05</t>
  </si>
  <si>
    <t>SC249448.PC04925.A11</t>
  </si>
  <si>
    <t>SC249448.PC04925.D05</t>
  </si>
  <si>
    <t>SC249449.PC04925.E05</t>
  </si>
  <si>
    <t>SC249453.PC04925.F05</t>
  </si>
  <si>
    <t>SC253181.PC04925.G05</t>
  </si>
  <si>
    <t>SC253182.PC04925.H05</t>
  </si>
  <si>
    <t>SC253183.PC04925.A06</t>
  </si>
  <si>
    <t>SC253184.PC04925.B06</t>
  </si>
  <si>
    <t>SC253185.PC04925.C06</t>
  </si>
  <si>
    <t>SC253186.PC04925.D06</t>
  </si>
  <si>
    <t>SC253188.PC04925.E06</t>
  </si>
  <si>
    <t>SC253189.PC04925.F06</t>
  </si>
  <si>
    <t>SC253190.PC04925.G06</t>
  </si>
  <si>
    <t>SC253190.PC04925.H06</t>
  </si>
  <si>
    <t>SC253191.PC04925.A07</t>
  </si>
  <si>
    <t>SC253192.PC04925.B07</t>
  </si>
  <si>
    <t>SC253193.PC04925.C07</t>
  </si>
  <si>
    <t>SC253194.PC04925.D07</t>
  </si>
  <si>
    <t>SC253195.PC04925.E07</t>
  </si>
  <si>
    <t>SC253196.PC04925.F07</t>
  </si>
  <si>
    <t>SC253197.PC04925.G07</t>
  </si>
  <si>
    <t>SC253197.PC04925.H07</t>
  </si>
  <si>
    <t>SC253199.PC04925.A08</t>
  </si>
  <si>
    <t>SC253199.PC04925.B08</t>
  </si>
  <si>
    <t>SC253199.PC04925.E11</t>
  </si>
  <si>
    <t>SC253200.PC04925.C08</t>
  </si>
  <si>
    <t>SC253201.PC04925.D08</t>
  </si>
  <si>
    <t>SC253201.PC04925.E08</t>
  </si>
  <si>
    <t>SC253202.PC04925.F08</t>
  </si>
  <si>
    <t>SC253203.PC04925.G08</t>
  </si>
  <si>
    <t>SC253203.PC04925.H08</t>
  </si>
  <si>
    <t>SC253204.PC04925.A09</t>
  </si>
  <si>
    <t>SC253843.PC04925.B09</t>
  </si>
  <si>
    <t>SC253845.PC04925.C09</t>
  </si>
  <si>
    <t>SC253846.PC04925.D09</t>
  </si>
  <si>
    <t>SC253847.PC04925.E09</t>
  </si>
  <si>
    <t>SC253849.PC04925.F09</t>
  </si>
  <si>
    <t>SC253852.PC04925.G09</t>
  </si>
  <si>
    <t>SC261515.PC04925.H11</t>
  </si>
  <si>
    <t>SC261516.PC04925.H10</t>
  </si>
  <si>
    <t>SC261517.PC04925.B11</t>
  </si>
  <si>
    <t>SC261518.PC04925.C10</t>
  </si>
  <si>
    <t>SC261522.PC04925.F11</t>
  </si>
  <si>
    <t>SC261523.PC04925.G10</t>
  </si>
  <si>
    <t>SC261524.PC04925.H09</t>
  </si>
  <si>
    <t>SC261525.PC04925.D10</t>
  </si>
  <si>
    <t>SC261526.PC04925.C11</t>
  </si>
  <si>
    <t>SC261527.PC04925.B10</t>
  </si>
  <si>
    <t>SC261528.PC04925.E10</t>
  </si>
  <si>
    <t>SC261529.PC04925.F10</t>
  </si>
  <si>
    <t>SC261531.PC04925.G11</t>
  </si>
  <si>
    <t>SC261532.PC04925.D11</t>
  </si>
  <si>
    <t>SC284730.PC04925.A12</t>
  </si>
  <si>
    <t>SC284731.PC04925.B12</t>
  </si>
  <si>
    <t>SC284732.PC04925.C12</t>
  </si>
  <si>
    <t>SC284733.PC04925.D12</t>
  </si>
  <si>
    <t>SC284734.PC04925.E12</t>
  </si>
  <si>
    <t>SC284735.PC04925.F12</t>
  </si>
  <si>
    <t>SC326763.PC07578.A12</t>
  </si>
  <si>
    <t>SC326764.PC07578.B12</t>
  </si>
  <si>
    <t>SC249360.PC07578.B09</t>
  </si>
  <si>
    <t>SC249362.PC07578.H08</t>
  </si>
  <si>
    <t>SC249364.PC07578.C01</t>
  </si>
  <si>
    <t>SC249365.PC07578.E09</t>
  </si>
  <si>
    <t>SC249366.PC07578.D01</t>
  </si>
  <si>
    <t>SC249368.PC07578.C10</t>
  </si>
  <si>
    <t>SC249369.PC07578.E01</t>
  </si>
  <si>
    <t>SC249382.PC07578.H05</t>
  </si>
  <si>
    <t>SC249385.PC07578.C07</t>
  </si>
  <si>
    <t>SC249387.PC07578.G01</t>
  </si>
  <si>
    <t>SC249391.PC07578.H01</t>
  </si>
  <si>
    <t>SC249408.PC07578.E02</t>
  </si>
  <si>
    <t>SC249410.PC07578.B01</t>
  </si>
  <si>
    <t>SC249411.PC07578.G02</t>
  </si>
  <si>
    <t>SC249414.PC07578.H02</t>
  </si>
  <si>
    <t>SC249420.PC07578.H07</t>
  </si>
  <si>
    <t>SC249421.PC07578.F02</t>
  </si>
  <si>
    <t>SC249422.PC07578.D03</t>
  </si>
  <si>
    <t>SC249424.PC07578.E03</t>
  </si>
  <si>
    <t>SC249426.PC07578.F03</t>
  </si>
  <si>
    <t>SC249429.PC07578.G03</t>
  </si>
  <si>
    <t>SC249430.PC07578.H03</t>
  </si>
  <si>
    <t>SC249433.PC07578.G08</t>
  </si>
  <si>
    <t>SC249436.PC07578.E04</t>
  </si>
  <si>
    <t>SC249437.PC07578.F04</t>
  </si>
  <si>
    <t>SC249439.PC07578.G07</t>
  </si>
  <si>
    <t>SC249441.PC07578.H04</t>
  </si>
  <si>
    <t>SC249443.PC07578.E05</t>
  </si>
  <si>
    <t>SC249448.PC07578.D05</t>
  </si>
  <si>
    <t>SC249451.PC07578.F06</t>
  </si>
  <si>
    <t>SC249453.PC07578.F05</t>
  </si>
  <si>
    <t>SC253181.PC07578.G05</t>
  </si>
  <si>
    <t>SC253182.PC07578.A01</t>
  </si>
  <si>
    <t>SC253183.PC07578.D08</t>
  </si>
  <si>
    <t>SC253184.PC07578.G06</t>
  </si>
  <si>
    <t>SC253186.PC07578.D06</t>
  </si>
  <si>
    <t>SC253190.PC07578.H06</t>
  </si>
  <si>
    <t>SC253195.PC07578.E07</t>
  </si>
  <si>
    <t>SC253196.PC07578.F07</t>
  </si>
  <si>
    <t>SC253200.PC07578.C08</t>
  </si>
  <si>
    <t>SC253201.PC07578.E08</t>
  </si>
  <si>
    <t>SC253202.PC07578.F08</t>
  </si>
  <si>
    <t>SC253845.PC07578.C09</t>
  </si>
  <si>
    <t>SC253846.PC07578.D09</t>
  </si>
  <si>
    <t>SC253849.PC07578.F09</t>
  </si>
  <si>
    <t>SC253852.PC07578.G09</t>
  </si>
  <si>
    <t>SC261515.PC07578.H11</t>
  </si>
  <si>
    <t>SC261516.PC07578.H10</t>
  </si>
  <si>
    <t>SC261517.PC07578.F01</t>
  </si>
  <si>
    <t>SC261522.PC07578.F11</t>
  </si>
  <si>
    <t>SC261523.PC07578.G10</t>
  </si>
  <si>
    <t>SC261524.PC07578.H09</t>
  </si>
  <si>
    <t>SC261525.PC07578.D10</t>
  </si>
  <si>
    <t>SC261526.PC07578.C11</t>
  </si>
  <si>
    <t>SC261528.PC07578.E11</t>
  </si>
  <si>
    <t>SC261529.PC07578.F10</t>
  </si>
  <si>
    <t>SC261531.PC07578.G11</t>
  </si>
  <si>
    <t>SC261532.PC07578.D11</t>
  </si>
  <si>
    <t>SC304090.PC07578.G04</t>
  </si>
  <si>
    <t>SC304091.PC07578.A02</t>
  </si>
  <si>
    <t>SC304092.PC07578.A03</t>
  </si>
  <si>
    <t>SC304093.PC07578.A04</t>
  </si>
  <si>
    <t>SC304094.PC07578.A05</t>
  </si>
  <si>
    <t>SC304095.PC07578.A06</t>
  </si>
  <si>
    <t>SC304096.PC07578.A07</t>
  </si>
  <si>
    <t>SC304097.PC07578.A09</t>
  </si>
  <si>
    <t>SC304098.PC07578.A08</t>
  </si>
  <si>
    <t>SC304099.PC07578.A10</t>
  </si>
  <si>
    <t>SC304926.PC07578.E06</t>
  </si>
  <si>
    <t>SC304927.PC07578.B02</t>
  </si>
  <si>
    <t>SC304928.PC07578.B03</t>
  </si>
  <si>
    <t>SC304929.PC07578.B04</t>
  </si>
  <si>
    <t>SC304930.PC07578.B05</t>
  </si>
  <si>
    <t>SC304931.PC07578.B06</t>
  </si>
  <si>
    <t>SC304936.PC07578.B11</t>
  </si>
  <si>
    <t>SC304937.PC07578.D04</t>
  </si>
  <si>
    <t>SC304938.PC07578.E10</t>
  </si>
  <si>
    <t>SC304939.PC07578.C02</t>
  </si>
  <si>
    <t>SC304940.PC07578.C03</t>
  </si>
  <si>
    <t>SC304941.PC07578.C04</t>
  </si>
  <si>
    <t>SC326765.PC07578.C12</t>
  </si>
  <si>
    <t>SC326766.PC07578.D12</t>
  </si>
  <si>
    <t>SC326767.PC07578.E12</t>
  </si>
  <si>
    <t>SC326768.PC07578.F12</t>
  </si>
  <si>
    <t>Water.PC04924.G12</t>
  </si>
  <si>
    <t>Water.PC04925.G12</t>
  </si>
  <si>
    <t>Water.PC07578.G12</t>
  </si>
  <si>
    <t>Zymo.Seq.200</t>
  </si>
  <si>
    <t>Zymo.Seq.2000</t>
  </si>
  <si>
    <t>Zymo.Ext</t>
  </si>
  <si>
    <t>Zymo MagBead DNone Kit</t>
  </si>
  <si>
    <t>None</t>
  </si>
  <si>
    <t>Material</t>
  </si>
  <si>
    <t>Fresh-Frozen Fecal</t>
  </si>
  <si>
    <t>PowerSoil Pro</t>
  </si>
  <si>
    <t>sFEMB-001-R-022</t>
  </si>
  <si>
    <t>sFEMB-001-R-023</t>
  </si>
  <si>
    <t>sFEMB-001-R-024</t>
  </si>
  <si>
    <t>sFEMB-001-R-025</t>
  </si>
  <si>
    <t>Biocollective</t>
  </si>
  <si>
    <t>BioCollective</t>
  </si>
  <si>
    <t>Robogut</t>
  </si>
  <si>
    <t>BioCollective_3</t>
  </si>
  <si>
    <t>BioCollective_1</t>
  </si>
  <si>
    <t>BioCollective_5</t>
  </si>
  <si>
    <t>BioCollective_4</t>
  </si>
  <si>
    <t>BioCollective_2</t>
  </si>
  <si>
    <t>DZ35298_0084</t>
  </si>
  <si>
    <t>DZ35316_0072</t>
  </si>
  <si>
    <t>DZ35298_0083</t>
  </si>
  <si>
    <t>DZ35316_0071</t>
  </si>
  <si>
    <t>DZ35298_0081</t>
  </si>
  <si>
    <t>DZ35298_0101</t>
  </si>
  <si>
    <t>ExtControl</t>
  </si>
  <si>
    <t>SC485593</t>
  </si>
  <si>
    <t>SC485594</t>
  </si>
  <si>
    <t>SC485595</t>
  </si>
  <si>
    <t>SC485596</t>
  </si>
  <si>
    <t>SC485597</t>
  </si>
  <si>
    <t>SC485598</t>
  </si>
  <si>
    <t>SC485599</t>
  </si>
  <si>
    <t>SC485600</t>
  </si>
  <si>
    <t>SC485601</t>
  </si>
  <si>
    <t>SC485602</t>
  </si>
  <si>
    <t>SC485603</t>
  </si>
  <si>
    <t>SC485604</t>
  </si>
  <si>
    <t>SC485605</t>
  </si>
  <si>
    <t>SC485606</t>
  </si>
  <si>
    <t>SC485607</t>
  </si>
  <si>
    <t>SC485608</t>
  </si>
  <si>
    <t>SC485609</t>
  </si>
  <si>
    <t>SC485610</t>
  </si>
  <si>
    <t>SC485611</t>
  </si>
  <si>
    <t>SC485612</t>
  </si>
  <si>
    <t>SC485613</t>
  </si>
  <si>
    <t>SC485614</t>
  </si>
  <si>
    <t>SC485615</t>
  </si>
  <si>
    <t>SC485616</t>
  </si>
  <si>
    <t>SC485617</t>
  </si>
  <si>
    <t>SC485618</t>
  </si>
  <si>
    <t>SC485619</t>
  </si>
  <si>
    <t>SC485620</t>
  </si>
  <si>
    <t>SC485621</t>
  </si>
  <si>
    <t>SC485622</t>
  </si>
  <si>
    <t>SC485623</t>
  </si>
  <si>
    <t>SC485624</t>
  </si>
  <si>
    <t>SC485625</t>
  </si>
  <si>
    <t>SC485626</t>
  </si>
  <si>
    <t>SC485627</t>
  </si>
  <si>
    <t>SC485628</t>
  </si>
  <si>
    <t>SC485629</t>
  </si>
  <si>
    <t>SC485630</t>
  </si>
  <si>
    <t>SC485631</t>
  </si>
  <si>
    <t>SC485632</t>
  </si>
  <si>
    <t>SC485633</t>
  </si>
  <si>
    <t>SC485634</t>
  </si>
  <si>
    <t>SC485635</t>
  </si>
  <si>
    <t>SC485636</t>
  </si>
  <si>
    <t>SC485637</t>
  </si>
  <si>
    <t>SC485638</t>
  </si>
  <si>
    <t>SC485639</t>
  </si>
  <si>
    <t>SC485640</t>
  </si>
  <si>
    <t>PC16188</t>
  </si>
  <si>
    <t>PC16189</t>
  </si>
  <si>
    <t>PC16190</t>
  </si>
  <si>
    <t>PC16191</t>
  </si>
  <si>
    <t>IE_Stool</t>
  </si>
  <si>
    <t>Zymobiomics</t>
  </si>
  <si>
    <t>D6300</t>
  </si>
  <si>
    <t>ArtificialColony</t>
  </si>
  <si>
    <t>BC_1</t>
  </si>
  <si>
    <t>BC_2</t>
  </si>
  <si>
    <t>BC_3</t>
  </si>
  <si>
    <t>BC_4</t>
  </si>
  <si>
    <t>BC_5</t>
  </si>
  <si>
    <t>ExtraInfo</t>
  </si>
  <si>
    <t>sFEMB-001-R-034</t>
  </si>
  <si>
    <t>ThermoFisher</t>
  </si>
  <si>
    <t>Blank</t>
  </si>
  <si>
    <t>Powersoil Pro + HT</t>
  </si>
  <si>
    <t>Homogenization</t>
  </si>
  <si>
    <t>Standard</t>
  </si>
  <si>
    <t>Stool_07</t>
  </si>
  <si>
    <t>Stool_61</t>
  </si>
  <si>
    <t>Stool_62</t>
  </si>
  <si>
    <t>Punch#</t>
  </si>
  <si>
    <t>Cancelled</t>
  </si>
  <si>
    <t>Horizontal</t>
  </si>
  <si>
    <t>SPEX</t>
  </si>
  <si>
    <t>MagBead DNA Extraction Kit</t>
  </si>
  <si>
    <t>MagMax Microbiome Ultra Kit</t>
  </si>
  <si>
    <t>D6310</t>
  </si>
  <si>
    <t>Stool_63</t>
  </si>
  <si>
    <t>sFEMB-001-R-037</t>
  </si>
  <si>
    <t>sFEMB-001-R-038</t>
  </si>
  <si>
    <t>sFEMB-001-R-039</t>
  </si>
  <si>
    <t>sFEMB-001-R-040</t>
  </si>
  <si>
    <t>sFEMB-001-R-041</t>
  </si>
  <si>
    <t>sFEMB-001-R-042</t>
  </si>
  <si>
    <t>sFEMB-001-R-043</t>
  </si>
  <si>
    <t>sFEMB-001-R-044</t>
  </si>
  <si>
    <t>sFEMB-001-R-045</t>
  </si>
  <si>
    <t>sFEMB-001-R-046</t>
  </si>
  <si>
    <t>sFEMB-001-R-047</t>
  </si>
  <si>
    <t>sFEMB-001-R-048</t>
  </si>
  <si>
    <t>sFEMB-001-R-049</t>
  </si>
  <si>
    <t>sFEMB-001-R-050</t>
  </si>
  <si>
    <t>Stool_67</t>
  </si>
  <si>
    <t>ZymoC (D6310)_12</t>
  </si>
  <si>
    <t>ZymoC (D6300)_26</t>
  </si>
  <si>
    <t>Stool_64</t>
  </si>
  <si>
    <t>ZymoC (D6300)_24</t>
  </si>
  <si>
    <t>Stool_71</t>
  </si>
  <si>
    <t>Stool_72</t>
  </si>
  <si>
    <t>ZymoC (D6300)_28</t>
  </si>
  <si>
    <t>ZymoC (D6300)_27</t>
  </si>
  <si>
    <t>Stool_73</t>
  </si>
  <si>
    <t>ZymoC (D6310)_25</t>
  </si>
  <si>
    <t>DZ35298_00101</t>
  </si>
  <si>
    <t>ZymoC (D6300)_22</t>
  </si>
  <si>
    <t>ZymoC (D6310)_26</t>
  </si>
  <si>
    <t>DZ35298_0029</t>
  </si>
  <si>
    <t>ZymoC (D6300)_14</t>
  </si>
  <si>
    <t>ZymoC (D6310)_19</t>
  </si>
  <si>
    <t>DZ35322_0072</t>
  </si>
  <si>
    <t>ZymoC (D6300)_11</t>
  </si>
  <si>
    <t>Stool_68</t>
  </si>
  <si>
    <t>ZymoC (D6310)_17</t>
  </si>
  <si>
    <t>Homog</t>
  </si>
  <si>
    <t>TissueLyzer</t>
  </si>
  <si>
    <t>Plate Adaptor</t>
  </si>
  <si>
    <t>MagAttract PowerMag PowerSoil</t>
  </si>
  <si>
    <t>V Adaptor</t>
  </si>
  <si>
    <t>H Adaptor</t>
  </si>
  <si>
    <t>PowerSoil Pro Tube</t>
  </si>
  <si>
    <t>SPEX -C</t>
  </si>
  <si>
    <t>Standard - B</t>
  </si>
  <si>
    <t>Horizontal Adap-C</t>
  </si>
  <si>
    <t>PowerSoil (new plate)</t>
  </si>
  <si>
    <t>AFA-C</t>
  </si>
  <si>
    <t>DZ35298_0075</t>
  </si>
  <si>
    <t>DZ35316_0142</t>
  </si>
  <si>
    <t>DZ35322_0014</t>
  </si>
  <si>
    <t>ZymoC (D6300)_10</t>
  </si>
  <si>
    <t>ZymoC (D6310)_22</t>
  </si>
  <si>
    <t>ID</t>
  </si>
  <si>
    <t>Aliquot</t>
  </si>
  <si>
    <t>Discarded</t>
  </si>
  <si>
    <t>Increased lysis</t>
  </si>
  <si>
    <t>Notes</t>
  </si>
  <si>
    <t>MagAttract PowerMicrobiome Kit</t>
  </si>
  <si>
    <t>QIAamp with Modifications</t>
  </si>
  <si>
    <t>Experiement</t>
  </si>
  <si>
    <t>Formerly R022</t>
  </si>
  <si>
    <t>Formerly R024</t>
  </si>
  <si>
    <t>Formerly R023</t>
  </si>
  <si>
    <t>Formerly R025</t>
  </si>
  <si>
    <t>ZymoC (D6300)_16</t>
  </si>
  <si>
    <t>ZymoC (D6300)_19</t>
  </si>
  <si>
    <t>ZymoC (D6300)_21</t>
  </si>
  <si>
    <t>ZymoC (D6300)_23</t>
  </si>
  <si>
    <t>ZymoC (D6300)_01</t>
  </si>
  <si>
    <t>ZymoC (D6300)_02</t>
  </si>
  <si>
    <t>ZymoC (D6300)_03</t>
  </si>
  <si>
    <t>ZymoC (D6300)_04</t>
  </si>
  <si>
    <t>ZymoC (D6300)_05</t>
  </si>
  <si>
    <t>ZymoC (D6300)_06</t>
  </si>
  <si>
    <t>ZymoC (D6300)_07</t>
  </si>
  <si>
    <t>ZymoC (D6300)_09</t>
  </si>
  <si>
    <t>ZymoC (D310)_01</t>
  </si>
  <si>
    <t>ZymoC (D6310)_11</t>
  </si>
  <si>
    <t>ZymoC (D6310)_15</t>
  </si>
  <si>
    <t>ZymoC (D6310)_16</t>
  </si>
  <si>
    <t>ZymoC (D6310)_18</t>
  </si>
  <si>
    <t>ZymoC (D6310)_21</t>
  </si>
  <si>
    <t>ZymoC (D6310)_23</t>
  </si>
  <si>
    <t>ZymoC (D6310)_24</t>
  </si>
  <si>
    <t>ZymoC (D6310)_27</t>
  </si>
  <si>
    <t>ZymoC (D6310)_28</t>
  </si>
  <si>
    <t>ZymoC (D6310)_29</t>
  </si>
  <si>
    <t>ZymoC (D6310)_30</t>
  </si>
  <si>
    <t>ZymoC (D6300)_201</t>
  </si>
  <si>
    <t>ZymoC (D6300)_203</t>
  </si>
  <si>
    <t>ZymoC (D6300)_204</t>
  </si>
  <si>
    <t>ZymoC (D6300)_205</t>
  </si>
  <si>
    <t>ZymoC (D6300)_206</t>
  </si>
  <si>
    <t>ZymoC (D6300)_207</t>
  </si>
  <si>
    <t>ZymoC (D6300)_208</t>
  </si>
  <si>
    <t>ZymoC (D6300)_211</t>
  </si>
  <si>
    <t>ZymoC (D6300)_212</t>
  </si>
  <si>
    <t>ZymoC (D6300)_213</t>
  </si>
  <si>
    <t>ZymoC (D6300)_215</t>
  </si>
  <si>
    <t>ZymoC (D6300)_216</t>
  </si>
  <si>
    <t>ZymoC (D6300)_219</t>
  </si>
  <si>
    <t>ZymoC (D6300)_220</t>
  </si>
  <si>
    <t>ZymoC (D6300)_221</t>
  </si>
  <si>
    <t>ZymoC (D6300)_222</t>
  </si>
  <si>
    <t>ZymoC (D6300)_223</t>
  </si>
  <si>
    <t>ZymoC (D6300)_224</t>
  </si>
  <si>
    <t>ZymoC (D6300)_225</t>
  </si>
  <si>
    <t>ZymoC (D6300)_227</t>
  </si>
  <si>
    <t>ZymoC (D6300)_229</t>
  </si>
  <si>
    <t>ZymoC (D6300)_214</t>
  </si>
  <si>
    <t>sFEMB-001-R-051</t>
  </si>
  <si>
    <t>sFEMB-001-R-052</t>
  </si>
  <si>
    <t>sFEMB-001-R-053</t>
  </si>
  <si>
    <t>sFEMB-001-R-054</t>
  </si>
  <si>
    <t>sFEMB-001-R-055</t>
  </si>
  <si>
    <t>Covaris</t>
  </si>
  <si>
    <t>Stool_81</t>
  </si>
  <si>
    <t>Stool_82</t>
  </si>
  <si>
    <t>Stool_94</t>
  </si>
  <si>
    <t>Stool_96</t>
  </si>
  <si>
    <t>ZymoC (D6300)_226</t>
  </si>
  <si>
    <t>ZymoC (D6310)_03</t>
  </si>
  <si>
    <t>Plate</t>
  </si>
  <si>
    <t>Holder</t>
  </si>
  <si>
    <t>AFA Setting1</t>
  </si>
  <si>
    <t>AFA Setting2</t>
  </si>
  <si>
    <t>AFA Tube</t>
  </si>
  <si>
    <t>Pro_Plate</t>
  </si>
  <si>
    <t>Stool_77</t>
  </si>
  <si>
    <t>DZ35298_0110</t>
  </si>
  <si>
    <t>DZ35316_0060</t>
  </si>
  <si>
    <t>Stool_74</t>
  </si>
  <si>
    <t>Stool_80</t>
  </si>
  <si>
    <t>ZymoC (D6310)_02</t>
  </si>
  <si>
    <t>Stool_75</t>
  </si>
  <si>
    <t>Tubes</t>
  </si>
  <si>
    <t>Stool_92</t>
  </si>
  <si>
    <t>Stool_98</t>
  </si>
  <si>
    <t>Stool_84</t>
  </si>
  <si>
    <t>Stool_97</t>
  </si>
  <si>
    <t>DZ35298_0102</t>
  </si>
  <si>
    <t>DZ35316_0187</t>
  </si>
  <si>
    <t>ZymoC (D6310)_04</t>
  </si>
  <si>
    <t>ZymoC (D6310)_07</t>
  </si>
  <si>
    <t>ZymoC (D6310)_09</t>
  </si>
  <si>
    <t>ZymoC (D6310)_08</t>
  </si>
  <si>
    <t>ZymoC (D6310)_05</t>
  </si>
  <si>
    <t>Samples</t>
  </si>
  <si>
    <t>Stool_101</t>
  </si>
  <si>
    <t>Stool_102</t>
  </si>
  <si>
    <t>Stool_103</t>
  </si>
  <si>
    <t>Stool_104</t>
  </si>
  <si>
    <t>Stool_105</t>
  </si>
  <si>
    <t>Stool_106</t>
  </si>
  <si>
    <t>Stool_107</t>
  </si>
  <si>
    <t>Stool_108</t>
  </si>
  <si>
    <t>Stool_109</t>
  </si>
  <si>
    <t>Stool_110</t>
  </si>
  <si>
    <t>Stool_111</t>
  </si>
  <si>
    <t>Stool_113</t>
  </si>
  <si>
    <t>Stool_114</t>
  </si>
  <si>
    <t>Stool_115</t>
  </si>
  <si>
    <t>Stool_116</t>
  </si>
  <si>
    <t>Stool_117</t>
  </si>
  <si>
    <t>Stool_118</t>
  </si>
  <si>
    <t>Stool_119</t>
  </si>
  <si>
    <t>Stool_120</t>
  </si>
  <si>
    <t>Stool_66</t>
  </si>
  <si>
    <t>DZ35316_0160</t>
  </si>
  <si>
    <t>ZymoC (D6300)</t>
  </si>
  <si>
    <t>Dneasy PowerSoil Pro</t>
  </si>
  <si>
    <t>QIAamp Modified</t>
  </si>
  <si>
    <t>Time</t>
  </si>
  <si>
    <t>Watts</t>
  </si>
  <si>
    <t>Sample</t>
  </si>
  <si>
    <t>Setting</t>
  </si>
  <si>
    <t>Medium</t>
  </si>
  <si>
    <t>High</t>
  </si>
  <si>
    <t>Low</t>
  </si>
  <si>
    <t>SC502441</t>
  </si>
  <si>
    <t>H1</t>
  </si>
  <si>
    <t>SC502442</t>
  </si>
  <si>
    <t>B2</t>
  </si>
  <si>
    <t>SC502443</t>
  </si>
  <si>
    <t>E1</t>
  </si>
  <si>
    <t>SC502444</t>
  </si>
  <si>
    <t>A2</t>
  </si>
  <si>
    <t>SC502445</t>
  </si>
  <si>
    <t>E2</t>
  </si>
  <si>
    <t>SC502446</t>
  </si>
  <si>
    <t>C2</t>
  </si>
  <si>
    <t>SC502447</t>
  </si>
  <si>
    <t>SC502448</t>
  </si>
  <si>
    <t>SC502449</t>
  </si>
  <si>
    <t>SC502450</t>
  </si>
  <si>
    <t>SC502451</t>
  </si>
  <si>
    <t>SC502452</t>
  </si>
  <si>
    <t>SC502453</t>
  </si>
  <si>
    <t>SC502454</t>
  </si>
  <si>
    <t>SC502455</t>
  </si>
  <si>
    <t>SC502456</t>
  </si>
  <si>
    <t>SC502457</t>
  </si>
  <si>
    <t>SC502458</t>
  </si>
  <si>
    <t>SC502459</t>
  </si>
  <si>
    <t>QIAcube HT</t>
  </si>
  <si>
    <t>119065_1</t>
  </si>
  <si>
    <t>117080_1</t>
  </si>
  <si>
    <t>120865_1</t>
  </si>
  <si>
    <t>119965_1</t>
  </si>
  <si>
    <t>118165_1</t>
  </si>
  <si>
    <t>119065_2</t>
  </si>
  <si>
    <t>117080_2</t>
  </si>
  <si>
    <t>119965_2</t>
  </si>
  <si>
    <t>118165_2</t>
  </si>
  <si>
    <t>119065_3</t>
  </si>
  <si>
    <t>117080_3</t>
  </si>
  <si>
    <t>120866_1</t>
  </si>
  <si>
    <t>119966_1</t>
  </si>
  <si>
    <t>118166_1</t>
  </si>
  <si>
    <t>117081_2</t>
  </si>
  <si>
    <t>119066_2</t>
  </si>
  <si>
    <t>120866_2</t>
  </si>
  <si>
    <t>119966_2</t>
  </si>
  <si>
    <t>118166_2</t>
  </si>
  <si>
    <t>119065_5</t>
  </si>
  <si>
    <t>117080_5</t>
  </si>
  <si>
    <t>120865_5</t>
  </si>
  <si>
    <t>119965_5</t>
  </si>
  <si>
    <t>119067_1</t>
  </si>
  <si>
    <t>117082_1</t>
  </si>
  <si>
    <t>120867_1</t>
  </si>
  <si>
    <t>119967_1</t>
  </si>
  <si>
    <t>118167_1</t>
  </si>
  <si>
    <t>117080_4</t>
  </si>
  <si>
    <t>118165_4</t>
  </si>
  <si>
    <t>119065_4</t>
  </si>
  <si>
    <t>119965_4</t>
  </si>
  <si>
    <t>120865_4</t>
  </si>
  <si>
    <t>Stool_048</t>
  </si>
  <si>
    <t>Stool_03</t>
  </si>
  <si>
    <t>Stool_057</t>
  </si>
  <si>
    <t>Stool_024</t>
  </si>
  <si>
    <t>Stool_038</t>
  </si>
  <si>
    <t>Stool_041</t>
  </si>
  <si>
    <t>ZymoC (D6310)</t>
  </si>
  <si>
    <t>QDNA#</t>
  </si>
  <si>
    <t>A4</t>
  </si>
  <si>
    <t>B4</t>
  </si>
  <si>
    <t>G3</t>
  </si>
  <si>
    <t>H3</t>
  </si>
  <si>
    <t>E4</t>
  </si>
  <si>
    <t>D4</t>
  </si>
  <si>
    <t>C4</t>
  </si>
  <si>
    <t>A3</t>
  </si>
  <si>
    <t>B3</t>
  </si>
  <si>
    <t>C3</t>
  </si>
  <si>
    <t>D3</t>
  </si>
  <si>
    <t>E3</t>
  </si>
  <si>
    <t>F3</t>
  </si>
  <si>
    <t>F4</t>
  </si>
  <si>
    <t>G4</t>
  </si>
  <si>
    <t>SubjectID</t>
  </si>
  <si>
    <t>DZ35316</t>
  </si>
  <si>
    <t>BioC_119065</t>
  </si>
  <si>
    <t>BioC_117080</t>
  </si>
  <si>
    <t>BioC_119965</t>
  </si>
  <si>
    <t>BioC_118165</t>
  </si>
  <si>
    <t>BioC_117081</t>
  </si>
  <si>
    <t>BioC_119066</t>
  </si>
  <si>
    <t>BioC_120866</t>
  </si>
  <si>
    <t>BioC_119966</t>
  </si>
  <si>
    <t>BioC_118166</t>
  </si>
  <si>
    <t>BioC_120865</t>
  </si>
  <si>
    <t>BioC_119067</t>
  </si>
  <si>
    <t>BioC_117082</t>
  </si>
  <si>
    <t>BioC_120867</t>
  </si>
  <si>
    <t>BioC_119967</t>
  </si>
  <si>
    <t>BioC_118167</t>
  </si>
  <si>
    <t>SC552948</t>
  </si>
  <si>
    <t>SC552949</t>
  </si>
  <si>
    <t>SC552950</t>
  </si>
  <si>
    <t>SC552951</t>
  </si>
  <si>
    <t>SC552952</t>
  </si>
  <si>
    <t>SC552953</t>
  </si>
  <si>
    <t>SC552954</t>
  </si>
  <si>
    <t>SC552955</t>
  </si>
  <si>
    <t>SC552956</t>
  </si>
  <si>
    <t>SC552957</t>
  </si>
  <si>
    <t>SC552958</t>
  </si>
  <si>
    <t>SC552959</t>
  </si>
  <si>
    <t>SC552960</t>
  </si>
  <si>
    <t>SC552961</t>
  </si>
  <si>
    <t>SC552962</t>
  </si>
  <si>
    <t>SC552963</t>
  </si>
  <si>
    <t>SC552964</t>
  </si>
  <si>
    <t>SC552965</t>
  </si>
  <si>
    <t>SC552966</t>
  </si>
  <si>
    <t>SC552967</t>
  </si>
  <si>
    <t>SC552968</t>
  </si>
  <si>
    <t>SC552969</t>
  </si>
  <si>
    <t>SC552970</t>
  </si>
  <si>
    <t>SC552971</t>
  </si>
  <si>
    <t>SC552972</t>
  </si>
  <si>
    <t>SC552973</t>
  </si>
  <si>
    <t>SC552974</t>
  </si>
  <si>
    <t>SC552975</t>
  </si>
  <si>
    <t>SC552991</t>
  </si>
  <si>
    <t>SC552992</t>
  </si>
  <si>
    <t>SC552993</t>
  </si>
  <si>
    <t>SC552994</t>
  </si>
  <si>
    <t>SC552995</t>
  </si>
  <si>
    <t>SC552996</t>
  </si>
  <si>
    <t>SC552997</t>
  </si>
  <si>
    <t>SC552998</t>
  </si>
  <si>
    <t>SC552999</t>
  </si>
  <si>
    <t>SC553000</t>
  </si>
  <si>
    <t>SC553001</t>
  </si>
  <si>
    <t>SC553002</t>
  </si>
  <si>
    <t>SC553003</t>
  </si>
  <si>
    <t>SC553004</t>
  </si>
  <si>
    <t>SC553005</t>
  </si>
  <si>
    <t>SC553006</t>
  </si>
  <si>
    <t>SC553007</t>
  </si>
  <si>
    <t>SC553008</t>
  </si>
  <si>
    <t>SC553009</t>
  </si>
  <si>
    <t>SC553010</t>
  </si>
  <si>
    <t>SC553011</t>
  </si>
  <si>
    <t>SC553012</t>
  </si>
  <si>
    <t>SC553013</t>
  </si>
  <si>
    <t>SC553014</t>
  </si>
  <si>
    <t>SC553015</t>
  </si>
  <si>
    <t>SC553016</t>
  </si>
  <si>
    <t>SC553017</t>
  </si>
  <si>
    <t>SC553018</t>
  </si>
  <si>
    <t>SC553019</t>
  </si>
  <si>
    <t>SC553020</t>
  </si>
  <si>
    <t>SC553021</t>
  </si>
  <si>
    <t>SC553022</t>
  </si>
  <si>
    <t>SC553023</t>
  </si>
  <si>
    <t>SC553024</t>
  </si>
  <si>
    <t>SC553025</t>
  </si>
  <si>
    <t>SC553026</t>
  </si>
  <si>
    <t>SC553027</t>
  </si>
  <si>
    <t>SC553028</t>
  </si>
  <si>
    <t>SC553029</t>
  </si>
  <si>
    <t>SC553030</t>
  </si>
  <si>
    <t>SC553031</t>
  </si>
  <si>
    <t>SC553032</t>
  </si>
  <si>
    <t>SC553033</t>
  </si>
  <si>
    <t>SC553034</t>
  </si>
  <si>
    <t>SC553035</t>
  </si>
  <si>
    <t>SC553036</t>
  </si>
  <si>
    <t>SC553037</t>
  </si>
  <si>
    <t>SC553038</t>
  </si>
  <si>
    <t>SC553039</t>
  </si>
  <si>
    <t>SC553040</t>
  </si>
  <si>
    <t>SC553041</t>
  </si>
  <si>
    <t>SC553042</t>
  </si>
  <si>
    <t>SC553043</t>
  </si>
  <si>
    <t>SC553044</t>
  </si>
  <si>
    <t>SC553045</t>
  </si>
  <si>
    <t>SC553046</t>
  </si>
  <si>
    <t>SC553047</t>
  </si>
  <si>
    <t>SC553048</t>
  </si>
  <si>
    <t>SC553049</t>
  </si>
  <si>
    <t>SC553050</t>
  </si>
  <si>
    <t>SC553051</t>
  </si>
  <si>
    <t>SC553052</t>
  </si>
  <si>
    <t>SC553053</t>
  </si>
  <si>
    <t>SC553054</t>
  </si>
  <si>
    <t>SC553055</t>
  </si>
  <si>
    <t>SC553056</t>
  </si>
  <si>
    <t>SC553057</t>
  </si>
  <si>
    <t>SC553058</t>
  </si>
  <si>
    <t>SC553059</t>
  </si>
  <si>
    <t>SC553060</t>
  </si>
  <si>
    <t>SC553061</t>
  </si>
  <si>
    <t>SC553062</t>
  </si>
  <si>
    <t>SC553063</t>
  </si>
  <si>
    <t>SC553064</t>
  </si>
  <si>
    <t>PC21455</t>
  </si>
  <si>
    <t>PC21456</t>
  </si>
  <si>
    <t>PC21458</t>
  </si>
  <si>
    <t>PC21459</t>
  </si>
  <si>
    <t>PC21460</t>
  </si>
  <si>
    <t>PC21461</t>
  </si>
  <si>
    <t>PC21462</t>
  </si>
  <si>
    <t>PC21463</t>
  </si>
  <si>
    <t>PC21464</t>
  </si>
  <si>
    <t>PC21465</t>
  </si>
  <si>
    <t>PC21466</t>
  </si>
  <si>
    <t>PC21467</t>
  </si>
  <si>
    <t>PC21468</t>
  </si>
  <si>
    <t>SC552976</t>
  </si>
  <si>
    <t>SC552977</t>
  </si>
  <si>
    <t>SC552978</t>
  </si>
  <si>
    <t>SC552979</t>
  </si>
  <si>
    <t>SC552980</t>
  </si>
  <si>
    <t>SC552981</t>
  </si>
  <si>
    <t>SC552982</t>
  </si>
  <si>
    <t>SC552983</t>
  </si>
  <si>
    <t>SC552984</t>
  </si>
  <si>
    <t>SC552985</t>
  </si>
  <si>
    <t>SC552986</t>
  </si>
  <si>
    <t>SC552987</t>
  </si>
  <si>
    <t>SC552988</t>
  </si>
  <si>
    <t>SC552989</t>
  </si>
  <si>
    <t>SC552990</t>
  </si>
  <si>
    <t>PC21457</t>
  </si>
  <si>
    <t>PC21469</t>
  </si>
  <si>
    <t>PC21472</t>
  </si>
  <si>
    <t>PC21473</t>
  </si>
  <si>
    <t>PC21474</t>
  </si>
  <si>
    <t>PC21475</t>
  </si>
  <si>
    <t>PC21476</t>
  </si>
  <si>
    <t>PC21477</t>
  </si>
  <si>
    <t>PC21478</t>
  </si>
  <si>
    <t>PC21479</t>
  </si>
  <si>
    <t>PC21480</t>
  </si>
  <si>
    <t>PC21481</t>
  </si>
  <si>
    <t>PC21482</t>
  </si>
  <si>
    <t>PC21483</t>
  </si>
  <si>
    <t>PC21484</t>
  </si>
  <si>
    <t>PC21485</t>
  </si>
  <si>
    <t>SC553065</t>
  </si>
  <si>
    <t>SC553066</t>
  </si>
  <si>
    <t>SC553067</t>
  </si>
  <si>
    <t>SC553068</t>
  </si>
  <si>
    <t>SC553069</t>
  </si>
  <si>
    <t>SC553070</t>
  </si>
  <si>
    <t>SC553071</t>
  </si>
  <si>
    <t>SC553072</t>
  </si>
  <si>
    <t>SC553073</t>
  </si>
  <si>
    <t>SC553074</t>
  </si>
  <si>
    <t>SC553075</t>
  </si>
  <si>
    <t>SC553076</t>
  </si>
  <si>
    <t>SC553077</t>
  </si>
  <si>
    <t>SC553078</t>
  </si>
  <si>
    <t>SC553079</t>
  </si>
  <si>
    <t>SC553080</t>
  </si>
  <si>
    <t>SC553081</t>
  </si>
  <si>
    <t>SC553082</t>
  </si>
  <si>
    <t>SC553083</t>
  </si>
  <si>
    <t>SC553084</t>
  </si>
  <si>
    <t>SC553085</t>
  </si>
  <si>
    <t>SC553086</t>
  </si>
  <si>
    <t>SC553087</t>
  </si>
  <si>
    <t>SC553088</t>
  </si>
  <si>
    <t>SC553089</t>
  </si>
  <si>
    <t>SC553090</t>
  </si>
  <si>
    <t>SC553091</t>
  </si>
  <si>
    <t>SC553092</t>
  </si>
  <si>
    <t>SC553093</t>
  </si>
  <si>
    <t>SC553094</t>
  </si>
  <si>
    <t>PC21491</t>
  </si>
  <si>
    <t>PC21492</t>
  </si>
  <si>
    <t>PC21493</t>
  </si>
  <si>
    <t>PC21494</t>
  </si>
  <si>
    <t>PC21495</t>
  </si>
  <si>
    <t>PC21496</t>
  </si>
  <si>
    <t>PC21497</t>
  </si>
  <si>
    <t>PC21498</t>
  </si>
  <si>
    <t>PC21499</t>
  </si>
  <si>
    <t>PC21500</t>
  </si>
  <si>
    <t>PC17554</t>
  </si>
  <si>
    <t>SC510683</t>
  </si>
  <si>
    <t>SC510684</t>
  </si>
  <si>
    <t>118166_3</t>
  </si>
  <si>
    <t>Sums</t>
  </si>
  <si>
    <t>MSA (4)</t>
  </si>
  <si>
    <t>Zymo (3)</t>
  </si>
  <si>
    <t>Samples + Seq Controls</t>
  </si>
  <si>
    <t>TRANSFER VOLUME</t>
  </si>
  <si>
    <t>TRANSFER AMOUNT (QDNA)</t>
  </si>
  <si>
    <t>TRANSFER AMOUNT (Default)</t>
  </si>
  <si>
    <t>Dilution Plate</t>
  </si>
  <si>
    <t>D63011</t>
  </si>
  <si>
    <t>PC21994</t>
  </si>
  <si>
    <t>PC21995</t>
  </si>
  <si>
    <t>Sample Volume</t>
  </si>
  <si>
    <t>Water Volume</t>
  </si>
  <si>
    <t>G7</t>
  </si>
  <si>
    <t>B9</t>
  </si>
  <si>
    <t>A8</t>
  </si>
  <si>
    <t>C11</t>
  </si>
  <si>
    <t>E9</t>
  </si>
  <si>
    <t>A5</t>
  </si>
  <si>
    <t>G6</t>
  </si>
  <si>
    <t>D11</t>
  </si>
  <si>
    <t>H11</t>
  </si>
  <si>
    <t>Well _ PC21994/PC22051</t>
  </si>
  <si>
    <t>Well_PC21995/PC22052</t>
  </si>
  <si>
    <t>x</t>
  </si>
  <si>
    <t>SC555338</t>
  </si>
  <si>
    <t>SC555339</t>
  </si>
  <si>
    <t>SC555340</t>
  </si>
  <si>
    <t>SC555341</t>
  </si>
  <si>
    <t>SC555342</t>
  </si>
  <si>
    <t>SC555343</t>
  </si>
  <si>
    <t>SC555344</t>
  </si>
  <si>
    <t>SC555345</t>
  </si>
  <si>
    <t>SC555346</t>
  </si>
  <si>
    <t>SC555347</t>
  </si>
  <si>
    <t>SC555348</t>
  </si>
  <si>
    <t>SC555349</t>
  </si>
  <si>
    <t>SC555350</t>
  </si>
  <si>
    <t>SC555351</t>
  </si>
  <si>
    <t>Homo-Holder</t>
  </si>
  <si>
    <t>NTCBlank</t>
  </si>
  <si>
    <t>ExtBlank</t>
  </si>
  <si>
    <t>PCRBlank</t>
  </si>
  <si>
    <t>ZymoExtMock</t>
  </si>
  <si>
    <t>ZymoSeqMock</t>
  </si>
  <si>
    <t>SeqBlank</t>
  </si>
  <si>
    <t>ZymoC (D6300)_18</t>
  </si>
  <si>
    <t>ZymoC (D6300)_13</t>
  </si>
  <si>
    <t>NTC-PC04924-H-12</t>
  </si>
  <si>
    <t>NTC-PC04925-H-12</t>
  </si>
  <si>
    <t>NTC-PC07578-H-12</t>
  </si>
  <si>
    <t>NTC-PC22190-F-12</t>
  </si>
  <si>
    <t>NTC-PC22192-D-12</t>
  </si>
  <si>
    <t>Water-PC04924-G-12</t>
  </si>
  <si>
    <t>Water-PC04925-G-12</t>
  </si>
  <si>
    <t>Water-PC07578-G-12</t>
  </si>
  <si>
    <t>Water-PC22190-E-12</t>
  </si>
  <si>
    <t>Water-PC22192-C-12</t>
  </si>
  <si>
    <t>SC249382-PC04924-D-02</t>
  </si>
  <si>
    <t>SC249382-PC04925-F-01</t>
  </si>
  <si>
    <t>SC249391-PC04924-D-03</t>
  </si>
  <si>
    <t>SC249391-PC04925-H-01</t>
  </si>
  <si>
    <t>SC249396-PC04924-A-04</t>
  </si>
  <si>
    <t>SC249396-PC04925-A-02</t>
  </si>
  <si>
    <t>SC249399-PC04924-D-04</t>
  </si>
  <si>
    <t>SC249399-PC04925-B-02</t>
  </si>
  <si>
    <t>SC249405-PC04924-A-05</t>
  </si>
  <si>
    <t>SC249405-PC04925-C-02</t>
  </si>
  <si>
    <t>SC249408-PC04924-C-05</t>
  </si>
  <si>
    <t>SC249408-PC04925-E-02</t>
  </si>
  <si>
    <t>SC249410-PC04924-E-05</t>
  </si>
  <si>
    <t>SC249410-PC04925-F-02</t>
  </si>
  <si>
    <t>SC249411-PC04924-F-05</t>
  </si>
  <si>
    <t>SC249411-PC04925-G-02</t>
  </si>
  <si>
    <t>SC249414-PC04924-A-06</t>
  </si>
  <si>
    <t>SC249414-PC04925-H-02</t>
  </si>
  <si>
    <t>SC249416-PC04924-C-06</t>
  </si>
  <si>
    <t>SC249416-PC04925-A-03</t>
  </si>
  <si>
    <t>SC249418-PC04924-E-06</t>
  </si>
  <si>
    <t>SC249418-PC04925-B-03</t>
  </si>
  <si>
    <t>SC249419-PC04924-F-06</t>
  </si>
  <si>
    <t>SC249419-PC04925-C-03</t>
  </si>
  <si>
    <t>SC249424-PC04924-B-07</t>
  </si>
  <si>
    <t>SC249424-PC04925-E-03</t>
  </si>
  <si>
    <t>SC249426-PC04924-D-07</t>
  </si>
  <si>
    <t>SC249426-PC04925-F-03</t>
  </si>
  <si>
    <t>SC249429-PC04924-G-07</t>
  </si>
  <si>
    <t>SC249429-PC04925-G-03</t>
  </si>
  <si>
    <t>SC249430-PC04924-H-07</t>
  </si>
  <si>
    <t>SC249430-PC04925-H-03</t>
  </si>
  <si>
    <t>SC249432-PC04924-A-08</t>
  </si>
  <si>
    <t>SC249432-PC04925-B-04</t>
  </si>
  <si>
    <t>SC249433-PC04924-B-08</t>
  </si>
  <si>
    <t>SC249433-PC04925-C-04</t>
  </si>
  <si>
    <t>SC249435-PC04924-D-08</t>
  </si>
  <si>
    <t>SC249435-PC04925-D-04</t>
  </si>
  <si>
    <t>SC249436-PC04924-E-08</t>
  </si>
  <si>
    <t>SC249436-PC04925-E-04</t>
  </si>
  <si>
    <t>SC249437-PC04924-F-08</t>
  </si>
  <si>
    <t>SC249437-PC04925-F-04</t>
  </si>
  <si>
    <t>SC249440-PC04924-A-09</t>
  </si>
  <si>
    <t>SC249440-PC04925-G-04</t>
  </si>
  <si>
    <t>SC249441-PC04924-B-09</t>
  </si>
  <si>
    <t>SC249441-PC04925-H-04</t>
  </si>
  <si>
    <t>SC249445-PC04924-E-09</t>
  </si>
  <si>
    <t>SC249445-PC04925-B-05</t>
  </si>
  <si>
    <t>SC249447-PC04924-G-09</t>
  </si>
  <si>
    <t>SC249447-PC04925-C-05</t>
  </si>
  <si>
    <t>SC249448-PC04924-H-09</t>
  </si>
  <si>
    <t>SC249448-PC04925-A-11</t>
  </si>
  <si>
    <t>SC249448-PC04925-D-05</t>
  </si>
  <si>
    <t>SC249449-PC04924-A-10</t>
  </si>
  <si>
    <t>SC249449-PC04925-E-05</t>
  </si>
  <si>
    <t>SC249453-PC04924-E-10</t>
  </si>
  <si>
    <t>SC249453-PC04925-F-05</t>
  </si>
  <si>
    <t>SC304924-PC07578-A-11</t>
  </si>
  <si>
    <t>SC304924-PC07578-B-07</t>
  </si>
  <si>
    <t>SC304925-PC07578-B-08</t>
  </si>
  <si>
    <t>SC304925-PC07578-D-07</t>
  </si>
  <si>
    <t>SC249385-PC04924-G-02</t>
  </si>
  <si>
    <t>SC249387-PC04925-G-01</t>
  </si>
  <si>
    <t>SC249420-PC04924-G-06</t>
  </si>
  <si>
    <t>SC249421-PC04924-H-06</t>
  </si>
  <si>
    <t>SC249422-PC04925-D-03</t>
  </si>
  <si>
    <t>SC249439-PC04924-H-08</t>
  </si>
  <si>
    <t>SC249443-PC04924-D-09</t>
  </si>
  <si>
    <t>SC249451-PC04924-C-10</t>
  </si>
  <si>
    <t>SC249385-PC07578-C-07</t>
  </si>
  <si>
    <t>SC249387-PC07578-G-01</t>
  </si>
  <si>
    <t>SC249420-PC07578-H-07</t>
  </si>
  <si>
    <t>SC249421-PC07578-F-02</t>
  </si>
  <si>
    <t>SC249422-PC07578-D-03</t>
  </si>
  <si>
    <t>SC249439-PC07578-G-07</t>
  </si>
  <si>
    <t>SC249443-PC07578-E-05</t>
  </si>
  <si>
    <t>SC249451-PC07578-F-06</t>
  </si>
  <si>
    <t>Sample-Type</t>
  </si>
  <si>
    <t>Source-PCR-Plate</t>
  </si>
  <si>
    <t>Run-ID</t>
  </si>
  <si>
    <t>Project-ID</t>
  </si>
  <si>
    <t>Human</t>
  </si>
  <si>
    <t>D35322</t>
  </si>
  <si>
    <t>MSA1000</t>
  </si>
  <si>
    <t>MSA1001</t>
  </si>
  <si>
    <t>MSA1002</t>
  </si>
  <si>
    <t>MSA1003</t>
  </si>
  <si>
    <t>ZymoResearch</t>
  </si>
  <si>
    <t>Other</t>
  </si>
  <si>
    <t>DCEG</t>
  </si>
  <si>
    <t>Sample-Aliquot</t>
  </si>
  <si>
    <t>Sample-Descrip</t>
  </si>
  <si>
    <t>Source-Descrip</t>
  </si>
  <si>
    <t>Source-Vendor</t>
  </si>
  <si>
    <t>Ext-Company</t>
  </si>
  <si>
    <t>Ext-Kit</t>
  </si>
  <si>
    <t>Homo-Method</t>
  </si>
  <si>
    <t>Vial-ID</t>
  </si>
  <si>
    <t>AFA1</t>
  </si>
  <si>
    <t>AFA2</t>
  </si>
  <si>
    <t>Sample-Cat</t>
  </si>
  <si>
    <t>Ext-Robotics</t>
  </si>
  <si>
    <t>Homo-Type</t>
  </si>
  <si>
    <t>Seq1Goal</t>
  </si>
  <si>
    <t>Seq2Goal</t>
  </si>
  <si>
    <t>Ext.Control</t>
  </si>
  <si>
    <t>MagAttract PowerSoil DNA Kit</t>
  </si>
  <si>
    <t>Pro Plate</t>
  </si>
  <si>
    <t>02</t>
  </si>
  <si>
    <t>Yes</t>
  </si>
  <si>
    <t>No</t>
  </si>
  <si>
    <t>AFA</t>
  </si>
  <si>
    <t>DNeasy PowerSoil Pro kit</t>
  </si>
  <si>
    <t>Residuals of 016</t>
  </si>
  <si>
    <t>01</t>
  </si>
  <si>
    <t>96 MagBead DNA Extraction Kit</t>
  </si>
  <si>
    <t>Vertical</t>
  </si>
  <si>
    <t>ZymoCont_D6310_1</t>
  </si>
  <si>
    <t>QIACube HT</t>
  </si>
  <si>
    <t>03</t>
  </si>
  <si>
    <t>ZymoCont_D6310_2</t>
  </si>
  <si>
    <t>Residuals of R03</t>
  </si>
  <si>
    <t>Residuls of R05</t>
  </si>
  <si>
    <t>ZymoCont</t>
  </si>
  <si>
    <t>IE</t>
  </si>
  <si>
    <t>Stool_1</t>
  </si>
  <si>
    <t>Skipped</t>
  </si>
  <si>
    <t>Stool_4</t>
  </si>
  <si>
    <t>Stool_5</t>
  </si>
  <si>
    <t>Stool_6</t>
  </si>
  <si>
    <t>Stool_8</t>
  </si>
  <si>
    <t>Stool_9</t>
  </si>
  <si>
    <t>Study24</t>
  </si>
  <si>
    <t>Study3</t>
  </si>
  <si>
    <t>Study38</t>
  </si>
  <si>
    <t>Study41</t>
  </si>
  <si>
    <t>Study48</t>
  </si>
  <si>
    <t>Study57</t>
  </si>
  <si>
    <t>DZ35322 0001</t>
  </si>
  <si>
    <t>DZ35298 0104</t>
  </si>
  <si>
    <t>Extraction Blank</t>
  </si>
  <si>
    <t>Ext.Blank</t>
  </si>
  <si>
    <t>ExtractionBlank</t>
  </si>
  <si>
    <t>BC</t>
  </si>
  <si>
    <t>BioC1</t>
  </si>
  <si>
    <t>BioC2</t>
  </si>
  <si>
    <t>BioC3</t>
  </si>
  <si>
    <t>BioC4</t>
  </si>
  <si>
    <t>BioC5</t>
  </si>
  <si>
    <t>Homo-VarySource</t>
  </si>
  <si>
    <t>AFA-Time</t>
  </si>
  <si>
    <t>AFA-Speed</t>
  </si>
  <si>
    <t>Residuals</t>
  </si>
  <si>
    <t>Residuals of R07</t>
  </si>
  <si>
    <t>PC04924_A_01</t>
  </si>
  <si>
    <t>180112_M01354_0104_000000000-BFN3F</t>
  </si>
  <si>
    <t>NP0084-MB4</t>
  </si>
  <si>
    <t>SC249359-PC04924-B-01</t>
  </si>
  <si>
    <t>PC04924_B_01</t>
  </si>
  <si>
    <t>SC249359-PC04925-A-01</t>
  </si>
  <si>
    <t>PC04925_A_01</t>
  </si>
  <si>
    <t>180112_M03599_0134_000000000-BFD9Y</t>
  </si>
  <si>
    <t>SC249360-PC04924-C-01</t>
  </si>
  <si>
    <t>PC04924_C_01</t>
  </si>
  <si>
    <t>SC249361-PC04924-D-01</t>
  </si>
  <si>
    <t>PC04924_D_01</t>
  </si>
  <si>
    <t>SC249361-PC04925-A-10</t>
  </si>
  <si>
    <t>PC04925_A_10</t>
  </si>
  <si>
    <t>SC249361-PC04925-B-01</t>
  </si>
  <si>
    <t>PC04925_B_01</t>
  </si>
  <si>
    <t>SC249362-PC04924-E-01</t>
  </si>
  <si>
    <t>PC04924_E_01</t>
  </si>
  <si>
    <t>PC04924_F_01</t>
  </si>
  <si>
    <t>SC249364-PC04924-G-01</t>
  </si>
  <si>
    <t>PC04924_G_01</t>
  </si>
  <si>
    <t>SC249364-PC04925-C-01</t>
  </si>
  <si>
    <t>PC04925_C_01</t>
  </si>
  <si>
    <t>SC249365-PC04924-H-01</t>
  </si>
  <si>
    <t>PC04924_H_01</t>
  </si>
  <si>
    <t>SC249366-PC04925-D-01</t>
  </si>
  <si>
    <t>PC04925_D_01</t>
  </si>
  <si>
    <t>PC04924_A_02</t>
  </si>
  <si>
    <t>SC249368-PC04924-B-02</t>
  </si>
  <si>
    <t>PC04924_B_02</t>
  </si>
  <si>
    <t>SC249369-PC04924-C-02</t>
  </si>
  <si>
    <t>PC04924_C_02</t>
  </si>
  <si>
    <t>SC249369-PC04925-E-01</t>
  </si>
  <si>
    <t>PC04925_E_01</t>
  </si>
  <si>
    <t>PC04924_D_02</t>
  </si>
  <si>
    <t>PC04925_F_01</t>
  </si>
  <si>
    <t>PC04924_E_02</t>
  </si>
  <si>
    <t>PC04924_F_02</t>
  </si>
  <si>
    <t>PC04924_G_02</t>
  </si>
  <si>
    <t>PC04924_H_02</t>
  </si>
  <si>
    <t>PC04925_G_01</t>
  </si>
  <si>
    <t>PC04924_A_03</t>
  </si>
  <si>
    <t>PC04924_B_03</t>
  </si>
  <si>
    <t>PC04924_C_03</t>
  </si>
  <si>
    <t>PC04924_D_03</t>
  </si>
  <si>
    <t>PC04925_H_01</t>
  </si>
  <si>
    <t>PC04924_E_03</t>
  </si>
  <si>
    <t>PC04924_F_03</t>
  </si>
  <si>
    <t>PC04924_G_03</t>
  </si>
  <si>
    <t>PC04924_H_03</t>
  </si>
  <si>
    <t>PC04924_A_04</t>
  </si>
  <si>
    <t>PC04925_A_02</t>
  </si>
  <si>
    <t>PC04924_B_04</t>
  </si>
  <si>
    <t>PC04924_C_04</t>
  </si>
  <si>
    <t>PC04924_D_04</t>
  </si>
  <si>
    <t>PC04925_B_02</t>
  </si>
  <si>
    <t>PC04924_E_04</t>
  </si>
  <si>
    <t>PC04924_F_04</t>
  </si>
  <si>
    <t>PC04924_G_04</t>
  </si>
  <si>
    <t>PC04924_H_04</t>
  </si>
  <si>
    <t>PC04924_A_05</t>
  </si>
  <si>
    <t>PC04925_C_02</t>
  </si>
  <si>
    <t>PC04925_D_02</t>
  </si>
  <si>
    <t>PC04924_B_05</t>
  </si>
  <si>
    <t>PC04924_C_05</t>
  </si>
  <si>
    <t>PC04925_E_02</t>
  </si>
  <si>
    <t>PC04924_D_05</t>
  </si>
  <si>
    <t>PC04924_E_05</t>
  </si>
  <si>
    <t>PC04925_F_02</t>
  </si>
  <si>
    <t>PC04924_F_05</t>
  </si>
  <si>
    <t>PC04925_G_02</t>
  </si>
  <si>
    <t>PC04924_G_05</t>
  </si>
  <si>
    <t>PC04924_H_05</t>
  </si>
  <si>
    <t>PC04924_A_06</t>
  </si>
  <si>
    <t>PC04925_H_02</t>
  </si>
  <si>
    <t>PC04924_B_06</t>
  </si>
  <si>
    <t>PC04924_C_06</t>
  </si>
  <si>
    <t>PC04925_A_03</t>
  </si>
  <si>
    <t>PC04924_D_06</t>
  </si>
  <si>
    <t>PC04924_E_06</t>
  </si>
  <si>
    <t>PC04925_B_03</t>
  </si>
  <si>
    <t>PC04924_F_06</t>
  </si>
  <si>
    <t>PC04925_C_03</t>
  </si>
  <si>
    <t>PC04924_G_06</t>
  </si>
  <si>
    <t>PC04924_H_06</t>
  </si>
  <si>
    <t>PC04925_D_03</t>
  </si>
  <si>
    <t>PC04924_A_07</t>
  </si>
  <si>
    <t>PC04924_B_07</t>
  </si>
  <si>
    <t>PC04925_E_03</t>
  </si>
  <si>
    <t>PC04924_C_07</t>
  </si>
  <si>
    <t>PC04924_D_07</t>
  </si>
  <si>
    <t>PC04925_F_03</t>
  </si>
  <si>
    <t>PC04924_E_07</t>
  </si>
  <si>
    <t>PC04924_F_07</t>
  </si>
  <si>
    <t>PC04924_G_07</t>
  </si>
  <si>
    <t>PC04925_G_03</t>
  </si>
  <si>
    <t>PC04924_H_07</t>
  </si>
  <si>
    <t>PC04925_H_03</t>
  </si>
  <si>
    <t>PC04925_A_04</t>
  </si>
  <si>
    <t>PC04924_A_08</t>
  </si>
  <si>
    <t>PC04925_B_04</t>
  </si>
  <si>
    <t>PC04924_B_08</t>
  </si>
  <si>
    <t>PC04925_C_04</t>
  </si>
  <si>
    <t>PC04924_C_08</t>
  </si>
  <si>
    <t>PC04924_D_08</t>
  </si>
  <si>
    <t>PC04925_D_04</t>
  </si>
  <si>
    <t>PC04924_E_08</t>
  </si>
  <si>
    <t>PC04925_E_04</t>
  </si>
  <si>
    <t>PC04924_F_08</t>
  </si>
  <si>
    <t>PC04925_F_04</t>
  </si>
  <si>
    <t>PC04924_G_08</t>
  </si>
  <si>
    <t>PC04924_H_08</t>
  </si>
  <si>
    <t>PC04924_A_09</t>
  </si>
  <si>
    <t>PC04925_G_04</t>
  </si>
  <si>
    <t>PC04924_B_09</t>
  </si>
  <si>
    <t>PC04925_H_04</t>
  </si>
  <si>
    <t>PC04924_C_09</t>
  </si>
  <si>
    <t>PC04924_D_09</t>
  </si>
  <si>
    <t>PC04925_A_05</t>
  </si>
  <si>
    <t>PC04924_E_09</t>
  </si>
  <si>
    <t>PC04925_B_05</t>
  </si>
  <si>
    <t>PC04924_F_09</t>
  </si>
  <si>
    <t>PC04924_G_09</t>
  </si>
  <si>
    <t>PC04925_C_05</t>
  </si>
  <si>
    <t>PC04924_H_09</t>
  </si>
  <si>
    <t>PC04925_A_11</t>
  </si>
  <si>
    <t>PC04925_D_05</t>
  </si>
  <si>
    <t>PC04924_A_10</t>
  </si>
  <si>
    <t>PC04925_E_05</t>
  </si>
  <si>
    <t>PC04924_B_10</t>
  </si>
  <si>
    <t>PC04924_C_10</t>
  </si>
  <si>
    <t>PC04924_D_10</t>
  </si>
  <si>
    <t>PC04924_E_10</t>
  </si>
  <si>
    <t>PC04925_F_05</t>
  </si>
  <si>
    <t>SC253181-PC04925-G-05</t>
  </si>
  <si>
    <t>PC04925_G_05</t>
  </si>
  <si>
    <t>SC253182-PC04925-H-05</t>
  </si>
  <si>
    <t>PC04925_H_05</t>
  </si>
  <si>
    <t>SC253183-PC04925-A-06</t>
  </si>
  <si>
    <t>PC04925_A_06</t>
  </si>
  <si>
    <t>SC253184-PC04925-B-06</t>
  </si>
  <si>
    <t>PC04925_B_06</t>
  </si>
  <si>
    <t>PC04925_C_06</t>
  </si>
  <si>
    <t>SC253186-PC04925-D-06</t>
  </si>
  <si>
    <t>PC04925_D_06</t>
  </si>
  <si>
    <t>PC04925_E_06</t>
  </si>
  <si>
    <t>PC04925_F_06</t>
  </si>
  <si>
    <t>SC253190-PC04925-G-06</t>
  </si>
  <si>
    <t>PC04925_G_06</t>
  </si>
  <si>
    <t>SC253190-PC04925-H-06</t>
  </si>
  <si>
    <t>PC04925_H_06</t>
  </si>
  <si>
    <t>PC04925_A_07</t>
  </si>
  <si>
    <t>PC04925_B_07</t>
  </si>
  <si>
    <t>PC04925_C_07</t>
  </si>
  <si>
    <t>PC04925_D_07</t>
  </si>
  <si>
    <t>SC253195-PC04925-E-07</t>
  </si>
  <si>
    <t>PC04925_E_07</t>
  </si>
  <si>
    <t>SC253196-PC04925-F-07</t>
  </si>
  <si>
    <t>PC04925_F_07</t>
  </si>
  <si>
    <t>SC253197-PC04925-G-07</t>
  </si>
  <si>
    <t>PC04925_G_07</t>
  </si>
  <si>
    <t>SC253197-PC04925-H-07</t>
  </si>
  <si>
    <t>PC04925_H_07</t>
  </si>
  <si>
    <t>SC253199-PC04925-A-08</t>
  </si>
  <si>
    <t>PC04925_A_08</t>
  </si>
  <si>
    <t>SC253199-PC04925-B-08</t>
  </si>
  <si>
    <t>PC04925_B_08</t>
  </si>
  <si>
    <t>SC253199-PC04925-E-11</t>
  </si>
  <si>
    <t>PC04925_E_11</t>
  </si>
  <si>
    <t>SC253200-PC04925-C-08</t>
  </si>
  <si>
    <t>PC04925_C_08</t>
  </si>
  <si>
    <t>SC253201-PC04925-D-08</t>
  </si>
  <si>
    <t>PC04925_D_08</t>
  </si>
  <si>
    <t>SC253201-PC04925-E-08</t>
  </si>
  <si>
    <t>PC04925_E_08</t>
  </si>
  <si>
    <t>SC253202-PC04925-F-08</t>
  </si>
  <si>
    <t>PC04925_F_08</t>
  </si>
  <si>
    <t>SC253203-PC04925-G-08</t>
  </si>
  <si>
    <t>PC04925_G_08</t>
  </si>
  <si>
    <t>SC253203-PC04925-H-08</t>
  </si>
  <si>
    <t>PC04925_H_08</t>
  </si>
  <si>
    <t>PC04925_A_09</t>
  </si>
  <si>
    <t>SC253843-PC04924-F-10</t>
  </si>
  <si>
    <t>PC04924_F_10</t>
  </si>
  <si>
    <t>SC253843-PC04925-B-09</t>
  </si>
  <si>
    <t>PC04925_B_09</t>
  </si>
  <si>
    <t>PC04924_G_10</t>
  </si>
  <si>
    <t>SC253845-PC04924-H-10</t>
  </si>
  <si>
    <t>PC04924_H_10</t>
  </si>
  <si>
    <t>SC253845-PC04925-C-09</t>
  </si>
  <si>
    <t>PC04925_C_09</t>
  </si>
  <si>
    <t>SC253846-PC04924-A-11</t>
  </si>
  <si>
    <t>PC04924_A_11</t>
  </si>
  <si>
    <t>SC253846-PC04925-D-09</t>
  </si>
  <si>
    <t>PC04925_D_09</t>
  </si>
  <si>
    <t>SC253847-PC04924-B-11</t>
  </si>
  <si>
    <t>PC04924_B_11</t>
  </si>
  <si>
    <t>SC253847-PC04925-E-09</t>
  </si>
  <si>
    <t>PC04925_E_09</t>
  </si>
  <si>
    <t>PC04924_C_11</t>
  </si>
  <si>
    <t>SC253849-PC04924-D-11</t>
  </si>
  <si>
    <t>PC04924_D_11</t>
  </si>
  <si>
    <t>SC253849-PC04925-F-09</t>
  </si>
  <si>
    <t>PC04925_F_09</t>
  </si>
  <si>
    <t>PC04924_E_11</t>
  </si>
  <si>
    <t>SC253852-PC04924-F-11</t>
  </si>
  <si>
    <t>PC04924_F_11</t>
  </si>
  <si>
    <t>SC253852-PC04925-G-09</t>
  </si>
  <si>
    <t>PC04925_G_09</t>
  </si>
  <si>
    <t>PC04924_G_11</t>
  </si>
  <si>
    <t>PC04924_H_11</t>
  </si>
  <si>
    <t>SC261515-PC04925-H-11</t>
  </si>
  <si>
    <t>PC04925_H_11</t>
  </si>
  <si>
    <t>SC261516-PC04925-H-10</t>
  </si>
  <si>
    <t>PC04925_H_10</t>
  </si>
  <si>
    <t>SC261517-PC04925-B-11</t>
  </si>
  <si>
    <t>PC04925_B_11</t>
  </si>
  <si>
    <t>PC04925_C_10</t>
  </si>
  <si>
    <t>SC261522-PC04925-F-11</t>
  </si>
  <si>
    <t>PC04925_F_11</t>
  </si>
  <si>
    <t>SC261523-PC04925-G-10</t>
  </si>
  <si>
    <t>PC04925_G_10</t>
  </si>
  <si>
    <t>SC261524-PC04925-H-09</t>
  </si>
  <si>
    <t>PC04925_H_09</t>
  </si>
  <si>
    <t>SC261525-PC04925-D-10</t>
  </si>
  <si>
    <t>PC04925_D_10</t>
  </si>
  <si>
    <t>SC261526-PC04925-C-11</t>
  </si>
  <si>
    <t>PC04925_C_11</t>
  </si>
  <si>
    <t>PC04925_B_10</t>
  </si>
  <si>
    <t>SC261528-PC04925-E-10</t>
  </si>
  <si>
    <t>PC04925_E_10</t>
  </si>
  <si>
    <t>SC261529-PC04925-F-10</t>
  </si>
  <si>
    <t>PC04925_F_10</t>
  </si>
  <si>
    <t>SC261531-PC04925-G-11</t>
  </si>
  <si>
    <t>PC04925_G_11</t>
  </si>
  <si>
    <t>SC261532-PC04925-D-11</t>
  </si>
  <si>
    <t>PC04925_D_11</t>
  </si>
  <si>
    <t>PC04924_A_12</t>
  </si>
  <si>
    <t>PC04924_B_12</t>
  </si>
  <si>
    <t>PC04924_C_12</t>
  </si>
  <si>
    <t>PC04924_D_12</t>
  </si>
  <si>
    <t>PC04924_E_12</t>
  </si>
  <si>
    <t>PC04924_F_12</t>
  </si>
  <si>
    <t>PC04925_A_12</t>
  </si>
  <si>
    <t>PC04925_B_12</t>
  </si>
  <si>
    <t>PC04925_C_12</t>
  </si>
  <si>
    <t>PC04925_D_12</t>
  </si>
  <si>
    <t>PC04925_E_12</t>
  </si>
  <si>
    <t>PC04925_F_12</t>
  </si>
  <si>
    <t>PC04924_H_12</t>
  </si>
  <si>
    <t>PC04925_H_12</t>
  </si>
  <si>
    <t>PC04924_G_12</t>
  </si>
  <si>
    <t>PC04925_G_12</t>
  </si>
  <si>
    <t>SC249360-PC07578-B-09</t>
  </si>
  <si>
    <t>PC07578_B_09</t>
  </si>
  <si>
    <t>180328_M01354_0106_000000000-BFMHC</t>
  </si>
  <si>
    <t>NP0084-MB5</t>
  </si>
  <si>
    <t>SC249362-PC07578-H-08</t>
  </si>
  <si>
    <t>PC07578_H_08</t>
  </si>
  <si>
    <t>PC07578_C_01</t>
  </si>
  <si>
    <t>SC249365-PC07578-E-09</t>
  </si>
  <si>
    <t>PC07578_E_09</t>
  </si>
  <si>
    <t>SC249366-PC07578-D-01</t>
  </si>
  <si>
    <t>PC07578_D_01</t>
  </si>
  <si>
    <t>SC249368-PC07578-C-10</t>
  </si>
  <si>
    <t>PC07578_C_10</t>
  </si>
  <si>
    <t>PC07578_E_01</t>
  </si>
  <si>
    <t>PC07578_H_05</t>
  </si>
  <si>
    <t>PC07578_C_07</t>
  </si>
  <si>
    <t>PC07578_G_01</t>
  </si>
  <si>
    <t>PC07578_H_01</t>
  </si>
  <si>
    <t>PC07578_E_02</t>
  </si>
  <si>
    <t>PC07578_B_01</t>
  </si>
  <si>
    <t>PC07578_G_02</t>
  </si>
  <si>
    <t>PC07578_H_02</t>
  </si>
  <si>
    <t>PC07578_H_07</t>
  </si>
  <si>
    <t>PC07578_F_02</t>
  </si>
  <si>
    <t>PC07578_D_03</t>
  </si>
  <si>
    <t>PC07578_E_03</t>
  </si>
  <si>
    <t>PC07578_F_03</t>
  </si>
  <si>
    <t>PC07578_G_03</t>
  </si>
  <si>
    <t>PC07578_H_03</t>
  </si>
  <si>
    <t>PC07578_G_08</t>
  </si>
  <si>
    <t>PC07578_E_04</t>
  </si>
  <si>
    <t>PC07578_F_04</t>
  </si>
  <si>
    <t>PC07578_G_07</t>
  </si>
  <si>
    <t>PC07578_H_04</t>
  </si>
  <si>
    <t>PC07578_E_05</t>
  </si>
  <si>
    <t>PC07578_D_05</t>
  </si>
  <si>
    <t>PC07578_F_06</t>
  </si>
  <si>
    <t>PC07578_F_05</t>
  </si>
  <si>
    <t>SC253181-PC07578-G-05</t>
  </si>
  <si>
    <t>PC07578_G_05</t>
  </si>
  <si>
    <t>SC253182-PC07578-A-01</t>
  </si>
  <si>
    <t>PC07578_A_01</t>
  </si>
  <si>
    <t>SC253183-PC07578-D-08</t>
  </si>
  <si>
    <t>PC07578_D_08</t>
  </si>
  <si>
    <t>SC253184-PC07578-G-06</t>
  </si>
  <si>
    <t>PC07578_G_06</t>
  </si>
  <si>
    <t>SC253186-PC07578-D-06</t>
  </si>
  <si>
    <t>PC07578_D_06</t>
  </si>
  <si>
    <t>PC07578_H_06</t>
  </si>
  <si>
    <t>SC253195-PC07578-E-07</t>
  </si>
  <si>
    <t>PC07578_E_07</t>
  </si>
  <si>
    <t>SC253196-PC07578-F-07</t>
  </si>
  <si>
    <t>PC07578_F_07</t>
  </si>
  <si>
    <t>SC253200-PC07578-C-08</t>
  </si>
  <si>
    <t>PC07578_C_08</t>
  </si>
  <si>
    <t>PC07578_E_08</t>
  </si>
  <si>
    <t>SC253202-PC07578-F-08</t>
  </si>
  <si>
    <t>PC07578_F_08</t>
  </si>
  <si>
    <t>PC07578_C_09</t>
  </si>
  <si>
    <t>PC07578_D_09</t>
  </si>
  <si>
    <t>PC07578_F_09</t>
  </si>
  <si>
    <t>PC07578_G_09</t>
  </si>
  <si>
    <t>SC261515-PC07578-H-11</t>
  </si>
  <si>
    <t>PC07578_H_11</t>
  </si>
  <si>
    <t>SC261516-PC07578-H-10</t>
  </si>
  <si>
    <t>PC07578_H_10</t>
  </si>
  <si>
    <t>SC261517-PC07578-F-01</t>
  </si>
  <si>
    <t>PC07578_F_01</t>
  </si>
  <si>
    <t>SC261522-PC07578-F-11</t>
  </si>
  <si>
    <t>PC07578_F_11</t>
  </si>
  <si>
    <t>SC261523-PC07578-G-10</t>
  </si>
  <si>
    <t>PC07578_G_10</t>
  </si>
  <si>
    <t>SC261524-PC07578-H-09</t>
  </si>
  <si>
    <t>PC07578_H_09</t>
  </si>
  <si>
    <t>SC261525-PC07578-D-10</t>
  </si>
  <si>
    <t>PC07578_D_10</t>
  </si>
  <si>
    <t>SC261526-PC07578-C-11</t>
  </si>
  <si>
    <t>PC07578_C_11</t>
  </si>
  <si>
    <t>SC261528-PC07578-E-11</t>
  </si>
  <si>
    <t>PC07578_E_11</t>
  </si>
  <si>
    <t>SC261529-PC07578-F-10</t>
  </si>
  <si>
    <t>PC07578_F_10</t>
  </si>
  <si>
    <t>SC261531-PC07578-G-11</t>
  </si>
  <si>
    <t>PC07578_G_11</t>
  </si>
  <si>
    <t>SC261532-PC07578-D-11</t>
  </si>
  <si>
    <t>PC07578_D_11</t>
  </si>
  <si>
    <t>PC07578_G_04</t>
  </si>
  <si>
    <t>PC07578_A_02</t>
  </si>
  <si>
    <t>PC07578_A_03</t>
  </si>
  <si>
    <t>PC07578_A_04</t>
  </si>
  <si>
    <t>PC07578_A_05</t>
  </si>
  <si>
    <t>PC07578_A_06</t>
  </si>
  <si>
    <t>PC07578_A_07</t>
  </si>
  <si>
    <t>PC07578_A_09</t>
  </si>
  <si>
    <t>PC07578_A_08</t>
  </si>
  <si>
    <t>PC07578_A_10</t>
  </si>
  <si>
    <t>PC07578_A_11</t>
  </si>
  <si>
    <t>PC07578_B_07</t>
  </si>
  <si>
    <t>PC07578_B_08</t>
  </si>
  <si>
    <t>PC07578_D_07</t>
  </si>
  <si>
    <t>PC07578_E_06</t>
  </si>
  <si>
    <t>PC07578_B_02</t>
  </si>
  <si>
    <t>PC07578_B_03</t>
  </si>
  <si>
    <t>PC07578_B_04</t>
  </si>
  <si>
    <t>PC07578_B_05</t>
  </si>
  <si>
    <t>PC07578_B_06</t>
  </si>
  <si>
    <t>SC304934-PC07578-C-05</t>
  </si>
  <si>
    <t>PC07578_C_05</t>
  </si>
  <si>
    <t>SC304934-PC07578-D-02</t>
  </si>
  <si>
    <t>PC07578_D_02</t>
  </si>
  <si>
    <t>SC304935-PC07578-B-10</t>
  </si>
  <si>
    <t>PC07578_B_10</t>
  </si>
  <si>
    <t>SC304935-PC07578-C-06</t>
  </si>
  <si>
    <t>PC07578_C_06</t>
  </si>
  <si>
    <t>PC07578_B_11</t>
  </si>
  <si>
    <t>PC07578_D_04</t>
  </si>
  <si>
    <t>PC07578_E_10</t>
  </si>
  <si>
    <t>PC07578_C_02</t>
  </si>
  <si>
    <t>PC07578_C_03</t>
  </si>
  <si>
    <t>PC07578_C_04</t>
  </si>
  <si>
    <t>PC07578_A_12</t>
  </si>
  <si>
    <t>PC07578_B_12</t>
  </si>
  <si>
    <t>PC07578_C_12</t>
  </si>
  <si>
    <t>PC07578_D_12</t>
  </si>
  <si>
    <t>PC07578_E_12</t>
  </si>
  <si>
    <t>PC07578_F_12</t>
  </si>
  <si>
    <t>PC07578_H_12</t>
  </si>
  <si>
    <t>PC07578_G_12</t>
  </si>
  <si>
    <t>PC22192_H_05</t>
  </si>
  <si>
    <t>190617_M01354_0118_000000000-CHFG3</t>
  </si>
  <si>
    <t>NP0084-MB6</t>
  </si>
  <si>
    <t>PC22192_C_08</t>
  </si>
  <si>
    <t>PC22190_H_10</t>
  </si>
  <si>
    <t>PC22192_D_07</t>
  </si>
  <si>
    <t>PC22190_E_02</t>
  </si>
  <si>
    <t>PC22192_H_10</t>
  </si>
  <si>
    <t>PC22190_A_03</t>
  </si>
  <si>
    <t>PC22192_G_08</t>
  </si>
  <si>
    <t>PC22190_D_10</t>
  </si>
  <si>
    <t>PC22190_H_02</t>
  </si>
  <si>
    <t>PC22190_A_02</t>
  </si>
  <si>
    <t>PC22192_A_07</t>
  </si>
  <si>
    <t>PC22190_C_01</t>
  </si>
  <si>
    <t>PC22190_D_06</t>
  </si>
  <si>
    <t>PC22190_F_03</t>
  </si>
  <si>
    <t>PC22192_B_06</t>
  </si>
  <si>
    <t>PC22190_B_08</t>
  </si>
  <si>
    <t>PC22192_G_02</t>
  </si>
  <si>
    <t>PC22190_B_03</t>
  </si>
  <si>
    <t>PC22190_D_09</t>
  </si>
  <si>
    <t>PC22192_E_01</t>
  </si>
  <si>
    <t>PC22192_D_10</t>
  </si>
  <si>
    <t>PC22192_C_04</t>
  </si>
  <si>
    <t>PC22192_C_06</t>
  </si>
  <si>
    <t>PC22190_B_02</t>
  </si>
  <si>
    <t>PC22190_H_07</t>
  </si>
  <si>
    <t>PC22190_H_04</t>
  </si>
  <si>
    <t>PC22192_H_01</t>
  </si>
  <si>
    <t>PC22190_G_01</t>
  </si>
  <si>
    <t>PC22190_G_02</t>
  </si>
  <si>
    <t>PC22192_D_08</t>
  </si>
  <si>
    <t>PC22192_G_10</t>
  </si>
  <si>
    <t>PC22190_G_10</t>
  </si>
  <si>
    <t>PC22192_C_03</t>
  </si>
  <si>
    <t>PC22192_B_07</t>
  </si>
  <si>
    <t>PC22190_D_01</t>
  </si>
  <si>
    <t>PC22190_G_04</t>
  </si>
  <si>
    <t>PC22190_B_07</t>
  </si>
  <si>
    <t>PC22192_D_03</t>
  </si>
  <si>
    <t>PC22192_B_03</t>
  </si>
  <si>
    <t>PC22190_A_04</t>
  </si>
  <si>
    <t>PC22190_C_04</t>
  </si>
  <si>
    <t>PC22190_F_06</t>
  </si>
  <si>
    <t>PC22192_G_05</t>
  </si>
  <si>
    <t>PC22192_G_09</t>
  </si>
  <si>
    <t>PC22192_A_06</t>
  </si>
  <si>
    <t>PC22190_H_05</t>
  </si>
  <si>
    <t>PC22192_C_11</t>
  </si>
  <si>
    <t>PC22190_A_11</t>
  </si>
  <si>
    <t>PC22192_A_09</t>
  </si>
  <si>
    <t>PC22190_H_11</t>
  </si>
  <si>
    <t>PC22192_F_06</t>
  </si>
  <si>
    <t>PC22192_A_01</t>
  </si>
  <si>
    <t>PC22190_A_10</t>
  </si>
  <si>
    <t>PC22190_C_02</t>
  </si>
  <si>
    <t>PC22192_A_11</t>
  </si>
  <si>
    <t>PC22190_E_08</t>
  </si>
  <si>
    <t>PC22190_E_10</t>
  </si>
  <si>
    <t>PC22192_G_07</t>
  </si>
  <si>
    <t>PC22192_H_03</t>
  </si>
  <si>
    <t>PC22190_D_07</t>
  </si>
  <si>
    <t>PC22192_A_03</t>
  </si>
  <si>
    <t>PC22192_D_11</t>
  </si>
  <si>
    <t>PC22190_E_06</t>
  </si>
  <si>
    <t>PC22190_E_03</t>
  </si>
  <si>
    <t>PC22192_G_11</t>
  </si>
  <si>
    <t>PC22190_A_06</t>
  </si>
  <si>
    <t>PC22192_E_10</t>
  </si>
  <si>
    <t>PC22192_H_07</t>
  </si>
  <si>
    <t>PC22190_C_05</t>
  </si>
  <si>
    <t>PC22190_D_04</t>
  </si>
  <si>
    <t>PC22190_E_09</t>
  </si>
  <si>
    <t>PC22192_C_02</t>
  </si>
  <si>
    <t>PC22192_B_01</t>
  </si>
  <si>
    <t>PC22190_B_09</t>
  </si>
  <si>
    <t>PC22190_D_02</t>
  </si>
  <si>
    <t>PC22192_F_10</t>
  </si>
  <si>
    <t>PC22190_F_07</t>
  </si>
  <si>
    <t>PC22190_F_08</t>
  </si>
  <si>
    <t>PC22192_D_05</t>
  </si>
  <si>
    <t>PC22192_E_02</t>
  </si>
  <si>
    <t>PC22190_C_12</t>
  </si>
  <si>
    <t>PC22192_B_10</t>
  </si>
  <si>
    <t>PC22192_A_02</t>
  </si>
  <si>
    <t>PC22192_F_05</t>
  </si>
  <si>
    <t>PC22190_C_07</t>
  </si>
  <si>
    <t>PC22190_H_09</t>
  </si>
  <si>
    <t>PC22192_C_05</t>
  </si>
  <si>
    <t>PC22190_B_10</t>
  </si>
  <si>
    <t>PC22192_E_04</t>
  </si>
  <si>
    <t>PC22190_B_04</t>
  </si>
  <si>
    <t>PC22190_F_09</t>
  </si>
  <si>
    <t>PC22192_E_05</t>
  </si>
  <si>
    <t>PC22192_B_08</t>
  </si>
  <si>
    <t>PC22190_C_06</t>
  </si>
  <si>
    <t>PC22190_D_05</t>
  </si>
  <si>
    <t>PC22190_C_10</t>
  </si>
  <si>
    <t>PC22192_F_04</t>
  </si>
  <si>
    <t>PC22190_C_09</t>
  </si>
  <si>
    <t>PC22190_E_05</t>
  </si>
  <si>
    <t>PC22192_H_08</t>
  </si>
  <si>
    <t>PC22192_A_08</t>
  </si>
  <si>
    <t>PC22190_F_10</t>
  </si>
  <si>
    <t>PC22192_E_08</t>
  </si>
  <si>
    <t>PC22190_H_03</t>
  </si>
  <si>
    <t>PC22192_B_04</t>
  </si>
  <si>
    <t>PC22190_H_01</t>
  </si>
  <si>
    <t>PC22190_C_03</t>
  </si>
  <si>
    <t>PC22190_A_05</t>
  </si>
  <si>
    <t>PC22190_G_07</t>
  </si>
  <si>
    <t>PC22190_A_08</t>
  </si>
  <si>
    <t>PC22190_C_11</t>
  </si>
  <si>
    <t>PC22190_D_11</t>
  </si>
  <si>
    <t>PC22192_G_03</t>
  </si>
  <si>
    <t>PC22192_A_04</t>
  </si>
  <si>
    <t>PC22192_G_04</t>
  </si>
  <si>
    <t>PC22192_G_06</t>
  </si>
  <si>
    <t>PC22192_B_09</t>
  </si>
  <si>
    <t>PC22192_E_09</t>
  </si>
  <si>
    <t>PC22192_H_11</t>
  </si>
  <si>
    <t>PC22190_F_12</t>
  </si>
  <si>
    <t>PC22192_D_12</t>
  </si>
  <si>
    <t>PC22190_E_12</t>
  </si>
  <si>
    <t>PC22192_C_12</t>
  </si>
  <si>
    <t>PC22192_B_11</t>
  </si>
  <si>
    <t>PC22190_A_12</t>
  </si>
  <si>
    <t>PC22190_B_06</t>
  </si>
  <si>
    <t>PC22192_A_05</t>
  </si>
  <si>
    <t>PC22192_E_07</t>
  </si>
  <si>
    <t>PC22192_F_07</t>
  </si>
  <si>
    <t>PC22190_D_08</t>
  </si>
  <si>
    <t>PC22190_E_07</t>
  </si>
  <si>
    <t>PC22192_E_06</t>
  </si>
  <si>
    <t>PC22190_G_09</t>
  </si>
  <si>
    <t>PC22192_F_08</t>
  </si>
  <si>
    <t>PC22190_G_03</t>
  </si>
  <si>
    <t>PC22192_D_04</t>
  </si>
  <si>
    <t>PC22192_H_02</t>
  </si>
  <si>
    <t>PC22190_D_12</t>
  </si>
  <si>
    <t>PC22190_C_08</t>
  </si>
  <si>
    <t>PC22192_F_09</t>
  </si>
  <si>
    <t>PC22190_B_11</t>
  </si>
  <si>
    <t>PC22190_B_12</t>
  </si>
  <si>
    <t>PC22192_A_12</t>
  </si>
  <si>
    <t>PC22192_D_01</t>
  </si>
  <si>
    <t>PC22192_D_09</t>
  </si>
  <si>
    <t>PC22190_E_04</t>
  </si>
  <si>
    <t>PC22192_H_04</t>
  </si>
  <si>
    <t>PC22192_B_05</t>
  </si>
  <si>
    <t>PC22190_G_11</t>
  </si>
  <si>
    <t>PC22190_H_08</t>
  </si>
  <si>
    <t>PC22190_B_05</t>
  </si>
  <si>
    <t>PC22192_E_11</t>
  </si>
  <si>
    <t>PC22192_D_06</t>
  </si>
  <si>
    <t>PC22190_E_01</t>
  </si>
  <si>
    <t>PC22192_E_03</t>
  </si>
  <si>
    <t>PC22192_C_09</t>
  </si>
  <si>
    <t>PC22190_A_09</t>
  </si>
  <si>
    <t>PC22190_F_11</t>
  </si>
  <si>
    <t>PC22192_H_09</t>
  </si>
  <si>
    <t>PC22192_H_06</t>
  </si>
  <si>
    <t>PC22190_G_08</t>
  </si>
  <si>
    <t>PC22192_A_10</t>
  </si>
  <si>
    <t>PC22190_G_05</t>
  </si>
  <si>
    <t>PC22192_B_02</t>
  </si>
  <si>
    <t>PC22190_A_07</t>
  </si>
  <si>
    <t>PC22192_F_03</t>
  </si>
  <si>
    <t>PC22190_F_02</t>
  </si>
  <si>
    <t>PC22192_C_07</t>
  </si>
  <si>
    <t>PC22190_B_01</t>
  </si>
  <si>
    <t>PC22192_F_01</t>
  </si>
  <si>
    <t>PC22192_G_01</t>
  </si>
  <si>
    <t>PC22190_D_03</t>
  </si>
  <si>
    <t>PC22190_F_01</t>
  </si>
  <si>
    <t>PC22190_H_06</t>
  </si>
  <si>
    <t>PC22192_F_02</t>
  </si>
  <si>
    <t>PC22192_C_10</t>
  </si>
  <si>
    <t>PC22192_C_01</t>
  </si>
  <si>
    <t>PC22190_F_04</t>
  </si>
  <si>
    <t>PC22190_F_05</t>
  </si>
  <si>
    <t>PC22192_F_11</t>
  </si>
  <si>
    <t>PC22190_A_01</t>
  </si>
  <si>
    <t>PC22190_E_11</t>
  </si>
  <si>
    <t>PC22192_B_12</t>
  </si>
  <si>
    <t>PC22190_G_06</t>
  </si>
  <si>
    <t>PC22192_D_02</t>
  </si>
  <si>
    <t>Seq.Control</t>
  </si>
  <si>
    <t>Zymo.Seq</t>
  </si>
  <si>
    <t>PCR.Blank</t>
  </si>
  <si>
    <t>NTC.Blank</t>
  </si>
  <si>
    <t>D6311</t>
  </si>
  <si>
    <t>Seq.Blank</t>
  </si>
  <si>
    <t>sFEMB-001-R-065</t>
  </si>
  <si>
    <t>Stool_081</t>
  </si>
  <si>
    <t>Stool_083</t>
  </si>
  <si>
    <t>Stool_085</t>
  </si>
  <si>
    <t>Stool_087</t>
  </si>
  <si>
    <t>Stool_088</t>
  </si>
  <si>
    <t>Stool_089</t>
  </si>
  <si>
    <t>Stool_090</t>
  </si>
  <si>
    <t>Stool_093</t>
  </si>
  <si>
    <t>Stool_099</t>
  </si>
  <si>
    <t>Stool_100</t>
  </si>
  <si>
    <t>Stool_018</t>
  </si>
  <si>
    <t>Stool_019</t>
  </si>
  <si>
    <t>DZ35298_103</t>
  </si>
  <si>
    <t>DZ35322 098</t>
  </si>
  <si>
    <t>SC610440</t>
  </si>
  <si>
    <t>SC610441</t>
  </si>
  <si>
    <t>SC610442</t>
  </si>
  <si>
    <t>SC610443</t>
  </si>
  <si>
    <t>SC610444</t>
  </si>
  <si>
    <t>SC610445</t>
  </si>
  <si>
    <t>SC610446</t>
  </si>
  <si>
    <t>SC610447</t>
  </si>
  <si>
    <t>PC26672</t>
  </si>
  <si>
    <t>ZymoC_20</t>
  </si>
  <si>
    <t>Stool_2</t>
  </si>
  <si>
    <t>ZymoC_8</t>
  </si>
  <si>
    <t>ZymoC_13</t>
  </si>
  <si>
    <t>Sample#</t>
  </si>
  <si>
    <t>Formerly R065</t>
  </si>
  <si>
    <t>sFEMB-001-R-072</t>
  </si>
  <si>
    <t>CGR-Sample-ID</t>
  </si>
  <si>
    <t>MagAtract PowerSoil Pro kit</t>
  </si>
  <si>
    <t>MagAttract PowerSoil Pro kit</t>
  </si>
  <si>
    <t>Diversigen Shotgun Sequencing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</si>
</sst>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9"/>
      <color theme="0"/>
      <name val="Arial"/>
      <family val="2"/>
    </font>
    <font>
      <sz val="8"/>
      <color indexed="72"/>
      <name val="SansSerif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8C0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6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2" fillId="2" borderId="1" xfId="0" applyNumberFormat="1" applyFont="1" applyFill="1" applyBorder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4" fillId="0" borderId="0" xfId="0" quotePrefix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/>
    <xf numFmtId="0" fontId="3" fillId="5" borderId="0" xfId="0" applyFont="1" applyFill="1" applyAlignment="1">
      <alignment horizontal="center"/>
    </xf>
    <xf numFmtId="0" fontId="3" fillId="5" borderId="0" xfId="0" applyNumberFormat="1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0" xfId="0" applyNumberFormat="1"/>
    <xf numFmtId="0" fontId="7" fillId="2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0" borderId="0" xfId="0"/>
    <xf numFmtId="0" fontId="11" fillId="9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1" fillId="12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0" fillId="13" borderId="0" xfId="0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/>
    <xf numFmtId="0" fontId="13" fillId="2" borderId="1" xfId="0" applyFont="1" applyFill="1" applyBorder="1" applyAlignment="1">
      <alignment horizontal="center" wrapText="1"/>
    </xf>
    <xf numFmtId="0" fontId="14" fillId="0" borderId="13" xfId="0" applyNumberFormat="1" applyFont="1" applyFill="1" applyBorder="1" applyAlignment="1" applyProtection="1">
      <alignment horizontal="left" vertical="top" wrapText="1"/>
    </xf>
    <xf numFmtId="0" fontId="14" fillId="13" borderId="13" xfId="0" applyNumberFormat="1" applyFont="1" applyFill="1" applyBorder="1" applyAlignment="1" applyProtection="1">
      <alignment horizontal="left" vertical="top" wrapText="1"/>
    </xf>
    <xf numFmtId="0" fontId="15" fillId="0" borderId="0" xfId="0" applyFont="1"/>
    <xf numFmtId="0" fontId="4" fillId="3" borderId="0" xfId="0" applyFont="1" applyFill="1"/>
    <xf numFmtId="0" fontId="2" fillId="2" borderId="14" xfId="0" applyFont="1" applyFill="1" applyBorder="1" applyAlignment="1">
      <alignment horizontal="center" wrapText="1"/>
    </xf>
  </cellXfs>
  <cellStyles count="3">
    <cellStyle name="Normal" xfId="0" builtinId="0"/>
    <cellStyle name="Normal 2" xfId="1" xr:uid="{67B57F1C-28BA-40D1-8698-DCD5A162B1D3}"/>
    <cellStyle name="Normal 3" xfId="2" xr:uid="{00000000-0005-0000-0000-000030000000}"/>
  </cellStyles>
  <dxfs count="260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39994506668294322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39994506668294322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39994506668294322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39994506668294322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39994506668294322"/>
        </patternFill>
      </fill>
    </dxf>
    <dxf>
      <fill>
        <patternFill>
          <bgColor rgb="FF99FFCC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39994506668294322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39994506668294322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39994506668294322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39994506668294322"/>
        </patternFill>
      </fill>
    </dxf>
    <dxf>
      <fill>
        <patternFill>
          <bgColor rgb="FF99FFCC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7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rgb="FF99FF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rgb="FFD39E9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8C0D8"/>
        </patternFill>
      </fill>
    </dxf>
  </dxfs>
  <tableStyles count="0" defaultTableStyle="TableStyleMedium2" defaultPivotStyle="PivotStyleLight16"/>
  <colors>
    <mruColors>
      <color rgb="FFC8C0D8"/>
      <color rgb="FF99FFCC"/>
      <color rgb="FFD39E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opLeftCell="A13" zoomScale="85" zoomScaleNormal="85" workbookViewId="0">
      <selection activeCell="F25" sqref="F25"/>
    </sheetView>
  </sheetViews>
  <sheetFormatPr defaultRowHeight="14.4" x14ac:dyDescent="0.3"/>
  <cols>
    <col min="1" max="1" width="17.88671875" bestFit="1" customWidth="1"/>
    <col min="2" max="2" width="20.109375" bestFit="1" customWidth="1"/>
    <col min="3" max="5" width="18.44140625" customWidth="1"/>
    <col min="6" max="6" width="47.88671875" bestFit="1" customWidth="1"/>
    <col min="7" max="7" width="13.88671875" customWidth="1"/>
    <col min="8" max="8" width="14" bestFit="1" customWidth="1"/>
    <col min="9" max="15" width="14" style="33" bestFit="1" customWidth="1"/>
  </cols>
  <sheetData>
    <row r="1" spans="1:16" x14ac:dyDescent="0.3">
      <c r="A1" s="7" t="s">
        <v>933</v>
      </c>
      <c r="B1" s="7" t="s">
        <v>16</v>
      </c>
      <c r="C1" s="7" t="s">
        <v>439</v>
      </c>
      <c r="D1" s="7" t="s">
        <v>1021</v>
      </c>
      <c r="E1" s="7" t="s">
        <v>1093</v>
      </c>
      <c r="F1" s="7" t="s">
        <v>1655</v>
      </c>
      <c r="G1" s="7" t="s">
        <v>438</v>
      </c>
      <c r="H1" s="26" t="s">
        <v>1090</v>
      </c>
      <c r="I1" s="26" t="s">
        <v>1661</v>
      </c>
      <c r="J1" s="26" t="s">
        <v>1656</v>
      </c>
      <c r="K1" s="26" t="s">
        <v>1541</v>
      </c>
      <c r="L1" s="26" t="s">
        <v>1709</v>
      </c>
      <c r="M1" s="26" t="s">
        <v>1710</v>
      </c>
      <c r="N1" s="26" t="s">
        <v>1711</v>
      </c>
      <c r="O1" s="26" t="s">
        <v>1712</v>
      </c>
      <c r="P1" s="26" t="s">
        <v>2317</v>
      </c>
    </row>
    <row r="2" spans="1:16" x14ac:dyDescent="0.3">
      <c r="A2" s="25" t="s">
        <v>934</v>
      </c>
      <c r="B2" s="25" t="s">
        <v>142</v>
      </c>
      <c r="C2" s="25" t="s">
        <v>151</v>
      </c>
      <c r="D2" s="25" t="s">
        <v>1022</v>
      </c>
      <c r="E2" s="25" t="s">
        <v>25</v>
      </c>
      <c r="F2" s="25" t="s">
        <v>440</v>
      </c>
      <c r="G2" s="25" t="s">
        <v>154</v>
      </c>
      <c r="H2" s="25" t="s">
        <v>1088</v>
      </c>
      <c r="I2" s="25" t="s">
        <v>6</v>
      </c>
      <c r="J2" s="25" t="s">
        <v>1676</v>
      </c>
      <c r="K2" s="25" t="s">
        <v>1169</v>
      </c>
      <c r="L2" s="25" t="s">
        <v>932</v>
      </c>
      <c r="M2" s="25" t="s">
        <v>932</v>
      </c>
      <c r="N2" s="25" t="s">
        <v>932</v>
      </c>
      <c r="O2" s="25" t="s">
        <v>932</v>
      </c>
      <c r="P2">
        <f>COUNTIF(Samples_Ext!H:H,Overview!B2)</f>
        <v>0</v>
      </c>
    </row>
    <row r="3" spans="1:16" x14ac:dyDescent="0.3">
      <c r="A3" s="2" t="s">
        <v>934</v>
      </c>
      <c r="B3" s="2" t="s">
        <v>146</v>
      </c>
      <c r="C3" s="2" t="s">
        <v>151</v>
      </c>
      <c r="D3" s="2" t="s">
        <v>1022</v>
      </c>
      <c r="E3" s="2" t="s">
        <v>25</v>
      </c>
      <c r="F3" s="2" t="s">
        <v>440</v>
      </c>
      <c r="G3" s="2" t="s">
        <v>155</v>
      </c>
      <c r="H3" s="2"/>
      <c r="I3" s="2" t="s">
        <v>6</v>
      </c>
      <c r="J3" s="2" t="s">
        <v>1676</v>
      </c>
      <c r="K3" s="2" t="s">
        <v>1169</v>
      </c>
      <c r="L3" s="2" t="s">
        <v>932</v>
      </c>
      <c r="M3" s="2" t="s">
        <v>932</v>
      </c>
      <c r="N3" s="2" t="s">
        <v>932</v>
      </c>
      <c r="O3" s="33" t="s">
        <v>932</v>
      </c>
      <c r="P3" s="33">
        <f>COUNTIF(Samples_Ext!H:H,Overview!B3)</f>
        <v>12</v>
      </c>
    </row>
    <row r="4" spans="1:16" s="59" customFormat="1" x14ac:dyDescent="0.3">
      <c r="A4" s="58" t="s">
        <v>934</v>
      </c>
      <c r="B4" s="58" t="s">
        <v>145</v>
      </c>
      <c r="C4" s="58" t="s">
        <v>10</v>
      </c>
      <c r="D4" s="58" t="s">
        <v>1022</v>
      </c>
      <c r="E4" s="58" t="s">
        <v>25</v>
      </c>
      <c r="F4" s="58" t="s">
        <v>1675</v>
      </c>
      <c r="G4" s="58" t="s">
        <v>156</v>
      </c>
      <c r="H4" s="58" t="s">
        <v>1088</v>
      </c>
      <c r="I4" s="58" t="s">
        <v>932</v>
      </c>
      <c r="J4" s="58" t="s">
        <v>1071</v>
      </c>
      <c r="K4" s="58" t="s">
        <v>1156</v>
      </c>
      <c r="L4" s="58" t="s">
        <v>932</v>
      </c>
      <c r="M4" s="58" t="s">
        <v>932</v>
      </c>
      <c r="N4" s="58" t="s">
        <v>932</v>
      </c>
      <c r="O4" s="58" t="s">
        <v>932</v>
      </c>
      <c r="P4" s="33">
        <f>COUNTIF(Samples_Ext!H:H,Overview!B4)</f>
        <v>12</v>
      </c>
    </row>
    <row r="5" spans="1:16" x14ac:dyDescent="0.3">
      <c r="A5" s="25" t="s">
        <v>934</v>
      </c>
      <c r="B5" s="25" t="s">
        <v>149</v>
      </c>
      <c r="C5" s="25" t="s">
        <v>10</v>
      </c>
      <c r="D5" s="25" t="s">
        <v>1022</v>
      </c>
      <c r="E5" s="25" t="s">
        <v>25</v>
      </c>
      <c r="F5" s="25" t="s">
        <v>1675</v>
      </c>
      <c r="G5" s="25" t="s">
        <v>157</v>
      </c>
      <c r="H5" s="25" t="s">
        <v>1088</v>
      </c>
      <c r="I5" s="25" t="s">
        <v>932</v>
      </c>
      <c r="J5" s="25" t="s">
        <v>1071</v>
      </c>
      <c r="K5" s="25" t="s">
        <v>1156</v>
      </c>
      <c r="L5" s="25" t="s">
        <v>932</v>
      </c>
      <c r="M5" s="25" t="s">
        <v>932</v>
      </c>
      <c r="N5" s="25" t="s">
        <v>932</v>
      </c>
      <c r="O5" s="25" t="s">
        <v>932</v>
      </c>
      <c r="P5" s="33">
        <f>COUNTIF(Samples_Ext!H:H,Overview!B5)</f>
        <v>11</v>
      </c>
    </row>
    <row r="6" spans="1:16" x14ac:dyDescent="0.3">
      <c r="A6" s="2" t="s">
        <v>934</v>
      </c>
      <c r="B6" s="2" t="s">
        <v>144</v>
      </c>
      <c r="C6" s="2" t="s">
        <v>151</v>
      </c>
      <c r="D6" s="2" t="s">
        <v>1022</v>
      </c>
      <c r="E6" s="2" t="s">
        <v>25</v>
      </c>
      <c r="F6" s="2" t="s">
        <v>1666</v>
      </c>
      <c r="G6" s="2" t="s">
        <v>158</v>
      </c>
      <c r="H6" s="2"/>
      <c r="I6" s="2" t="s">
        <v>8</v>
      </c>
      <c r="J6" s="2" t="s">
        <v>1070</v>
      </c>
      <c r="K6" s="2" t="s">
        <v>1156</v>
      </c>
      <c r="L6" s="2" t="s">
        <v>932</v>
      </c>
      <c r="M6" s="2" t="s">
        <v>932</v>
      </c>
      <c r="N6" s="2" t="s">
        <v>932</v>
      </c>
      <c r="O6" s="33" t="s">
        <v>932</v>
      </c>
      <c r="P6" s="33">
        <f>COUNTIF(Samples_Ext!H:H,Overview!B6)</f>
        <v>12</v>
      </c>
    </row>
    <row r="7" spans="1:16" x14ac:dyDescent="0.3">
      <c r="A7" s="2" t="s">
        <v>934</v>
      </c>
      <c r="B7" s="2" t="s">
        <v>148</v>
      </c>
      <c r="C7" s="2" t="s">
        <v>151</v>
      </c>
      <c r="D7" s="2" t="s">
        <v>1022</v>
      </c>
      <c r="E7" s="2" t="s">
        <v>25</v>
      </c>
      <c r="F7" s="2" t="s">
        <v>1666</v>
      </c>
      <c r="G7" s="2" t="s">
        <v>159</v>
      </c>
      <c r="H7" s="2"/>
      <c r="I7" s="2" t="s">
        <v>8</v>
      </c>
      <c r="J7" s="2" t="s">
        <v>1070</v>
      </c>
      <c r="K7" s="2" t="s">
        <v>1156</v>
      </c>
      <c r="L7" s="2" t="s">
        <v>932</v>
      </c>
      <c r="M7" s="2" t="s">
        <v>932</v>
      </c>
      <c r="N7" s="2" t="s">
        <v>932</v>
      </c>
      <c r="O7" s="33" t="s">
        <v>932</v>
      </c>
      <c r="P7" s="33">
        <f>COUNTIF(Samples_Ext!H:H,Overview!B7)</f>
        <v>12</v>
      </c>
    </row>
    <row r="8" spans="1:16" x14ac:dyDescent="0.3">
      <c r="A8" s="2" t="s">
        <v>934</v>
      </c>
      <c r="B8" s="2" t="s">
        <v>147</v>
      </c>
      <c r="C8" s="2" t="s">
        <v>151</v>
      </c>
      <c r="D8" s="2" t="s">
        <v>1022</v>
      </c>
      <c r="E8" s="2" t="s">
        <v>25</v>
      </c>
      <c r="F8" s="2" t="s">
        <v>1091</v>
      </c>
      <c r="G8" s="2" t="s">
        <v>160</v>
      </c>
      <c r="H8" s="2"/>
      <c r="I8" s="2" t="s">
        <v>8</v>
      </c>
      <c r="J8" s="2" t="s">
        <v>1070</v>
      </c>
      <c r="K8" s="2" t="s">
        <v>1156</v>
      </c>
      <c r="L8" s="2" t="s">
        <v>932</v>
      </c>
      <c r="M8" s="2" t="s">
        <v>932</v>
      </c>
      <c r="N8" s="2" t="s">
        <v>932</v>
      </c>
      <c r="O8" s="33" t="s">
        <v>932</v>
      </c>
      <c r="P8" s="33">
        <f>COUNTIF(Samples_Ext!H:H,Overview!B8)</f>
        <v>12</v>
      </c>
    </row>
    <row r="9" spans="1:16" x14ac:dyDescent="0.3">
      <c r="A9" s="2" t="s">
        <v>934</v>
      </c>
      <c r="B9" s="2" t="s">
        <v>143</v>
      </c>
      <c r="C9" s="2" t="s">
        <v>151</v>
      </c>
      <c r="D9" s="2" t="s">
        <v>1022</v>
      </c>
      <c r="E9" s="2" t="s">
        <v>25</v>
      </c>
      <c r="F9" s="2" t="s">
        <v>1091</v>
      </c>
      <c r="G9" s="2" t="s">
        <v>161</v>
      </c>
      <c r="H9" s="2"/>
      <c r="I9" s="2" t="s">
        <v>8</v>
      </c>
      <c r="J9" s="2" t="s">
        <v>1070</v>
      </c>
      <c r="K9" s="2" t="s">
        <v>1156</v>
      </c>
      <c r="L9" s="2" t="s">
        <v>932</v>
      </c>
      <c r="M9" s="2" t="s">
        <v>932</v>
      </c>
      <c r="N9" s="2" t="s">
        <v>932</v>
      </c>
      <c r="O9" s="33" t="s">
        <v>932</v>
      </c>
      <c r="P9" s="33">
        <f>COUNTIF(Samples_Ext!H:H,Overview!B9)</f>
        <v>12</v>
      </c>
    </row>
    <row r="10" spans="1:16" x14ac:dyDescent="0.3">
      <c r="A10" s="2" t="s">
        <v>934</v>
      </c>
      <c r="B10" s="2" t="s">
        <v>290</v>
      </c>
      <c r="C10" s="2" t="s">
        <v>151</v>
      </c>
      <c r="D10" s="2" t="s">
        <v>1022</v>
      </c>
      <c r="E10" s="2" t="s">
        <v>25</v>
      </c>
      <c r="F10" s="2" t="s">
        <v>1092</v>
      </c>
      <c r="G10" s="2" t="s">
        <v>295</v>
      </c>
      <c r="H10" s="2"/>
      <c r="I10" s="2" t="s">
        <v>932</v>
      </c>
      <c r="J10" s="2" t="s">
        <v>1676</v>
      </c>
      <c r="K10" s="2" t="s">
        <v>1169</v>
      </c>
      <c r="L10" s="2" t="s">
        <v>932</v>
      </c>
      <c r="M10" s="2" t="s">
        <v>932</v>
      </c>
      <c r="N10" s="2" t="s">
        <v>932</v>
      </c>
      <c r="O10" s="33" t="s">
        <v>932</v>
      </c>
      <c r="P10" s="33">
        <f>COUNTIF(Samples_Ext!H:H,Overview!B10)</f>
        <v>12</v>
      </c>
    </row>
    <row r="11" spans="1:16" x14ac:dyDescent="0.3">
      <c r="A11" s="2" t="s">
        <v>934</v>
      </c>
      <c r="B11" s="2" t="s">
        <v>292</v>
      </c>
      <c r="C11" s="2" t="s">
        <v>151</v>
      </c>
      <c r="D11" s="2" t="s">
        <v>1022</v>
      </c>
      <c r="E11" s="2" t="s">
        <v>25</v>
      </c>
      <c r="F11" s="2" t="s">
        <v>1092</v>
      </c>
      <c r="G11" s="2" t="s">
        <v>296</v>
      </c>
      <c r="H11" s="2"/>
      <c r="I11" s="2" t="s">
        <v>932</v>
      </c>
      <c r="J11" s="2" t="s">
        <v>1676</v>
      </c>
      <c r="K11" s="2" t="s">
        <v>1169</v>
      </c>
      <c r="L11" s="2" t="s">
        <v>932</v>
      </c>
      <c r="M11" s="2" t="s">
        <v>932</v>
      </c>
      <c r="N11" s="2" t="s">
        <v>932</v>
      </c>
      <c r="O11" s="33" t="s">
        <v>932</v>
      </c>
      <c r="P11" s="33">
        <f>COUNTIF(Samples_Ext!H:H,Overview!B11)</f>
        <v>12</v>
      </c>
    </row>
    <row r="12" spans="1:16" x14ac:dyDescent="0.3">
      <c r="A12" s="2" t="s">
        <v>934</v>
      </c>
      <c r="B12" s="2" t="s">
        <v>357</v>
      </c>
      <c r="C12" s="2" t="s">
        <v>151</v>
      </c>
      <c r="D12" s="2" t="s">
        <v>1022</v>
      </c>
      <c r="E12" s="2" t="s">
        <v>25</v>
      </c>
      <c r="F12" s="2" t="s">
        <v>440</v>
      </c>
      <c r="G12" s="2" t="s">
        <v>321</v>
      </c>
      <c r="H12" s="2"/>
      <c r="I12" s="2" t="s">
        <v>6</v>
      </c>
      <c r="J12" s="2" t="s">
        <v>1676</v>
      </c>
      <c r="K12" s="2" t="s">
        <v>1169</v>
      </c>
      <c r="L12" s="2" t="s">
        <v>932</v>
      </c>
      <c r="M12" s="2" t="s">
        <v>932</v>
      </c>
      <c r="N12" s="2" t="s">
        <v>932</v>
      </c>
      <c r="O12" s="33" t="s">
        <v>932</v>
      </c>
      <c r="P12" s="33">
        <f>COUNTIF(Samples_Ext!H:H,Overview!B12)</f>
        <v>12</v>
      </c>
    </row>
    <row r="13" spans="1:16" x14ac:dyDescent="0.3">
      <c r="A13" s="25" t="s">
        <v>934</v>
      </c>
      <c r="B13" s="25" t="s">
        <v>358</v>
      </c>
      <c r="C13" s="25" t="s">
        <v>10</v>
      </c>
      <c r="D13" s="25" t="s">
        <v>1022</v>
      </c>
      <c r="E13" s="25" t="s">
        <v>25</v>
      </c>
      <c r="F13" s="25" t="s">
        <v>1675</v>
      </c>
      <c r="G13" s="25" t="s">
        <v>337</v>
      </c>
      <c r="H13" s="25" t="s">
        <v>1088</v>
      </c>
      <c r="I13" s="25" t="s">
        <v>932</v>
      </c>
      <c r="J13" s="25" t="s">
        <v>1676</v>
      </c>
      <c r="K13" s="25" t="s">
        <v>1169</v>
      </c>
      <c r="L13" s="25" t="s">
        <v>932</v>
      </c>
      <c r="M13" s="25" t="s">
        <v>932</v>
      </c>
      <c r="N13" s="25" t="s">
        <v>932</v>
      </c>
      <c r="O13" s="25" t="s">
        <v>1681</v>
      </c>
      <c r="P13" s="33">
        <f>COUNTIF(Samples_Ext!H:H,Overview!B13)</f>
        <v>7</v>
      </c>
    </row>
    <row r="14" spans="1:16" x14ac:dyDescent="0.3">
      <c r="A14" s="2" t="s">
        <v>934</v>
      </c>
      <c r="B14" s="2" t="s">
        <v>355</v>
      </c>
      <c r="C14" s="2" t="s">
        <v>151</v>
      </c>
      <c r="D14" s="2" t="s">
        <v>1022</v>
      </c>
      <c r="E14" s="2" t="s">
        <v>25</v>
      </c>
      <c r="F14" s="2" t="s">
        <v>1666</v>
      </c>
      <c r="G14" s="2" t="s">
        <v>338</v>
      </c>
      <c r="H14" s="2"/>
      <c r="I14" s="2" t="s">
        <v>8</v>
      </c>
      <c r="J14" s="2" t="s">
        <v>1070</v>
      </c>
      <c r="K14" s="2" t="s">
        <v>1156</v>
      </c>
      <c r="L14" s="2" t="s">
        <v>932</v>
      </c>
      <c r="M14" s="2" t="s">
        <v>932</v>
      </c>
      <c r="N14" s="2" t="s">
        <v>932</v>
      </c>
      <c r="O14" s="33" t="s">
        <v>1682</v>
      </c>
      <c r="P14" s="33">
        <f>COUNTIF(Samples_Ext!H:H,Overview!B14)</f>
        <v>4</v>
      </c>
    </row>
    <row r="15" spans="1:16" x14ac:dyDescent="0.3">
      <c r="A15" s="2" t="s">
        <v>934</v>
      </c>
      <c r="B15" s="2" t="s">
        <v>356</v>
      </c>
      <c r="C15" s="2" t="s">
        <v>151</v>
      </c>
      <c r="D15" s="2" t="s">
        <v>1022</v>
      </c>
      <c r="E15" s="2" t="s">
        <v>25</v>
      </c>
      <c r="F15" s="2" t="s">
        <v>1091</v>
      </c>
      <c r="G15" s="2" t="s">
        <v>339</v>
      </c>
      <c r="H15" s="2"/>
      <c r="I15" s="2" t="s">
        <v>8</v>
      </c>
      <c r="J15" s="2" t="s">
        <v>1070</v>
      </c>
      <c r="K15" s="2" t="s">
        <v>1156</v>
      </c>
      <c r="L15" s="2" t="s">
        <v>932</v>
      </c>
      <c r="M15" s="2" t="s">
        <v>932</v>
      </c>
      <c r="N15" s="2" t="s">
        <v>932</v>
      </c>
      <c r="O15" s="33" t="s">
        <v>1713</v>
      </c>
      <c r="P15" s="33">
        <f>COUNTIF(Samples_Ext!H:H,Overview!B15)</f>
        <v>4</v>
      </c>
    </row>
    <row r="16" spans="1:16" x14ac:dyDescent="0.3">
      <c r="A16" s="2" t="s">
        <v>934</v>
      </c>
      <c r="B16" s="2" t="s">
        <v>441</v>
      </c>
      <c r="C16" s="2" t="s">
        <v>10</v>
      </c>
      <c r="D16" s="2" t="s">
        <v>1022</v>
      </c>
      <c r="E16" s="2" t="s">
        <v>25</v>
      </c>
      <c r="F16" s="2" t="s">
        <v>1675</v>
      </c>
      <c r="G16" s="2" t="s">
        <v>454</v>
      </c>
      <c r="H16" s="2" t="s">
        <v>1089</v>
      </c>
      <c r="I16" s="2" t="s">
        <v>932</v>
      </c>
      <c r="J16" s="2" t="s">
        <v>1676</v>
      </c>
      <c r="K16" s="2" t="s">
        <v>1169</v>
      </c>
      <c r="L16" s="2" t="s">
        <v>932</v>
      </c>
      <c r="M16" s="2" t="s">
        <v>932</v>
      </c>
      <c r="N16" s="2" t="s">
        <v>932</v>
      </c>
      <c r="O16" s="2" t="s">
        <v>932</v>
      </c>
      <c r="P16" s="33">
        <f>COUNTIF(Samples_Ext!H:H,Overview!B16)</f>
        <v>10</v>
      </c>
    </row>
    <row r="17" spans="1:16" x14ac:dyDescent="0.3">
      <c r="A17" s="2" t="s">
        <v>934</v>
      </c>
      <c r="B17" s="2" t="s">
        <v>455</v>
      </c>
      <c r="C17" s="2" t="s">
        <v>10</v>
      </c>
      <c r="D17" s="2" t="s">
        <v>1022</v>
      </c>
      <c r="E17" s="2" t="s">
        <v>25</v>
      </c>
      <c r="F17" s="2" t="s">
        <v>1675</v>
      </c>
      <c r="G17" s="2" t="s">
        <v>457</v>
      </c>
      <c r="H17" s="2" t="s">
        <v>1089</v>
      </c>
      <c r="I17" s="2" t="s">
        <v>932</v>
      </c>
      <c r="J17" s="2" t="s">
        <v>1676</v>
      </c>
      <c r="K17" s="2" t="s">
        <v>1169</v>
      </c>
      <c r="L17" s="2" t="s">
        <v>932</v>
      </c>
      <c r="M17" s="2" t="s">
        <v>932</v>
      </c>
      <c r="N17" s="2" t="s">
        <v>932</v>
      </c>
      <c r="O17" s="2" t="s">
        <v>932</v>
      </c>
      <c r="P17" s="33">
        <f>COUNTIF(Samples_Ext!H:H,Overview!B17)</f>
        <v>10</v>
      </c>
    </row>
    <row r="18" spans="1:16" x14ac:dyDescent="0.3">
      <c r="A18" s="2" t="s">
        <v>934</v>
      </c>
      <c r="B18" s="2" t="s">
        <v>456</v>
      </c>
      <c r="C18" s="2" t="s">
        <v>10</v>
      </c>
      <c r="D18" s="2" t="s">
        <v>1022</v>
      </c>
      <c r="E18" s="2" t="s">
        <v>25</v>
      </c>
      <c r="F18" s="2" t="s">
        <v>1675</v>
      </c>
      <c r="G18" s="2" t="s">
        <v>458</v>
      </c>
      <c r="H18" s="2"/>
      <c r="I18" s="2" t="s">
        <v>932</v>
      </c>
      <c r="J18" s="2" t="s">
        <v>1676</v>
      </c>
      <c r="K18" s="2" t="s">
        <v>1169</v>
      </c>
      <c r="L18" s="2" t="s">
        <v>932</v>
      </c>
      <c r="M18" s="2" t="s">
        <v>932</v>
      </c>
      <c r="N18" s="2" t="s">
        <v>932</v>
      </c>
      <c r="O18" s="33" t="s">
        <v>1673</v>
      </c>
      <c r="P18" s="33">
        <f>COUNTIF(Samples_Ext!H:H,Overview!B18)</f>
        <v>10</v>
      </c>
    </row>
    <row r="19" spans="1:16" x14ac:dyDescent="0.3">
      <c r="A19" s="25" t="s">
        <v>934</v>
      </c>
      <c r="B19" s="25" t="s">
        <v>936</v>
      </c>
      <c r="C19" s="25" t="s">
        <v>10</v>
      </c>
      <c r="D19" s="25" t="s">
        <v>1022</v>
      </c>
      <c r="E19" s="25" t="s">
        <v>26</v>
      </c>
      <c r="F19" s="25" t="s">
        <v>1675</v>
      </c>
      <c r="G19" s="25" t="s">
        <v>1003</v>
      </c>
      <c r="H19" s="25" t="s">
        <v>1027</v>
      </c>
      <c r="I19" s="25" t="s">
        <v>932</v>
      </c>
      <c r="J19" s="25" t="s">
        <v>1676</v>
      </c>
      <c r="K19" s="25" t="s">
        <v>1169</v>
      </c>
      <c r="L19" s="25" t="s">
        <v>932</v>
      </c>
      <c r="M19" s="25" t="s">
        <v>932</v>
      </c>
      <c r="N19" s="25" t="s">
        <v>932</v>
      </c>
      <c r="O19" s="25" t="s">
        <v>932</v>
      </c>
      <c r="P19" s="33">
        <f>COUNTIF(Samples_Ext!H:H,Overview!B19)</f>
        <v>0</v>
      </c>
    </row>
    <row r="20" spans="1:16" x14ac:dyDescent="0.3">
      <c r="A20" s="25" t="s">
        <v>934</v>
      </c>
      <c r="B20" s="25" t="s">
        <v>937</v>
      </c>
      <c r="C20" s="25" t="s">
        <v>151</v>
      </c>
      <c r="D20" s="25" t="s">
        <v>1022</v>
      </c>
      <c r="E20" s="25" t="s">
        <v>26</v>
      </c>
      <c r="F20" s="25" t="s">
        <v>1666</v>
      </c>
      <c r="G20" s="25" t="s">
        <v>1004</v>
      </c>
      <c r="H20" s="25" t="s">
        <v>1027</v>
      </c>
      <c r="I20" s="25" t="s">
        <v>8</v>
      </c>
      <c r="J20" s="25" t="s">
        <v>1070</v>
      </c>
      <c r="K20" s="25" t="s">
        <v>1156</v>
      </c>
      <c r="L20" s="25" t="s">
        <v>932</v>
      </c>
      <c r="M20" s="25" t="s">
        <v>932</v>
      </c>
      <c r="N20" s="25" t="s">
        <v>932</v>
      </c>
      <c r="O20" s="25" t="s">
        <v>932</v>
      </c>
      <c r="P20" s="33">
        <f>COUNTIF(Samples_Ext!H:H,Overview!B20)</f>
        <v>0</v>
      </c>
    </row>
    <row r="21" spans="1:16" x14ac:dyDescent="0.3">
      <c r="A21" s="25" t="s">
        <v>934</v>
      </c>
      <c r="B21" s="25" t="s">
        <v>938</v>
      </c>
      <c r="C21" s="25" t="s">
        <v>151</v>
      </c>
      <c r="D21" s="25" t="s">
        <v>1022</v>
      </c>
      <c r="E21" s="25" t="s">
        <v>26</v>
      </c>
      <c r="F21" s="25" t="s">
        <v>1091</v>
      </c>
      <c r="G21" s="25" t="s">
        <v>1005</v>
      </c>
      <c r="H21" s="25" t="s">
        <v>1027</v>
      </c>
      <c r="I21" s="25" t="s">
        <v>8</v>
      </c>
      <c r="J21" s="25" t="s">
        <v>1070</v>
      </c>
      <c r="K21" s="25" t="s">
        <v>1156</v>
      </c>
      <c r="L21" s="25" t="s">
        <v>932</v>
      </c>
      <c r="M21" s="25" t="s">
        <v>932</v>
      </c>
      <c r="N21" s="25" t="s">
        <v>932</v>
      </c>
      <c r="O21" s="25" t="s">
        <v>932</v>
      </c>
      <c r="P21" s="33">
        <f>COUNTIF(Samples_Ext!H:H,Overview!B21)</f>
        <v>0</v>
      </c>
    </row>
    <row r="22" spans="1:16" x14ac:dyDescent="0.3">
      <c r="A22" s="25" t="s">
        <v>934</v>
      </c>
      <c r="B22" s="25" t="s">
        <v>939</v>
      </c>
      <c r="C22" s="25" t="s">
        <v>151</v>
      </c>
      <c r="D22" s="25" t="s">
        <v>1022</v>
      </c>
      <c r="E22" s="25" t="s">
        <v>26</v>
      </c>
      <c r="F22" s="25" t="s">
        <v>1672</v>
      </c>
      <c r="G22" s="25" t="s">
        <v>1006</v>
      </c>
      <c r="H22" s="25" t="s">
        <v>1027</v>
      </c>
      <c r="I22" s="25" t="s">
        <v>932</v>
      </c>
      <c r="J22" s="25" t="s">
        <v>1676</v>
      </c>
      <c r="K22" s="25" t="s">
        <v>1169</v>
      </c>
      <c r="L22" s="25" t="s">
        <v>932</v>
      </c>
      <c r="M22" s="25" t="s">
        <v>932</v>
      </c>
      <c r="N22" s="25" t="s">
        <v>932</v>
      </c>
      <c r="O22" s="25" t="s">
        <v>932</v>
      </c>
      <c r="P22" s="33">
        <f>COUNTIF(Samples_Ext!H:H,Overview!B22)</f>
        <v>0</v>
      </c>
    </row>
    <row r="23" spans="1:16" x14ac:dyDescent="0.3">
      <c r="A23" s="2" t="s">
        <v>934</v>
      </c>
      <c r="B23" s="2" t="s">
        <v>1017</v>
      </c>
      <c r="C23" s="2" t="s">
        <v>151</v>
      </c>
      <c r="D23" s="2" t="s">
        <v>1022</v>
      </c>
      <c r="E23" s="2" t="s">
        <v>26</v>
      </c>
      <c r="F23" s="2" t="s">
        <v>1672</v>
      </c>
      <c r="G23" s="2" t="s">
        <v>1498</v>
      </c>
      <c r="H23" s="2"/>
      <c r="I23" s="2" t="s">
        <v>1678</v>
      </c>
      <c r="J23" s="2" t="s">
        <v>1676</v>
      </c>
      <c r="K23" s="2" t="s">
        <v>1169</v>
      </c>
      <c r="L23" s="2" t="s">
        <v>932</v>
      </c>
      <c r="M23" s="2" t="s">
        <v>932</v>
      </c>
      <c r="N23" s="2" t="s">
        <v>932</v>
      </c>
      <c r="O23" s="2" t="s">
        <v>932</v>
      </c>
      <c r="P23" s="33">
        <f>COUNTIF(Samples_Ext!H:H,Overview!B23)</f>
        <v>21</v>
      </c>
    </row>
    <row r="24" spans="1:16" x14ac:dyDescent="0.3">
      <c r="A24" s="2" t="s">
        <v>934</v>
      </c>
      <c r="B24" s="2" t="s">
        <v>1034</v>
      </c>
      <c r="C24" s="2" t="s">
        <v>151</v>
      </c>
      <c r="D24" s="2" t="s">
        <v>1022</v>
      </c>
      <c r="E24" s="2" t="s">
        <v>26</v>
      </c>
      <c r="F24" s="2" t="s">
        <v>1666</v>
      </c>
      <c r="G24" s="2" t="s">
        <v>1414</v>
      </c>
      <c r="H24" s="2" t="s">
        <v>1096</v>
      </c>
      <c r="I24" s="2" t="s">
        <v>8</v>
      </c>
      <c r="J24" s="2" t="s">
        <v>1070</v>
      </c>
      <c r="K24" s="2" t="s">
        <v>1156</v>
      </c>
      <c r="L24" s="2" t="s">
        <v>932</v>
      </c>
      <c r="M24" s="2" t="s">
        <v>932</v>
      </c>
      <c r="N24" s="2" t="s">
        <v>932</v>
      </c>
      <c r="O24" s="2" t="s">
        <v>932</v>
      </c>
      <c r="P24" s="33">
        <f>COUNTIF(Samples_Ext!H:H,Overview!B24)</f>
        <v>14</v>
      </c>
    </row>
    <row r="25" spans="1:16" x14ac:dyDescent="0.3">
      <c r="A25" s="2" t="s">
        <v>934</v>
      </c>
      <c r="B25" s="2" t="s">
        <v>1035</v>
      </c>
      <c r="C25" s="2" t="s">
        <v>151</v>
      </c>
      <c r="D25" s="2" t="s">
        <v>1022</v>
      </c>
      <c r="E25" s="2" t="s">
        <v>26</v>
      </c>
      <c r="F25" s="2" t="s">
        <v>1091</v>
      </c>
      <c r="G25" s="2" t="s">
        <v>1415</v>
      </c>
      <c r="H25" s="2" t="s">
        <v>1095</v>
      </c>
      <c r="I25" s="2" t="s">
        <v>8</v>
      </c>
      <c r="J25" s="2" t="s">
        <v>1070</v>
      </c>
      <c r="K25" s="2" t="s">
        <v>1156</v>
      </c>
      <c r="L25" s="2" t="s">
        <v>932</v>
      </c>
      <c r="M25" s="2" t="s">
        <v>932</v>
      </c>
      <c r="N25" s="2" t="s">
        <v>932</v>
      </c>
      <c r="O25" s="2" t="s">
        <v>932</v>
      </c>
      <c r="P25" s="33">
        <f>COUNTIF(Samples_Ext!H:H,Overview!B25)</f>
        <v>14</v>
      </c>
    </row>
    <row r="26" spans="1:16" x14ac:dyDescent="0.3">
      <c r="A26" s="2" t="s">
        <v>934</v>
      </c>
      <c r="B26" s="2" t="s">
        <v>1036</v>
      </c>
      <c r="C26" s="2" t="s">
        <v>151</v>
      </c>
      <c r="D26" s="2" t="s">
        <v>1022</v>
      </c>
      <c r="E26" s="2" t="s">
        <v>26</v>
      </c>
      <c r="F26" s="2" t="s">
        <v>1672</v>
      </c>
      <c r="G26" s="2" t="s">
        <v>1442</v>
      </c>
      <c r="H26" s="2" t="s">
        <v>1097</v>
      </c>
      <c r="I26" s="2" t="s">
        <v>932</v>
      </c>
      <c r="J26" s="2" t="s">
        <v>1676</v>
      </c>
      <c r="K26" s="2" t="s">
        <v>1169</v>
      </c>
      <c r="L26" s="2" t="s">
        <v>932</v>
      </c>
      <c r="M26" s="2" t="s">
        <v>932</v>
      </c>
      <c r="N26" s="2" t="s">
        <v>932</v>
      </c>
      <c r="O26" s="2" t="s">
        <v>932</v>
      </c>
      <c r="P26" s="33">
        <f>COUNTIF(Samples_Ext!H:H,Overview!B26)</f>
        <v>15</v>
      </c>
    </row>
    <row r="27" spans="1:16" x14ac:dyDescent="0.3">
      <c r="A27" s="2" t="s">
        <v>934</v>
      </c>
      <c r="B27" s="2" t="s">
        <v>1037</v>
      </c>
      <c r="C27" s="2" t="s">
        <v>151</v>
      </c>
      <c r="D27" s="2" t="s">
        <v>1022</v>
      </c>
      <c r="E27" s="2" t="s">
        <v>26</v>
      </c>
      <c r="F27" s="2" t="s">
        <v>1666</v>
      </c>
      <c r="G27" s="2" t="s">
        <v>1416</v>
      </c>
      <c r="H27" s="2"/>
      <c r="I27" s="2" t="s">
        <v>8</v>
      </c>
      <c r="J27" s="2" t="s">
        <v>1070</v>
      </c>
      <c r="K27" s="2" t="s">
        <v>1156</v>
      </c>
      <c r="L27" s="2" t="s">
        <v>1667</v>
      </c>
      <c r="M27" s="2" t="s">
        <v>932</v>
      </c>
      <c r="N27" s="2" t="s">
        <v>932</v>
      </c>
      <c r="O27" s="2" t="s">
        <v>932</v>
      </c>
      <c r="P27" s="33">
        <f>COUNTIF(Samples_Ext!H:H,Overview!B27)</f>
        <v>14</v>
      </c>
    </row>
    <row r="28" spans="1:16" x14ac:dyDescent="0.3">
      <c r="A28" s="2" t="s">
        <v>934</v>
      </c>
      <c r="B28" s="2" t="s">
        <v>1038</v>
      </c>
      <c r="C28" s="2" t="s">
        <v>10</v>
      </c>
      <c r="D28" s="2" t="s">
        <v>1022</v>
      </c>
      <c r="E28" s="2" t="s">
        <v>26</v>
      </c>
      <c r="F28" s="2" t="s">
        <v>1675</v>
      </c>
      <c r="G28" s="2" t="s">
        <v>1417</v>
      </c>
      <c r="H28" s="2" t="s">
        <v>1094</v>
      </c>
      <c r="I28" s="2" t="s">
        <v>932</v>
      </c>
      <c r="J28" s="2" t="s">
        <v>1676</v>
      </c>
      <c r="K28" s="2" t="s">
        <v>1169</v>
      </c>
      <c r="L28" s="2" t="s">
        <v>932</v>
      </c>
      <c r="M28" s="2" t="s">
        <v>932</v>
      </c>
      <c r="N28" s="2" t="s">
        <v>932</v>
      </c>
      <c r="O28" s="2" t="s">
        <v>932</v>
      </c>
      <c r="P28" s="33">
        <f>COUNTIF(Samples_Ext!H:H,Overview!B28)</f>
        <v>14</v>
      </c>
    </row>
    <row r="29" spans="1:16" x14ac:dyDescent="0.3">
      <c r="A29" s="2" t="s">
        <v>934</v>
      </c>
      <c r="B29" s="2" t="s">
        <v>1039</v>
      </c>
      <c r="C29" s="2" t="s">
        <v>1018</v>
      </c>
      <c r="D29" s="2" t="s">
        <v>1022</v>
      </c>
      <c r="E29" s="2" t="s">
        <v>26</v>
      </c>
      <c r="F29" s="2" t="s">
        <v>1031</v>
      </c>
      <c r="G29" s="2" t="s">
        <v>1418</v>
      </c>
      <c r="H29" s="2"/>
      <c r="I29" s="2" t="s">
        <v>8</v>
      </c>
      <c r="J29" s="2" t="s">
        <v>1070</v>
      </c>
      <c r="K29" s="2" t="s">
        <v>1156</v>
      </c>
      <c r="L29" s="2" t="s">
        <v>932</v>
      </c>
      <c r="M29" s="2" t="s">
        <v>932</v>
      </c>
      <c r="N29" s="2" t="s">
        <v>932</v>
      </c>
      <c r="O29" s="2" t="s">
        <v>932</v>
      </c>
      <c r="P29" s="33">
        <f>COUNTIF(Samples_Ext!H:H,Overview!B29)</f>
        <v>14</v>
      </c>
    </row>
    <row r="30" spans="1:16" x14ac:dyDescent="0.3">
      <c r="A30" s="2" t="s">
        <v>934</v>
      </c>
      <c r="B30" s="2" t="s">
        <v>1040</v>
      </c>
      <c r="C30" s="2" t="s">
        <v>151</v>
      </c>
      <c r="D30" s="2" t="s">
        <v>1028</v>
      </c>
      <c r="E30" s="2" t="s">
        <v>27</v>
      </c>
      <c r="F30" s="2" t="s">
        <v>1672</v>
      </c>
      <c r="G30" s="2" t="s">
        <v>1419</v>
      </c>
      <c r="H30" s="2"/>
      <c r="I30" s="2" t="s">
        <v>932</v>
      </c>
      <c r="J30" s="2" t="s">
        <v>1028</v>
      </c>
      <c r="K30" s="2" t="s">
        <v>1169</v>
      </c>
      <c r="L30" s="2" t="s">
        <v>932</v>
      </c>
      <c r="M30" s="2" t="s">
        <v>932</v>
      </c>
      <c r="N30" s="2" t="s">
        <v>932</v>
      </c>
      <c r="O30" s="2" t="s">
        <v>932</v>
      </c>
      <c r="P30" s="33">
        <f>COUNTIF(Samples_Ext!H:H,Overview!B30)</f>
        <v>4</v>
      </c>
    </row>
    <row r="31" spans="1:16" x14ac:dyDescent="0.3">
      <c r="A31" s="2" t="s">
        <v>934</v>
      </c>
      <c r="B31" s="2" t="s">
        <v>1041</v>
      </c>
      <c r="C31" s="2" t="s">
        <v>10</v>
      </c>
      <c r="D31" s="2" t="s">
        <v>1028</v>
      </c>
      <c r="E31" s="2" t="s">
        <v>27</v>
      </c>
      <c r="F31" s="2" t="s">
        <v>1675</v>
      </c>
      <c r="G31" s="2" t="s">
        <v>1420</v>
      </c>
      <c r="H31" s="2"/>
      <c r="I31" s="2" t="s">
        <v>932</v>
      </c>
      <c r="J31" s="2" t="s">
        <v>1028</v>
      </c>
      <c r="K31" s="2" t="s">
        <v>1169</v>
      </c>
      <c r="L31" s="2" t="s">
        <v>932</v>
      </c>
      <c r="M31" s="2" t="s">
        <v>932</v>
      </c>
      <c r="N31" s="2" t="s">
        <v>932</v>
      </c>
      <c r="O31" s="2" t="s">
        <v>932</v>
      </c>
      <c r="P31" s="33">
        <f>COUNTIF(Samples_Ext!H:H,Overview!B31)</f>
        <v>4</v>
      </c>
    </row>
    <row r="32" spans="1:16" x14ac:dyDescent="0.3">
      <c r="A32" s="2" t="s">
        <v>934</v>
      </c>
      <c r="B32" s="2" t="s">
        <v>1042</v>
      </c>
      <c r="C32" s="2" t="s">
        <v>151</v>
      </c>
      <c r="D32" s="2" t="s">
        <v>1029</v>
      </c>
      <c r="E32" s="2" t="s">
        <v>27</v>
      </c>
      <c r="F32" s="2" t="s">
        <v>1666</v>
      </c>
      <c r="G32" s="2" t="s">
        <v>1421</v>
      </c>
      <c r="H32" s="2"/>
      <c r="I32" s="2" t="s">
        <v>8</v>
      </c>
      <c r="J32" s="2" t="s">
        <v>1029</v>
      </c>
      <c r="K32" s="2" t="s">
        <v>1156</v>
      </c>
      <c r="L32" s="2" t="s">
        <v>932</v>
      </c>
      <c r="M32" s="2" t="s">
        <v>932</v>
      </c>
      <c r="N32" s="2" t="s">
        <v>932</v>
      </c>
      <c r="O32" s="2" t="s">
        <v>932</v>
      </c>
      <c r="P32" s="33">
        <f>COUNTIF(Samples_Ext!H:H,Overview!B32)</f>
        <v>4</v>
      </c>
    </row>
    <row r="33" spans="1:16" x14ac:dyDescent="0.3">
      <c r="A33" s="2" t="s">
        <v>934</v>
      </c>
      <c r="B33" s="2" t="s">
        <v>1043</v>
      </c>
      <c r="C33" s="2" t="s">
        <v>151</v>
      </c>
      <c r="D33" s="2" t="s">
        <v>1029</v>
      </c>
      <c r="E33" s="2" t="s">
        <v>27</v>
      </c>
      <c r="F33" s="2" t="s">
        <v>1091</v>
      </c>
      <c r="G33" s="2" t="s">
        <v>1422</v>
      </c>
      <c r="H33" s="2"/>
      <c r="I33" s="2" t="s">
        <v>8</v>
      </c>
      <c r="J33" s="2" t="s">
        <v>1029</v>
      </c>
      <c r="K33" s="2" t="s">
        <v>1156</v>
      </c>
      <c r="L33" s="2" t="s">
        <v>932</v>
      </c>
      <c r="M33" s="2" t="s">
        <v>932</v>
      </c>
      <c r="N33" s="2" t="s">
        <v>932</v>
      </c>
      <c r="O33" s="2" t="s">
        <v>932</v>
      </c>
      <c r="P33" s="33">
        <f>COUNTIF(Samples_Ext!H:H,Overview!B33)</f>
        <v>4</v>
      </c>
    </row>
    <row r="34" spans="1:16" x14ac:dyDescent="0.3">
      <c r="A34" s="2" t="s">
        <v>934</v>
      </c>
      <c r="B34" s="2" t="s">
        <v>1044</v>
      </c>
      <c r="C34" s="2" t="s">
        <v>151</v>
      </c>
      <c r="D34" s="2" t="s">
        <v>1029</v>
      </c>
      <c r="E34" s="2" t="s">
        <v>27</v>
      </c>
      <c r="F34" s="2" t="s">
        <v>1672</v>
      </c>
      <c r="G34" s="2" t="s">
        <v>1423</v>
      </c>
      <c r="H34" s="2"/>
      <c r="I34" s="2" t="s">
        <v>932</v>
      </c>
      <c r="J34" s="2" t="s">
        <v>1029</v>
      </c>
      <c r="K34" s="2" t="s">
        <v>1169</v>
      </c>
      <c r="L34" s="2" t="s">
        <v>932</v>
      </c>
      <c r="M34" s="2" t="s">
        <v>932</v>
      </c>
      <c r="N34" s="2" t="s">
        <v>932</v>
      </c>
      <c r="O34" s="2" t="s">
        <v>932</v>
      </c>
      <c r="P34" s="33">
        <f>COUNTIF(Samples_Ext!H:H,Overview!B34)</f>
        <v>4</v>
      </c>
    </row>
    <row r="35" spans="1:16" x14ac:dyDescent="0.3">
      <c r="A35" s="2" t="s">
        <v>934</v>
      </c>
      <c r="B35" s="2" t="s">
        <v>1045</v>
      </c>
      <c r="C35" s="2" t="s">
        <v>151</v>
      </c>
      <c r="D35" s="2" t="s">
        <v>1029</v>
      </c>
      <c r="E35" s="2" t="s">
        <v>27</v>
      </c>
      <c r="F35" s="2" t="s">
        <v>1666</v>
      </c>
      <c r="G35" s="2" t="s">
        <v>1424</v>
      </c>
      <c r="H35" s="2"/>
      <c r="I35" s="2" t="s">
        <v>8</v>
      </c>
      <c r="J35" s="2" t="s">
        <v>1029</v>
      </c>
      <c r="K35" s="2" t="s">
        <v>1156</v>
      </c>
      <c r="L35" s="2" t="s">
        <v>1667</v>
      </c>
      <c r="M35" s="2" t="s">
        <v>932</v>
      </c>
      <c r="N35" s="2" t="s">
        <v>932</v>
      </c>
      <c r="O35" s="2" t="s">
        <v>932</v>
      </c>
      <c r="P35" s="33">
        <f>COUNTIF(Samples_Ext!H:H,Overview!B35)</f>
        <v>4</v>
      </c>
    </row>
    <row r="36" spans="1:16" x14ac:dyDescent="0.3">
      <c r="A36" s="2" t="s">
        <v>934</v>
      </c>
      <c r="B36" s="2" t="s">
        <v>1046</v>
      </c>
      <c r="C36" s="2" t="s">
        <v>10</v>
      </c>
      <c r="D36" s="2" t="s">
        <v>1029</v>
      </c>
      <c r="E36" s="2" t="s">
        <v>27</v>
      </c>
      <c r="F36" s="2" t="s">
        <v>1675</v>
      </c>
      <c r="G36" s="2" t="s">
        <v>1425</v>
      </c>
      <c r="H36" s="2"/>
      <c r="I36" s="2" t="s">
        <v>932</v>
      </c>
      <c r="J36" s="2" t="s">
        <v>1029</v>
      </c>
      <c r="K36" s="2" t="s">
        <v>1156</v>
      </c>
      <c r="L36" s="2" t="s">
        <v>932</v>
      </c>
      <c r="M36" s="2" t="s">
        <v>932</v>
      </c>
      <c r="N36" s="2" t="s">
        <v>932</v>
      </c>
      <c r="O36" s="2" t="s">
        <v>932</v>
      </c>
      <c r="P36" s="33">
        <f>COUNTIF(Samples_Ext!H:H,Overview!B36)</f>
        <v>4</v>
      </c>
    </row>
    <row r="37" spans="1:16" x14ac:dyDescent="0.3">
      <c r="A37" s="2" t="s">
        <v>934</v>
      </c>
      <c r="B37" s="2" t="s">
        <v>1047</v>
      </c>
      <c r="C37" s="2" t="s">
        <v>1018</v>
      </c>
      <c r="D37" s="2" t="s">
        <v>1029</v>
      </c>
      <c r="E37" s="2" t="s">
        <v>27</v>
      </c>
      <c r="F37" s="2" t="s">
        <v>1031</v>
      </c>
      <c r="G37" s="2" t="s">
        <v>1426</v>
      </c>
      <c r="H37" s="2"/>
      <c r="I37" s="2" t="s">
        <v>8</v>
      </c>
      <c r="J37" s="2" t="s">
        <v>1029</v>
      </c>
      <c r="K37" s="2" t="s">
        <v>1156</v>
      </c>
      <c r="L37" s="2" t="s">
        <v>932</v>
      </c>
      <c r="M37" s="2" t="s">
        <v>932</v>
      </c>
      <c r="N37" s="2" t="s">
        <v>932</v>
      </c>
      <c r="O37" s="2" t="s">
        <v>932</v>
      </c>
      <c r="P37" s="33">
        <f>COUNTIF(Samples_Ext!H:H,Overview!B37)</f>
        <v>4</v>
      </c>
    </row>
    <row r="38" spans="1:16" x14ac:dyDescent="0.3">
      <c r="A38" s="2" t="s">
        <v>934</v>
      </c>
      <c r="B38" s="2" t="s">
        <v>1144</v>
      </c>
      <c r="C38" s="2" t="s">
        <v>151</v>
      </c>
      <c r="D38" s="2" t="s">
        <v>1160</v>
      </c>
      <c r="E38" s="2" t="s">
        <v>27</v>
      </c>
      <c r="F38" s="2" t="s">
        <v>1666</v>
      </c>
      <c r="G38" s="2" t="s">
        <v>1488</v>
      </c>
      <c r="H38" s="2"/>
      <c r="I38" s="2" t="s">
        <v>8</v>
      </c>
      <c r="J38" s="2" t="s">
        <v>1671</v>
      </c>
      <c r="K38" s="2" t="s">
        <v>1169</v>
      </c>
      <c r="L38" s="2" t="s">
        <v>1671</v>
      </c>
      <c r="M38" s="2">
        <v>2</v>
      </c>
      <c r="N38" s="2">
        <v>140</v>
      </c>
      <c r="O38" s="33" t="s">
        <v>932</v>
      </c>
      <c r="P38" s="33">
        <f>COUNTIF(Samples_Ext!H:H,Overview!B38)</f>
        <v>4</v>
      </c>
    </row>
    <row r="39" spans="1:16" x14ac:dyDescent="0.3">
      <c r="A39" s="2" t="s">
        <v>934</v>
      </c>
      <c r="B39" s="2" t="s">
        <v>1145</v>
      </c>
      <c r="C39" s="2" t="s">
        <v>151</v>
      </c>
      <c r="D39" s="2" t="s">
        <v>1160</v>
      </c>
      <c r="E39" s="2" t="s">
        <v>27</v>
      </c>
      <c r="F39" s="2" t="s">
        <v>1091</v>
      </c>
      <c r="G39" s="2" t="s">
        <v>1489</v>
      </c>
      <c r="H39" s="2"/>
      <c r="I39" s="2" t="s">
        <v>8</v>
      </c>
      <c r="J39" s="2" t="s">
        <v>1671</v>
      </c>
      <c r="K39" s="2" t="s">
        <v>1169</v>
      </c>
      <c r="L39" s="2" t="s">
        <v>1671</v>
      </c>
      <c r="M39" s="2">
        <v>2</v>
      </c>
      <c r="N39" s="2">
        <v>140</v>
      </c>
      <c r="O39" s="33" t="s">
        <v>932</v>
      </c>
      <c r="P39" s="33">
        <f>COUNTIF(Samples_Ext!H:H,Overview!B39)</f>
        <v>14</v>
      </c>
    </row>
    <row r="40" spans="1:16" x14ac:dyDescent="0.3">
      <c r="A40" s="2" t="s">
        <v>934</v>
      </c>
      <c r="B40" s="2" t="s">
        <v>1146</v>
      </c>
      <c r="C40" s="2" t="s">
        <v>151</v>
      </c>
      <c r="D40" s="2" t="s">
        <v>1160</v>
      </c>
      <c r="E40" s="2" t="s">
        <v>27</v>
      </c>
      <c r="F40" s="2" t="s">
        <v>1672</v>
      </c>
      <c r="G40" s="2" t="s">
        <v>1490</v>
      </c>
      <c r="H40" s="2"/>
      <c r="I40" s="2" t="s">
        <v>932</v>
      </c>
      <c r="J40" s="2" t="s">
        <v>1671</v>
      </c>
      <c r="K40" s="2" t="s">
        <v>1169</v>
      </c>
      <c r="L40" s="2" t="s">
        <v>1671</v>
      </c>
      <c r="M40" s="2">
        <v>2</v>
      </c>
      <c r="N40" s="2">
        <v>140</v>
      </c>
      <c r="O40" s="33" t="s">
        <v>932</v>
      </c>
      <c r="P40" s="33">
        <f>COUNTIF(Samples_Ext!H:H,Overview!B40)</f>
        <v>4</v>
      </c>
    </row>
    <row r="41" spans="1:16" x14ac:dyDescent="0.3">
      <c r="A41" s="2" t="s">
        <v>934</v>
      </c>
      <c r="B41" s="2" t="s">
        <v>1147</v>
      </c>
      <c r="C41" s="2" t="s">
        <v>10</v>
      </c>
      <c r="D41" s="2" t="s">
        <v>1160</v>
      </c>
      <c r="E41" s="2" t="s">
        <v>27</v>
      </c>
      <c r="F41" s="2" t="s">
        <v>1675</v>
      </c>
      <c r="G41" s="2" t="s">
        <v>1491</v>
      </c>
      <c r="H41" s="2"/>
      <c r="I41" s="2" t="s">
        <v>932</v>
      </c>
      <c r="J41" s="2" t="s">
        <v>1671</v>
      </c>
      <c r="K41" s="2" t="s">
        <v>1169</v>
      </c>
      <c r="L41" s="2" t="s">
        <v>1671</v>
      </c>
      <c r="M41" s="2">
        <v>2</v>
      </c>
      <c r="N41" s="2">
        <v>140</v>
      </c>
      <c r="O41" s="33" t="s">
        <v>932</v>
      </c>
      <c r="P41" s="33">
        <f>COUNTIF(Samples_Ext!H:H,Overview!B41)</f>
        <v>4</v>
      </c>
    </row>
    <row r="42" spans="1:16" x14ac:dyDescent="0.3">
      <c r="A42" s="2" t="s">
        <v>934</v>
      </c>
      <c r="B42" s="2" t="s">
        <v>1148</v>
      </c>
      <c r="C42" s="2" t="s">
        <v>1018</v>
      </c>
      <c r="D42" s="2" t="s">
        <v>1160</v>
      </c>
      <c r="E42" s="2" t="s">
        <v>27</v>
      </c>
      <c r="F42" s="2" t="s">
        <v>1031</v>
      </c>
      <c r="G42" s="2" t="s">
        <v>1492</v>
      </c>
      <c r="H42" s="2"/>
      <c r="I42" s="2" t="s">
        <v>8</v>
      </c>
      <c r="J42" s="2" t="s">
        <v>1671</v>
      </c>
      <c r="K42" s="2" t="s">
        <v>1169</v>
      </c>
      <c r="L42" s="2" t="s">
        <v>1671</v>
      </c>
      <c r="M42" s="2">
        <v>2</v>
      </c>
      <c r="N42" s="2">
        <v>140</v>
      </c>
      <c r="O42" s="33" t="s">
        <v>932</v>
      </c>
      <c r="P42" s="33">
        <f>COUNTIF(Samples_Ext!H:H,Overview!B42)</f>
        <v>4</v>
      </c>
    </row>
    <row r="43" spans="1:16" s="33" customFormat="1" x14ac:dyDescent="0.3">
      <c r="A43" s="2" t="s">
        <v>934</v>
      </c>
      <c r="B43" s="2" t="s">
        <v>2319</v>
      </c>
      <c r="C43" s="2" t="s">
        <v>151</v>
      </c>
      <c r="D43" s="2" t="s">
        <v>1022</v>
      </c>
      <c r="E43" s="2" t="s">
        <v>26</v>
      </c>
      <c r="F43" s="2" t="s">
        <v>2322</v>
      </c>
      <c r="G43" s="2" t="s">
        <v>2312</v>
      </c>
      <c r="H43" s="2" t="s">
        <v>2318</v>
      </c>
      <c r="I43" s="2" t="s">
        <v>8</v>
      </c>
      <c r="J43" s="2" t="s">
        <v>1070</v>
      </c>
      <c r="K43" s="2" t="s">
        <v>1156</v>
      </c>
      <c r="L43" s="2" t="s">
        <v>932</v>
      </c>
      <c r="M43" s="2" t="s">
        <v>932</v>
      </c>
      <c r="N43" s="2" t="s">
        <v>932</v>
      </c>
      <c r="O43" s="2" t="s">
        <v>932</v>
      </c>
      <c r="P43" s="33">
        <f>COUNTIF(Samples_Ext!H:H,Overview!B43)</f>
        <v>0</v>
      </c>
    </row>
    <row r="44" spans="1:16" s="33" customFormat="1" x14ac:dyDescent="0.3"/>
    <row r="46" spans="1:16" x14ac:dyDescent="0.3">
      <c r="A46" t="s">
        <v>1651</v>
      </c>
      <c r="B46" t="s">
        <v>1637</v>
      </c>
      <c r="C46" t="s">
        <v>1652</v>
      </c>
      <c r="D46" t="s">
        <v>1653</v>
      </c>
      <c r="E46" t="s">
        <v>1655</v>
      </c>
    </row>
    <row r="47" spans="1:16" x14ac:dyDescent="0.3">
      <c r="A47" t="s">
        <v>110</v>
      </c>
      <c r="B47" t="s">
        <v>110</v>
      </c>
      <c r="C47" t="s">
        <v>1641</v>
      </c>
      <c r="D47" t="s">
        <v>151</v>
      </c>
      <c r="E47" t="s">
        <v>20</v>
      </c>
    </row>
    <row r="48" spans="1:16" x14ac:dyDescent="0.3">
      <c r="A48" t="s">
        <v>942</v>
      </c>
      <c r="B48" t="s">
        <v>1543</v>
      </c>
      <c r="C48" t="s">
        <v>1009</v>
      </c>
      <c r="D48" t="s">
        <v>1647</v>
      </c>
      <c r="E48" t="s">
        <v>1072</v>
      </c>
    </row>
    <row r="49" spans="1:5" x14ac:dyDescent="0.3">
      <c r="A49" t="s">
        <v>940</v>
      </c>
      <c r="B49" t="s">
        <v>1547</v>
      </c>
      <c r="C49" t="s">
        <v>528</v>
      </c>
      <c r="D49" t="s">
        <v>1648</v>
      </c>
      <c r="E49" t="s">
        <v>1204</v>
      </c>
    </row>
    <row r="50" spans="1:5" x14ac:dyDescent="0.3">
      <c r="A50" t="s">
        <v>1543</v>
      </c>
      <c r="B50" t="s">
        <v>954</v>
      </c>
      <c r="C50" t="s">
        <v>529</v>
      </c>
      <c r="D50" t="s">
        <v>516</v>
      </c>
      <c r="E50" t="s">
        <v>1205</v>
      </c>
    </row>
    <row r="51" spans="1:5" x14ac:dyDescent="0.3">
      <c r="A51" t="s">
        <v>1544</v>
      </c>
      <c r="B51" t="s">
        <v>518</v>
      </c>
      <c r="C51" t="s">
        <v>529</v>
      </c>
      <c r="D51" t="s">
        <v>1649</v>
      </c>
      <c r="E51" t="s">
        <v>1030</v>
      </c>
    </row>
    <row r="52" spans="1:5" x14ac:dyDescent="0.3">
      <c r="A52" t="s">
        <v>1542</v>
      </c>
      <c r="C52" t="s">
        <v>1032</v>
      </c>
      <c r="E52" t="s">
        <v>1031</v>
      </c>
    </row>
    <row r="53" spans="1:5" x14ac:dyDescent="0.3">
      <c r="A53" t="s">
        <v>1010</v>
      </c>
      <c r="C53" t="s">
        <v>487</v>
      </c>
    </row>
    <row r="54" spans="1:5" x14ac:dyDescent="0.3">
      <c r="A54" t="s">
        <v>1545</v>
      </c>
      <c r="C54" t="s">
        <v>442</v>
      </c>
    </row>
    <row r="55" spans="1:5" x14ac:dyDescent="0.3">
      <c r="A55" t="s">
        <v>531</v>
      </c>
      <c r="C55" t="s">
        <v>1296</v>
      </c>
    </row>
    <row r="56" spans="1:5" x14ac:dyDescent="0.3">
      <c r="A56" t="s">
        <v>1546</v>
      </c>
      <c r="C56" t="s">
        <v>1642</v>
      </c>
    </row>
    <row r="57" spans="1:5" x14ac:dyDescent="0.3">
      <c r="C57" t="s">
        <v>1643</v>
      </c>
    </row>
    <row r="58" spans="1:5" x14ac:dyDescent="0.3">
      <c r="C58" t="s">
        <v>1644</v>
      </c>
    </row>
    <row r="59" spans="1:5" x14ac:dyDescent="0.3">
      <c r="C59" t="s">
        <v>1645</v>
      </c>
    </row>
    <row r="60" spans="1:5" x14ac:dyDescent="0.3">
      <c r="C60" t="s">
        <v>1646</v>
      </c>
    </row>
    <row r="61" spans="1:5" x14ac:dyDescent="0.3">
      <c r="A61" s="33"/>
      <c r="B61" s="33"/>
      <c r="C61" s="33" t="s">
        <v>940</v>
      </c>
    </row>
  </sheetData>
  <conditionalFormatting sqref="G2:H2 I1:O2 H4:O5 I13:O13 P1">
    <cfRule type="expression" dxfId="259" priority="41">
      <formula>$I1="Qiagen QIAamp  Modified"</formula>
    </cfRule>
    <cfRule type="expression" dxfId="258" priority="42">
      <formula>$I1="MagAttract PowerMag Soil"</formula>
    </cfRule>
    <cfRule type="expression" dxfId="257" priority="43">
      <formula>$I1="MagAttract PowerMag Microbiome"</formula>
    </cfRule>
    <cfRule type="expression" dxfId="256" priority="44">
      <formula>$I1="Zymo MagBead DNA Kit"</formula>
    </cfRule>
    <cfRule type="expression" dxfId="255" priority="45">
      <formula>$I1="Qiagen DSP Virus"</formula>
    </cfRule>
  </conditionalFormatting>
  <conditionalFormatting sqref="G3:G12">
    <cfRule type="expression" dxfId="254" priority="36">
      <formula>$I3="Qiagen QIAamp  Modified"</formula>
    </cfRule>
    <cfRule type="expression" dxfId="253" priority="37">
      <formula>$I3="MagAttract PowerMag Soil"</formula>
    </cfRule>
    <cfRule type="expression" dxfId="252" priority="38">
      <formula>$I3="MagAttract PowerMag Microbiome"</formula>
    </cfRule>
    <cfRule type="expression" dxfId="251" priority="39">
      <formula>$I3="Zymo MagBead DNA Kit"</formula>
    </cfRule>
    <cfRule type="expression" dxfId="250" priority="40">
      <formula>$I3="Qiagen DSP Virus"</formula>
    </cfRule>
  </conditionalFormatting>
  <conditionalFormatting sqref="G13:H13">
    <cfRule type="expression" dxfId="249" priority="31">
      <formula>$I13="Qiagen QIAamp  Modified"</formula>
    </cfRule>
    <cfRule type="expression" dxfId="248" priority="32">
      <formula>$I13="MagAttract PowerMag Soil"</formula>
    </cfRule>
    <cfRule type="expression" dxfId="247" priority="33">
      <formula>$I13="MagAttract PowerMag Microbiome"</formula>
    </cfRule>
    <cfRule type="expression" dxfId="246" priority="34">
      <formula>$I13="Zymo MagBead DNA Kit"</formula>
    </cfRule>
    <cfRule type="expression" dxfId="245" priority="35">
      <formula>$I13="Qiagen DSP Virus"</formula>
    </cfRule>
  </conditionalFormatting>
  <conditionalFormatting sqref="G14:G15">
    <cfRule type="expression" dxfId="244" priority="26">
      <formula>$I14="Qiagen QIAamp  Modified"</formula>
    </cfRule>
    <cfRule type="expression" dxfId="243" priority="27">
      <formula>$I14="MagAttract PowerMag Soil"</formula>
    </cfRule>
    <cfRule type="expression" dxfId="242" priority="28">
      <formula>$I14="MagAttract PowerMag Microbiome"</formula>
    </cfRule>
    <cfRule type="expression" dxfId="241" priority="29">
      <formula>$I14="Zymo MagBead DNA Kit"</formula>
    </cfRule>
    <cfRule type="expression" dxfId="240" priority="30">
      <formula>$I14="Qiagen DSP Virus"</formula>
    </cfRule>
  </conditionalFormatting>
  <conditionalFormatting sqref="B1:H1">
    <cfRule type="expression" dxfId="239" priority="21">
      <formula>$I1="Qiagen QIAamp  Modified"</formula>
    </cfRule>
    <cfRule type="expression" dxfId="238" priority="22">
      <formula>$I1="MagAttract PowerMag Soil"</formula>
    </cfRule>
    <cfRule type="expression" dxfId="237" priority="23">
      <formula>$I1="MagAttract PowerMag Microbiome"</formula>
    </cfRule>
    <cfRule type="expression" dxfId="236" priority="24">
      <formula>$I1="Zymo MagBead DNA Kit"</formula>
    </cfRule>
    <cfRule type="expression" dxfId="235" priority="25">
      <formula>$I1="Qiagen DSP Virus"</formula>
    </cfRule>
  </conditionalFormatting>
  <conditionalFormatting sqref="A1">
    <cfRule type="expression" dxfId="234" priority="16">
      <formula>$I1="Qiagen QIAamp  Modified"</formula>
    </cfRule>
    <cfRule type="expression" dxfId="233" priority="17">
      <formula>$I1="MagAttract PowerMag Soil"</formula>
    </cfRule>
    <cfRule type="expression" dxfId="232" priority="18">
      <formula>$I1="MagAttract PowerMag Microbiome"</formula>
    </cfRule>
    <cfRule type="expression" dxfId="231" priority="19">
      <formula>$I1="Zymo MagBead DNA Kit"</formula>
    </cfRule>
    <cfRule type="expression" dxfId="230" priority="20">
      <formula>$I1="Qiagen DSP Virus"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6D4C-7D3B-4D88-8EB3-161780610659}">
  <dimension ref="A1:Y341"/>
  <sheetViews>
    <sheetView zoomScale="85" zoomScaleNormal="85" workbookViewId="0">
      <pane ySplit="1" topLeftCell="A41" activePane="bottomLeft" state="frozen"/>
      <selection activeCell="F1" sqref="F1"/>
      <selection pane="bottomLeft" activeCell="E70" sqref="E70"/>
    </sheetView>
  </sheetViews>
  <sheetFormatPr defaultRowHeight="14.4" x14ac:dyDescent="0.3"/>
  <cols>
    <col min="1" max="1" width="18.33203125" bestFit="1" customWidth="1"/>
    <col min="2" max="2" width="17.6640625" bestFit="1" customWidth="1"/>
    <col min="3" max="3" width="12.44140625" bestFit="1" customWidth="1"/>
    <col min="4" max="4" width="13.88671875" bestFit="1" customWidth="1"/>
    <col min="5" max="6" width="12.33203125" bestFit="1" customWidth="1"/>
    <col min="7" max="7" width="11.6640625" bestFit="1" customWidth="1"/>
    <col min="8" max="8" width="13.109375" bestFit="1" customWidth="1"/>
    <col min="9" max="9" width="15.6640625" bestFit="1" customWidth="1"/>
    <col min="10" max="10" width="13.109375" bestFit="1" customWidth="1"/>
    <col min="11" max="11" width="27.88671875" bestFit="1" customWidth="1"/>
    <col min="12" max="12" width="11.88671875" bestFit="1" customWidth="1"/>
    <col min="13" max="13" width="11.44140625" bestFit="1" customWidth="1"/>
    <col min="14" max="14" width="11" bestFit="1" customWidth="1"/>
    <col min="15" max="15" width="11.88671875" bestFit="1" customWidth="1"/>
    <col min="16" max="17" width="9.5546875" bestFit="1" customWidth="1"/>
    <col min="18" max="18" width="13.109375" bestFit="1" customWidth="1"/>
    <col min="19" max="19" width="12.6640625" bestFit="1" customWidth="1"/>
    <col min="20" max="20" width="12" bestFit="1" customWidth="1"/>
    <col min="22" max="22" width="11.88671875" bestFit="1" customWidth="1"/>
    <col min="23" max="24" width="12" bestFit="1" customWidth="1"/>
    <col min="25" max="25" width="9.44140625" bestFit="1" customWidth="1"/>
    <col min="26" max="26" width="12" bestFit="1" customWidth="1"/>
    <col min="27" max="27" width="12.6640625" bestFit="1" customWidth="1"/>
    <col min="28" max="28" width="7.88671875" bestFit="1" customWidth="1"/>
    <col min="29" max="29" width="12.5546875" bestFit="1" customWidth="1"/>
    <col min="30" max="30" width="11.44140625" bestFit="1" customWidth="1"/>
    <col min="31" max="31" width="10.44140625" bestFit="1" customWidth="1"/>
    <col min="32" max="32" width="12.44140625" bestFit="1" customWidth="1"/>
    <col min="33" max="34" width="12.5546875" bestFit="1" customWidth="1"/>
    <col min="35" max="35" width="11.44140625" bestFit="1" customWidth="1"/>
    <col min="36" max="36" width="11.6640625" bestFit="1" customWidth="1"/>
    <col min="37" max="37" width="11.5546875" bestFit="1" customWidth="1"/>
  </cols>
  <sheetData>
    <row r="1" spans="1:25" ht="24" x14ac:dyDescent="0.3">
      <c r="A1" s="60" t="s">
        <v>19</v>
      </c>
      <c r="B1" s="60" t="s">
        <v>1657</v>
      </c>
      <c r="C1" s="60" t="s">
        <v>1637</v>
      </c>
      <c r="D1" s="60" t="s">
        <v>1295</v>
      </c>
      <c r="E1" s="60" t="s">
        <v>1650</v>
      </c>
      <c r="F1" s="60" t="s">
        <v>1660</v>
      </c>
      <c r="G1" s="60" t="s">
        <v>1652</v>
      </c>
      <c r="H1" s="60" t="s">
        <v>16</v>
      </c>
      <c r="I1" s="60" t="s">
        <v>1654</v>
      </c>
      <c r="J1" s="60" t="s">
        <v>1655</v>
      </c>
      <c r="K1" s="60" t="s">
        <v>1661</v>
      </c>
      <c r="L1" s="60" t="s">
        <v>1656</v>
      </c>
      <c r="M1" s="60" t="s">
        <v>1541</v>
      </c>
      <c r="N1" s="60" t="s">
        <v>1662</v>
      </c>
      <c r="O1" s="60" t="s">
        <v>1658</v>
      </c>
      <c r="P1" s="60" t="s">
        <v>1659</v>
      </c>
      <c r="Q1" s="60" t="s">
        <v>336</v>
      </c>
      <c r="R1" s="60" t="s">
        <v>23</v>
      </c>
      <c r="S1" s="60" t="s">
        <v>22</v>
      </c>
      <c r="T1" s="60" t="s">
        <v>250</v>
      </c>
      <c r="U1" s="60" t="s">
        <v>13</v>
      </c>
      <c r="V1" s="60" t="s">
        <v>14</v>
      </c>
      <c r="W1" s="60" t="s">
        <v>15</v>
      </c>
      <c r="X1" s="60" t="s">
        <v>1663</v>
      </c>
      <c r="Y1" s="60" t="s">
        <v>1664</v>
      </c>
    </row>
    <row r="2" spans="1:25" x14ac:dyDescent="0.3">
      <c r="A2" s="61" t="s">
        <v>173</v>
      </c>
      <c r="B2" s="61" t="s">
        <v>105</v>
      </c>
      <c r="C2" s="61" t="s">
        <v>1665</v>
      </c>
      <c r="D2" s="61">
        <v>6</v>
      </c>
      <c r="E2" s="61">
        <v>6</v>
      </c>
      <c r="F2" s="61" t="s">
        <v>3</v>
      </c>
      <c r="G2" s="61" t="s">
        <v>443</v>
      </c>
      <c r="H2" s="61" t="s">
        <v>146</v>
      </c>
      <c r="I2" s="61" t="s">
        <v>151</v>
      </c>
      <c r="J2" s="61" t="s">
        <v>440</v>
      </c>
      <c r="K2" s="61" t="s">
        <v>6</v>
      </c>
      <c r="L2" s="61" t="s">
        <v>1676</v>
      </c>
      <c r="M2" s="61" t="s">
        <v>1169</v>
      </c>
      <c r="N2" s="61" t="s">
        <v>932</v>
      </c>
      <c r="O2" s="61" t="s">
        <v>932</v>
      </c>
      <c r="P2" s="61" t="s">
        <v>932</v>
      </c>
      <c r="Q2" s="61" t="s">
        <v>932</v>
      </c>
      <c r="R2" s="61" t="s">
        <v>25</v>
      </c>
      <c r="S2" s="61" t="s">
        <v>1674</v>
      </c>
      <c r="T2" s="61" t="s">
        <v>155</v>
      </c>
      <c r="U2" s="61">
        <v>16</v>
      </c>
      <c r="V2" s="61">
        <f t="shared" ref="V2:V25" si="0">W2/U2</f>
        <v>0.45000000000000007</v>
      </c>
      <c r="W2" s="61">
        <v>7.2000000000000011</v>
      </c>
      <c r="X2" s="61" t="s">
        <v>1669</v>
      </c>
      <c r="Y2" s="61" t="s">
        <v>1670</v>
      </c>
    </row>
    <row r="3" spans="1:25" x14ac:dyDescent="0.3">
      <c r="A3" s="61" t="s">
        <v>178</v>
      </c>
      <c r="B3" s="61" t="s">
        <v>44</v>
      </c>
      <c r="C3" s="61" t="s">
        <v>1665</v>
      </c>
      <c r="D3" s="61">
        <v>25</v>
      </c>
      <c r="E3" s="61">
        <v>25</v>
      </c>
      <c r="F3" s="61" t="s">
        <v>3</v>
      </c>
      <c r="G3" s="61" t="s">
        <v>443</v>
      </c>
      <c r="H3" s="61" t="s">
        <v>146</v>
      </c>
      <c r="I3" s="61" t="s">
        <v>151</v>
      </c>
      <c r="J3" s="61" t="s">
        <v>440</v>
      </c>
      <c r="K3" s="61" t="s">
        <v>6</v>
      </c>
      <c r="L3" s="61" t="s">
        <v>1676</v>
      </c>
      <c r="M3" s="61" t="s">
        <v>1169</v>
      </c>
      <c r="N3" s="61" t="s">
        <v>932</v>
      </c>
      <c r="O3" s="61" t="s">
        <v>932</v>
      </c>
      <c r="P3" s="61" t="s">
        <v>932</v>
      </c>
      <c r="Q3" s="61" t="s">
        <v>932</v>
      </c>
      <c r="R3" s="61" t="s">
        <v>30</v>
      </c>
      <c r="S3" s="61" t="s">
        <v>1674</v>
      </c>
      <c r="T3" s="61" t="s">
        <v>155</v>
      </c>
      <c r="U3" s="61">
        <v>16</v>
      </c>
      <c r="V3" s="61">
        <f t="shared" si="0"/>
        <v>0.3</v>
      </c>
      <c r="W3" s="61">
        <v>4.8</v>
      </c>
      <c r="X3" s="61" t="s">
        <v>1669</v>
      </c>
      <c r="Y3" s="61" t="s">
        <v>1670</v>
      </c>
    </row>
    <row r="4" spans="1:25" x14ac:dyDescent="0.3">
      <c r="A4" s="61" t="s">
        <v>251</v>
      </c>
      <c r="B4" s="61" t="s">
        <v>1702</v>
      </c>
      <c r="C4" s="61" t="s">
        <v>1665</v>
      </c>
      <c r="D4" s="61" t="s">
        <v>1700</v>
      </c>
      <c r="E4" s="61"/>
      <c r="F4" s="61" t="s">
        <v>1701</v>
      </c>
      <c r="G4" s="61" t="s">
        <v>487</v>
      </c>
      <c r="H4" s="61" t="s">
        <v>146</v>
      </c>
      <c r="I4" s="61" t="s">
        <v>151</v>
      </c>
      <c r="J4" s="61" t="s">
        <v>440</v>
      </c>
      <c r="K4" s="61" t="s">
        <v>6</v>
      </c>
      <c r="L4" s="61" t="s">
        <v>1676</v>
      </c>
      <c r="M4" s="61" t="s">
        <v>1169</v>
      </c>
      <c r="N4" s="61" t="s">
        <v>932</v>
      </c>
      <c r="O4" s="61" t="s">
        <v>932</v>
      </c>
      <c r="P4" s="61" t="s">
        <v>932</v>
      </c>
      <c r="Q4" s="61" t="s">
        <v>932</v>
      </c>
      <c r="R4" s="61" t="s">
        <v>25</v>
      </c>
      <c r="S4" s="61" t="s">
        <v>1668</v>
      </c>
      <c r="T4" s="61" t="s">
        <v>155</v>
      </c>
      <c r="U4" s="61">
        <v>1</v>
      </c>
      <c r="V4" s="61">
        <f t="shared" si="0"/>
        <v>-0.2</v>
      </c>
      <c r="W4" s="61">
        <v>-0.2</v>
      </c>
      <c r="X4" s="61" t="s">
        <v>1669</v>
      </c>
      <c r="Y4" s="61" t="s">
        <v>1670</v>
      </c>
    </row>
    <row r="5" spans="1:25" x14ac:dyDescent="0.3">
      <c r="A5" s="61" t="s">
        <v>252</v>
      </c>
      <c r="B5" s="61" t="s">
        <v>1702</v>
      </c>
      <c r="C5" s="61" t="s">
        <v>1665</v>
      </c>
      <c r="D5" s="61" t="s">
        <v>1700</v>
      </c>
      <c r="E5" s="61"/>
      <c r="F5" s="61" t="s">
        <v>1701</v>
      </c>
      <c r="G5" s="61" t="s">
        <v>487</v>
      </c>
      <c r="H5" s="61" t="s">
        <v>146</v>
      </c>
      <c r="I5" s="61" t="s">
        <v>151</v>
      </c>
      <c r="J5" s="61" t="s">
        <v>440</v>
      </c>
      <c r="K5" s="61" t="s">
        <v>6</v>
      </c>
      <c r="L5" s="61" t="s">
        <v>1676</v>
      </c>
      <c r="M5" s="61" t="s">
        <v>1169</v>
      </c>
      <c r="N5" s="61" t="s">
        <v>932</v>
      </c>
      <c r="O5" s="61" t="s">
        <v>932</v>
      </c>
      <c r="P5" s="61" t="s">
        <v>932</v>
      </c>
      <c r="Q5" s="61" t="s">
        <v>932</v>
      </c>
      <c r="R5" s="61" t="s">
        <v>26</v>
      </c>
      <c r="S5" s="61" t="s">
        <v>1668</v>
      </c>
      <c r="T5" s="61" t="s">
        <v>155</v>
      </c>
      <c r="U5" s="61">
        <v>16</v>
      </c>
      <c r="V5" s="61">
        <f t="shared" si="0"/>
        <v>-0.23</v>
      </c>
      <c r="W5" s="61">
        <v>-3.68</v>
      </c>
      <c r="X5" s="61" t="s">
        <v>1669</v>
      </c>
      <c r="Y5" s="61" t="s">
        <v>1670</v>
      </c>
    </row>
    <row r="6" spans="1:25" x14ac:dyDescent="0.3">
      <c r="A6" s="61" t="s">
        <v>180</v>
      </c>
      <c r="B6" s="61" t="s">
        <v>68</v>
      </c>
      <c r="C6" s="61" t="s">
        <v>110</v>
      </c>
      <c r="D6" s="61" t="s">
        <v>442</v>
      </c>
      <c r="E6" s="61">
        <v>92</v>
      </c>
      <c r="F6" s="61" t="s">
        <v>942</v>
      </c>
      <c r="G6" s="61" t="s">
        <v>442</v>
      </c>
      <c r="H6" s="61" t="s">
        <v>146</v>
      </c>
      <c r="I6" s="61" t="s">
        <v>151</v>
      </c>
      <c r="J6" s="61" t="s">
        <v>440</v>
      </c>
      <c r="K6" s="61" t="s">
        <v>6</v>
      </c>
      <c r="L6" s="61" t="s">
        <v>1676</v>
      </c>
      <c r="M6" s="61" t="s">
        <v>1169</v>
      </c>
      <c r="N6" s="61" t="s">
        <v>932</v>
      </c>
      <c r="O6" s="61" t="s">
        <v>932</v>
      </c>
      <c r="P6" s="61" t="s">
        <v>932</v>
      </c>
      <c r="Q6" s="61" t="s">
        <v>932</v>
      </c>
      <c r="R6" s="61" t="s">
        <v>32</v>
      </c>
      <c r="S6" s="61" t="s">
        <v>1674</v>
      </c>
      <c r="T6" s="61" t="s">
        <v>155</v>
      </c>
      <c r="U6" s="61">
        <v>0</v>
      </c>
      <c r="V6" s="61" t="e">
        <f t="shared" si="0"/>
        <v>#DIV/0!</v>
      </c>
      <c r="W6" s="61">
        <v>0</v>
      </c>
      <c r="X6" s="61" t="s">
        <v>1669</v>
      </c>
      <c r="Y6" s="61" t="s">
        <v>1670</v>
      </c>
    </row>
    <row r="7" spans="1:25" x14ac:dyDescent="0.3">
      <c r="A7" s="61" t="s">
        <v>175</v>
      </c>
      <c r="B7" s="61" t="s">
        <v>58</v>
      </c>
      <c r="C7" s="61" t="s">
        <v>110</v>
      </c>
      <c r="D7" s="61" t="s">
        <v>442</v>
      </c>
      <c r="E7" s="61">
        <v>93</v>
      </c>
      <c r="F7" s="61" t="s">
        <v>942</v>
      </c>
      <c r="G7" s="61" t="s">
        <v>442</v>
      </c>
      <c r="H7" s="61" t="s">
        <v>146</v>
      </c>
      <c r="I7" s="61" t="s">
        <v>151</v>
      </c>
      <c r="J7" s="61" t="s">
        <v>440</v>
      </c>
      <c r="K7" s="61" t="s">
        <v>6</v>
      </c>
      <c r="L7" s="61" t="s">
        <v>1676</v>
      </c>
      <c r="M7" s="61" t="s">
        <v>1169</v>
      </c>
      <c r="N7" s="61" t="s">
        <v>932</v>
      </c>
      <c r="O7" s="61" t="s">
        <v>932</v>
      </c>
      <c r="P7" s="61" t="s">
        <v>932</v>
      </c>
      <c r="Q7" s="61" t="s">
        <v>932</v>
      </c>
      <c r="R7" s="61" t="s">
        <v>27</v>
      </c>
      <c r="S7" s="61" t="s">
        <v>1674</v>
      </c>
      <c r="T7" s="61" t="s">
        <v>155</v>
      </c>
      <c r="U7" s="61">
        <v>17.600000000000001</v>
      </c>
      <c r="V7" s="61">
        <f t="shared" si="0"/>
        <v>7.4599999999999991</v>
      </c>
      <c r="W7" s="61">
        <v>131.29599999999999</v>
      </c>
      <c r="X7" s="61" t="s">
        <v>1669</v>
      </c>
      <c r="Y7" s="61" t="s">
        <v>1670</v>
      </c>
    </row>
    <row r="8" spans="1:25" x14ac:dyDescent="0.3">
      <c r="A8" s="61" t="s">
        <v>182</v>
      </c>
      <c r="B8" s="61" t="s">
        <v>97</v>
      </c>
      <c r="C8" s="61" t="s">
        <v>110</v>
      </c>
      <c r="D8" s="61" t="s">
        <v>1684</v>
      </c>
      <c r="E8" s="61">
        <v>13</v>
      </c>
      <c r="F8" s="61" t="s">
        <v>523</v>
      </c>
      <c r="G8" s="61" t="s">
        <v>110</v>
      </c>
      <c r="H8" s="61" t="s">
        <v>146</v>
      </c>
      <c r="I8" s="61" t="s">
        <v>151</v>
      </c>
      <c r="J8" s="61" t="s">
        <v>440</v>
      </c>
      <c r="K8" s="61" t="s">
        <v>6</v>
      </c>
      <c r="L8" s="61" t="s">
        <v>1676</v>
      </c>
      <c r="M8" s="61" t="s">
        <v>1169</v>
      </c>
      <c r="N8" s="61" t="s">
        <v>932</v>
      </c>
      <c r="O8" s="61" t="s">
        <v>932</v>
      </c>
      <c r="P8" s="61" t="s">
        <v>932</v>
      </c>
      <c r="Q8" s="61" t="s">
        <v>932</v>
      </c>
      <c r="R8" s="61" t="s">
        <v>28</v>
      </c>
      <c r="S8" s="61" t="s">
        <v>1668</v>
      </c>
      <c r="T8" s="61" t="s">
        <v>155</v>
      </c>
      <c r="U8" s="61">
        <v>25</v>
      </c>
      <c r="V8" s="61">
        <f t="shared" si="0"/>
        <v>58.39</v>
      </c>
      <c r="W8" s="61">
        <v>1459.75</v>
      </c>
      <c r="X8" s="61" t="s">
        <v>1669</v>
      </c>
      <c r="Y8" s="61" t="s">
        <v>1670</v>
      </c>
    </row>
    <row r="9" spans="1:25" x14ac:dyDescent="0.3">
      <c r="A9" s="61" t="s">
        <v>174</v>
      </c>
      <c r="B9" s="61" t="s">
        <v>99</v>
      </c>
      <c r="C9" s="61" t="s">
        <v>110</v>
      </c>
      <c r="D9" s="61" t="s">
        <v>1684</v>
      </c>
      <c r="E9" s="61">
        <v>20</v>
      </c>
      <c r="F9" s="61" t="s">
        <v>523</v>
      </c>
      <c r="G9" s="61" t="s">
        <v>110</v>
      </c>
      <c r="H9" s="61" t="s">
        <v>146</v>
      </c>
      <c r="I9" s="61" t="s">
        <v>151</v>
      </c>
      <c r="J9" s="61" t="s">
        <v>440</v>
      </c>
      <c r="K9" s="61" t="s">
        <v>6</v>
      </c>
      <c r="L9" s="61" t="s">
        <v>1676</v>
      </c>
      <c r="M9" s="61" t="s">
        <v>1169</v>
      </c>
      <c r="N9" s="61" t="s">
        <v>932</v>
      </c>
      <c r="O9" s="61" t="s">
        <v>932</v>
      </c>
      <c r="P9" s="61" t="s">
        <v>932</v>
      </c>
      <c r="Q9" s="61" t="s">
        <v>932</v>
      </c>
      <c r="R9" s="61" t="s">
        <v>26</v>
      </c>
      <c r="S9" s="61" t="s">
        <v>1674</v>
      </c>
      <c r="T9" s="61" t="s">
        <v>155</v>
      </c>
      <c r="U9" s="61">
        <v>27</v>
      </c>
      <c r="V9" s="61">
        <f t="shared" si="0"/>
        <v>53.35</v>
      </c>
      <c r="W9" s="61">
        <v>1440.45</v>
      </c>
      <c r="X9" s="61" t="s">
        <v>1669</v>
      </c>
      <c r="Y9" s="61" t="s">
        <v>1670</v>
      </c>
    </row>
    <row r="10" spans="1:25" x14ac:dyDescent="0.3">
      <c r="A10" s="61" t="s">
        <v>176</v>
      </c>
      <c r="B10" s="61" t="s">
        <v>98</v>
      </c>
      <c r="C10" s="61" t="s">
        <v>110</v>
      </c>
      <c r="D10" s="61" t="s">
        <v>1684</v>
      </c>
      <c r="E10" s="61">
        <v>22</v>
      </c>
      <c r="F10" s="61" t="s">
        <v>523</v>
      </c>
      <c r="G10" s="61" t="s">
        <v>110</v>
      </c>
      <c r="H10" s="61" t="s">
        <v>146</v>
      </c>
      <c r="I10" s="61" t="s">
        <v>151</v>
      </c>
      <c r="J10" s="61" t="s">
        <v>440</v>
      </c>
      <c r="K10" s="61" t="s">
        <v>6</v>
      </c>
      <c r="L10" s="61" t="s">
        <v>1676</v>
      </c>
      <c r="M10" s="61" t="s">
        <v>1169</v>
      </c>
      <c r="N10" s="61" t="s">
        <v>932</v>
      </c>
      <c r="O10" s="61" t="s">
        <v>932</v>
      </c>
      <c r="P10" s="61" t="s">
        <v>932</v>
      </c>
      <c r="Q10" s="61" t="s">
        <v>932</v>
      </c>
      <c r="R10" s="61" t="s">
        <v>28</v>
      </c>
      <c r="S10" s="61" t="s">
        <v>1674</v>
      </c>
      <c r="T10" s="61" t="s">
        <v>155</v>
      </c>
      <c r="U10" s="61">
        <v>25</v>
      </c>
      <c r="V10" s="61">
        <f t="shared" si="0"/>
        <v>27.85</v>
      </c>
      <c r="W10" s="61">
        <v>696.25</v>
      </c>
      <c r="X10" s="61" t="s">
        <v>1669</v>
      </c>
      <c r="Y10" s="61" t="s">
        <v>1670</v>
      </c>
    </row>
    <row r="11" spans="1:25" x14ac:dyDescent="0.3">
      <c r="A11" s="61" t="s">
        <v>179</v>
      </c>
      <c r="B11" s="61" t="s">
        <v>1687</v>
      </c>
      <c r="C11" s="61" t="s">
        <v>110</v>
      </c>
      <c r="D11" s="61" t="s">
        <v>1684</v>
      </c>
      <c r="E11" s="61">
        <v>4</v>
      </c>
      <c r="F11" s="61" t="s">
        <v>523</v>
      </c>
      <c r="G11" s="61" t="s">
        <v>110</v>
      </c>
      <c r="H11" s="61" t="s">
        <v>146</v>
      </c>
      <c r="I11" s="61" t="s">
        <v>151</v>
      </c>
      <c r="J11" s="61" t="s">
        <v>440</v>
      </c>
      <c r="K11" s="61" t="s">
        <v>6</v>
      </c>
      <c r="L11" s="61" t="s">
        <v>1676</v>
      </c>
      <c r="M11" s="61" t="s">
        <v>1169</v>
      </c>
      <c r="N11" s="61" t="s">
        <v>932</v>
      </c>
      <c r="O11" s="61" t="s">
        <v>932</v>
      </c>
      <c r="P11" s="61" t="s">
        <v>932</v>
      </c>
      <c r="Q11" s="61" t="s">
        <v>932</v>
      </c>
      <c r="R11" s="61" t="s">
        <v>31</v>
      </c>
      <c r="S11" s="61" t="s">
        <v>1674</v>
      </c>
      <c r="T11" s="61" t="s">
        <v>155</v>
      </c>
      <c r="U11" s="61">
        <v>25</v>
      </c>
      <c r="V11" s="61">
        <f t="shared" si="0"/>
        <v>45.79</v>
      </c>
      <c r="W11" s="61">
        <v>1144.75</v>
      </c>
      <c r="X11" s="61" t="s">
        <v>1669</v>
      </c>
      <c r="Y11" s="61" t="s">
        <v>1670</v>
      </c>
    </row>
    <row r="12" spans="1:25" x14ac:dyDescent="0.3">
      <c r="A12" s="61" t="s">
        <v>177</v>
      </c>
      <c r="B12" s="61" t="s">
        <v>1052</v>
      </c>
      <c r="C12" s="61" t="s">
        <v>1665</v>
      </c>
      <c r="D12" s="61" t="s">
        <v>111</v>
      </c>
      <c r="E12" s="61">
        <v>24</v>
      </c>
      <c r="F12" s="61" t="s">
        <v>930</v>
      </c>
      <c r="G12" s="61" t="s">
        <v>1009</v>
      </c>
      <c r="H12" s="61" t="s">
        <v>146</v>
      </c>
      <c r="I12" s="61" t="s">
        <v>151</v>
      </c>
      <c r="J12" s="61" t="s">
        <v>440</v>
      </c>
      <c r="K12" s="61" t="s">
        <v>6</v>
      </c>
      <c r="L12" s="61" t="s">
        <v>1676</v>
      </c>
      <c r="M12" s="61" t="s">
        <v>1169</v>
      </c>
      <c r="N12" s="61" t="s">
        <v>932</v>
      </c>
      <c r="O12" s="61" t="s">
        <v>932</v>
      </c>
      <c r="P12" s="61" t="s">
        <v>932</v>
      </c>
      <c r="Q12" s="61" t="s">
        <v>932</v>
      </c>
      <c r="R12" s="61" t="s">
        <v>29</v>
      </c>
      <c r="S12" s="61" t="s">
        <v>1674</v>
      </c>
      <c r="T12" s="61" t="s">
        <v>155</v>
      </c>
      <c r="U12" s="61">
        <v>0</v>
      </c>
      <c r="V12" s="61" t="e">
        <f t="shared" si="0"/>
        <v>#DIV/0!</v>
      </c>
      <c r="W12" s="61">
        <v>0</v>
      </c>
      <c r="X12" s="61" t="s">
        <v>1669</v>
      </c>
      <c r="Y12" s="61" t="s">
        <v>1670</v>
      </c>
    </row>
    <row r="13" spans="1:25" x14ac:dyDescent="0.3">
      <c r="A13" s="61" t="s">
        <v>181</v>
      </c>
      <c r="B13" s="61" t="s">
        <v>1055</v>
      </c>
      <c r="C13" s="61" t="s">
        <v>1665</v>
      </c>
      <c r="D13" s="61" t="s">
        <v>1009</v>
      </c>
      <c r="E13" s="61">
        <v>28</v>
      </c>
      <c r="F13" s="61" t="s">
        <v>930</v>
      </c>
      <c r="G13" s="61" t="s">
        <v>1009</v>
      </c>
      <c r="H13" s="61" t="s">
        <v>146</v>
      </c>
      <c r="I13" s="61" t="s">
        <v>151</v>
      </c>
      <c r="J13" s="61" t="s">
        <v>440</v>
      </c>
      <c r="K13" s="61" t="s">
        <v>6</v>
      </c>
      <c r="L13" s="61" t="s">
        <v>1676</v>
      </c>
      <c r="M13" s="61" t="s">
        <v>1169</v>
      </c>
      <c r="N13" s="61" t="s">
        <v>932</v>
      </c>
      <c r="O13" s="61" t="s">
        <v>932</v>
      </c>
      <c r="P13" s="61" t="s">
        <v>932</v>
      </c>
      <c r="Q13" s="61" t="s">
        <v>932</v>
      </c>
      <c r="R13" s="61" t="s">
        <v>27</v>
      </c>
      <c r="S13" s="61" t="s">
        <v>1668</v>
      </c>
      <c r="T13" s="61" t="s">
        <v>155</v>
      </c>
      <c r="U13" s="61">
        <v>0</v>
      </c>
      <c r="V13" s="61" t="e">
        <f t="shared" si="0"/>
        <v>#DIV/0!</v>
      </c>
      <c r="W13" s="61">
        <v>0</v>
      </c>
      <c r="X13" s="61" t="s">
        <v>1669</v>
      </c>
      <c r="Y13" s="61" t="s">
        <v>1670</v>
      </c>
    </row>
    <row r="14" spans="1:25" ht="20.399999999999999" x14ac:dyDescent="0.3">
      <c r="A14" s="61" t="s">
        <v>188</v>
      </c>
      <c r="B14" s="61" t="s">
        <v>100</v>
      </c>
      <c r="C14" s="61" t="s">
        <v>1665</v>
      </c>
      <c r="D14" s="61">
        <v>8</v>
      </c>
      <c r="E14" s="61">
        <v>8</v>
      </c>
      <c r="F14" s="61" t="s">
        <v>3</v>
      </c>
      <c r="G14" s="61" t="s">
        <v>443</v>
      </c>
      <c r="H14" s="61" t="s">
        <v>145</v>
      </c>
      <c r="I14" s="61" t="s">
        <v>1647</v>
      </c>
      <c r="J14" s="61" t="s">
        <v>1675</v>
      </c>
      <c r="K14" s="61" t="s">
        <v>932</v>
      </c>
      <c r="L14" s="61" t="s">
        <v>1071</v>
      </c>
      <c r="M14" s="61" t="s">
        <v>1156</v>
      </c>
      <c r="N14" s="61" t="s">
        <v>932</v>
      </c>
      <c r="O14" s="61" t="s">
        <v>932</v>
      </c>
      <c r="P14" s="61" t="s">
        <v>932</v>
      </c>
      <c r="Q14" s="61" t="s">
        <v>932</v>
      </c>
      <c r="R14" s="61" t="s">
        <v>31</v>
      </c>
      <c r="S14" s="61" t="s">
        <v>1674</v>
      </c>
      <c r="T14" s="61" t="s">
        <v>156</v>
      </c>
      <c r="U14" s="61">
        <v>16</v>
      </c>
      <c r="V14" s="61">
        <f t="shared" si="0"/>
        <v>0.25</v>
      </c>
      <c r="W14" s="61">
        <v>4</v>
      </c>
      <c r="X14" s="61" t="s">
        <v>1669</v>
      </c>
      <c r="Y14" s="61" t="s">
        <v>1670</v>
      </c>
    </row>
    <row r="15" spans="1:25" ht="20.399999999999999" x14ac:dyDescent="0.3">
      <c r="A15" s="61" t="s">
        <v>184</v>
      </c>
      <c r="B15" s="61" t="s">
        <v>35</v>
      </c>
      <c r="C15" s="61" t="s">
        <v>1665</v>
      </c>
      <c r="D15" s="61">
        <v>21</v>
      </c>
      <c r="E15" s="61">
        <v>21</v>
      </c>
      <c r="F15" s="61" t="s">
        <v>3</v>
      </c>
      <c r="G15" s="61" t="s">
        <v>443</v>
      </c>
      <c r="H15" s="61" t="s">
        <v>145</v>
      </c>
      <c r="I15" s="61" t="s">
        <v>1647</v>
      </c>
      <c r="J15" s="61" t="s">
        <v>1675</v>
      </c>
      <c r="K15" s="61" t="s">
        <v>932</v>
      </c>
      <c r="L15" s="61" t="s">
        <v>1071</v>
      </c>
      <c r="M15" s="61" t="s">
        <v>1156</v>
      </c>
      <c r="N15" s="61" t="s">
        <v>932</v>
      </c>
      <c r="O15" s="61" t="s">
        <v>932</v>
      </c>
      <c r="P15" s="61" t="s">
        <v>932</v>
      </c>
      <c r="Q15" s="61" t="s">
        <v>932</v>
      </c>
      <c r="R15" s="61" t="s">
        <v>26</v>
      </c>
      <c r="S15" s="61" t="s">
        <v>1674</v>
      </c>
      <c r="T15" s="61" t="s">
        <v>156</v>
      </c>
      <c r="U15" s="61">
        <v>16</v>
      </c>
      <c r="V15" s="61">
        <f t="shared" si="0"/>
        <v>0.43</v>
      </c>
      <c r="W15" s="61">
        <v>6.88</v>
      </c>
      <c r="X15" s="61" t="s">
        <v>1669</v>
      </c>
      <c r="Y15" s="61" t="s">
        <v>1670</v>
      </c>
    </row>
    <row r="16" spans="1:25" ht="20.399999999999999" x14ac:dyDescent="0.3">
      <c r="A16" s="61" t="s">
        <v>170</v>
      </c>
      <c r="B16" s="61" t="s">
        <v>1702</v>
      </c>
      <c r="C16" s="61" t="s">
        <v>1665</v>
      </c>
      <c r="D16" s="61" t="s">
        <v>1700</v>
      </c>
      <c r="E16" s="61"/>
      <c r="F16" s="61" t="s">
        <v>1701</v>
      </c>
      <c r="G16" s="61" t="s">
        <v>487</v>
      </c>
      <c r="H16" s="61" t="s">
        <v>145</v>
      </c>
      <c r="I16" s="61" t="s">
        <v>1647</v>
      </c>
      <c r="J16" s="61" t="s">
        <v>1675</v>
      </c>
      <c r="K16" s="61" t="s">
        <v>932</v>
      </c>
      <c r="L16" s="61" t="s">
        <v>1071</v>
      </c>
      <c r="M16" s="61" t="s">
        <v>1156</v>
      </c>
      <c r="N16" s="61" t="s">
        <v>932</v>
      </c>
      <c r="O16" s="61" t="s">
        <v>932</v>
      </c>
      <c r="P16" s="61" t="s">
        <v>932</v>
      </c>
      <c r="Q16" s="61" t="s">
        <v>932</v>
      </c>
      <c r="R16" s="61" t="s">
        <v>30</v>
      </c>
      <c r="S16" s="61" t="s">
        <v>1674</v>
      </c>
      <c r="T16" s="61" t="s">
        <v>156</v>
      </c>
      <c r="U16" s="61">
        <v>1</v>
      </c>
      <c r="V16" s="61">
        <f t="shared" si="0"/>
        <v>-0.19</v>
      </c>
      <c r="W16" s="61">
        <v>-0.19</v>
      </c>
      <c r="X16" s="61" t="s">
        <v>1669</v>
      </c>
      <c r="Y16" s="61" t="s">
        <v>1670</v>
      </c>
    </row>
    <row r="17" spans="1:25" ht="20.399999999999999" x14ac:dyDescent="0.3">
      <c r="A17" s="61" t="s">
        <v>255</v>
      </c>
      <c r="B17" s="61" t="s">
        <v>1702</v>
      </c>
      <c r="C17" s="61" t="s">
        <v>1665</v>
      </c>
      <c r="D17" s="61" t="s">
        <v>1700</v>
      </c>
      <c r="E17" s="61"/>
      <c r="F17" s="61" t="s">
        <v>1701</v>
      </c>
      <c r="G17" s="61" t="s">
        <v>487</v>
      </c>
      <c r="H17" s="61" t="s">
        <v>145</v>
      </c>
      <c r="I17" s="61" t="s">
        <v>1647</v>
      </c>
      <c r="J17" s="61" t="s">
        <v>1675</v>
      </c>
      <c r="K17" s="61" t="s">
        <v>932</v>
      </c>
      <c r="L17" s="61" t="s">
        <v>1071</v>
      </c>
      <c r="M17" s="61" t="s">
        <v>1156</v>
      </c>
      <c r="N17" s="61" t="s">
        <v>932</v>
      </c>
      <c r="O17" s="61" t="s">
        <v>932</v>
      </c>
      <c r="P17" s="61" t="s">
        <v>932</v>
      </c>
      <c r="Q17" s="61" t="s">
        <v>932</v>
      </c>
      <c r="R17" s="61" t="s">
        <v>28</v>
      </c>
      <c r="S17" s="61" t="s">
        <v>1668</v>
      </c>
      <c r="T17" s="61" t="s">
        <v>156</v>
      </c>
      <c r="U17" s="61">
        <v>16</v>
      </c>
      <c r="V17" s="61">
        <f t="shared" si="0"/>
        <v>-0.1</v>
      </c>
      <c r="W17" s="61">
        <v>-1.6</v>
      </c>
      <c r="X17" s="61" t="s">
        <v>1669</v>
      </c>
      <c r="Y17" s="61" t="s">
        <v>1670</v>
      </c>
    </row>
    <row r="18" spans="1:25" ht="20.399999999999999" x14ac:dyDescent="0.3">
      <c r="A18" s="61" t="s">
        <v>183</v>
      </c>
      <c r="B18" s="61" t="s">
        <v>62</v>
      </c>
      <c r="C18" s="61" t="s">
        <v>110</v>
      </c>
      <c r="D18" s="61" t="s">
        <v>442</v>
      </c>
      <c r="E18" s="61">
        <v>14</v>
      </c>
      <c r="F18" s="61" t="s">
        <v>942</v>
      </c>
      <c r="G18" s="61" t="s">
        <v>442</v>
      </c>
      <c r="H18" s="61" t="s">
        <v>145</v>
      </c>
      <c r="I18" s="61" t="s">
        <v>1647</v>
      </c>
      <c r="J18" s="61" t="s">
        <v>1675</v>
      </c>
      <c r="K18" s="61" t="s">
        <v>932</v>
      </c>
      <c r="L18" s="61" t="s">
        <v>1071</v>
      </c>
      <c r="M18" s="61" t="s">
        <v>1156</v>
      </c>
      <c r="N18" s="61" t="s">
        <v>932</v>
      </c>
      <c r="O18" s="61" t="s">
        <v>932</v>
      </c>
      <c r="P18" s="61" t="s">
        <v>932</v>
      </c>
      <c r="Q18" s="61" t="s">
        <v>932</v>
      </c>
      <c r="R18" s="61" t="s">
        <v>25</v>
      </c>
      <c r="S18" s="61" t="s">
        <v>1674</v>
      </c>
      <c r="T18" s="61" t="s">
        <v>156</v>
      </c>
      <c r="U18" s="61">
        <v>9.4</v>
      </c>
      <c r="V18" s="61">
        <f t="shared" si="0"/>
        <v>6.97</v>
      </c>
      <c r="W18" s="61">
        <v>65.518000000000001</v>
      </c>
      <c r="X18" s="61" t="s">
        <v>1669</v>
      </c>
      <c r="Y18" s="61" t="s">
        <v>1670</v>
      </c>
    </row>
    <row r="19" spans="1:25" ht="20.399999999999999" x14ac:dyDescent="0.3">
      <c r="A19" s="61" t="s">
        <v>186</v>
      </c>
      <c r="B19" s="61" t="s">
        <v>59</v>
      </c>
      <c r="C19" s="61" t="s">
        <v>110</v>
      </c>
      <c r="D19" s="61" t="s">
        <v>442</v>
      </c>
      <c r="E19" s="61">
        <v>98</v>
      </c>
      <c r="F19" s="61" t="s">
        <v>942</v>
      </c>
      <c r="G19" s="61" t="s">
        <v>442</v>
      </c>
      <c r="H19" s="61" t="s">
        <v>145</v>
      </c>
      <c r="I19" s="61" t="s">
        <v>1647</v>
      </c>
      <c r="J19" s="61" t="s">
        <v>1675</v>
      </c>
      <c r="K19" s="61" t="s">
        <v>932</v>
      </c>
      <c r="L19" s="61" t="s">
        <v>1071</v>
      </c>
      <c r="M19" s="61" t="s">
        <v>1156</v>
      </c>
      <c r="N19" s="61" t="s">
        <v>932</v>
      </c>
      <c r="O19" s="61" t="s">
        <v>932</v>
      </c>
      <c r="P19" s="61" t="s">
        <v>932</v>
      </c>
      <c r="Q19" s="61" t="s">
        <v>932</v>
      </c>
      <c r="R19" s="61" t="s">
        <v>28</v>
      </c>
      <c r="S19" s="61" t="s">
        <v>1674</v>
      </c>
      <c r="T19" s="61" t="s">
        <v>156</v>
      </c>
      <c r="U19" s="61">
        <v>1</v>
      </c>
      <c r="V19" s="61">
        <f t="shared" si="0"/>
        <v>-0.22</v>
      </c>
      <c r="W19" s="61">
        <v>-0.22</v>
      </c>
      <c r="X19" s="61" t="s">
        <v>1669</v>
      </c>
      <c r="Y19" s="61" t="s">
        <v>1670</v>
      </c>
    </row>
    <row r="20" spans="1:25" ht="20.399999999999999" x14ac:dyDescent="0.3">
      <c r="A20" s="61" t="s">
        <v>192</v>
      </c>
      <c r="B20" s="61" t="s">
        <v>76</v>
      </c>
      <c r="C20" s="61" t="s">
        <v>110</v>
      </c>
      <c r="D20" s="61" t="s">
        <v>1684</v>
      </c>
      <c r="E20" s="61">
        <v>11</v>
      </c>
      <c r="F20" s="61" t="s">
        <v>523</v>
      </c>
      <c r="G20" s="61" t="s">
        <v>110</v>
      </c>
      <c r="H20" s="61" t="s">
        <v>145</v>
      </c>
      <c r="I20" s="61" t="s">
        <v>1647</v>
      </c>
      <c r="J20" s="61" t="s">
        <v>1675</v>
      </c>
      <c r="K20" s="61" t="s">
        <v>932</v>
      </c>
      <c r="L20" s="61" t="s">
        <v>1071</v>
      </c>
      <c r="M20" s="61" t="s">
        <v>1156</v>
      </c>
      <c r="N20" s="61" t="s">
        <v>932</v>
      </c>
      <c r="O20" s="61" t="s">
        <v>932</v>
      </c>
      <c r="P20" s="61" t="s">
        <v>932</v>
      </c>
      <c r="Q20" s="61" t="s">
        <v>932</v>
      </c>
      <c r="R20" s="61" t="s">
        <v>27</v>
      </c>
      <c r="S20" s="61" t="s">
        <v>1668</v>
      </c>
      <c r="T20" s="61" t="s">
        <v>156</v>
      </c>
      <c r="U20" s="61">
        <v>16</v>
      </c>
      <c r="V20" s="61">
        <f t="shared" si="0"/>
        <v>1.17</v>
      </c>
      <c r="W20" s="61">
        <v>18.72</v>
      </c>
      <c r="X20" s="61" t="s">
        <v>1669</v>
      </c>
      <c r="Y20" s="61" t="s">
        <v>1670</v>
      </c>
    </row>
    <row r="21" spans="1:25" ht="20.399999999999999" x14ac:dyDescent="0.3">
      <c r="A21" s="61" t="s">
        <v>187</v>
      </c>
      <c r="B21" s="61" t="s">
        <v>73</v>
      </c>
      <c r="C21" s="61" t="s">
        <v>110</v>
      </c>
      <c r="D21" s="61" t="s">
        <v>1684</v>
      </c>
      <c r="E21" s="61">
        <v>26</v>
      </c>
      <c r="F21" s="61" t="s">
        <v>523</v>
      </c>
      <c r="G21" s="61" t="s">
        <v>110</v>
      </c>
      <c r="H21" s="61" t="s">
        <v>145</v>
      </c>
      <c r="I21" s="61" t="s">
        <v>1647</v>
      </c>
      <c r="J21" s="61" t="s">
        <v>1675</v>
      </c>
      <c r="K21" s="61" t="s">
        <v>932</v>
      </c>
      <c r="L21" s="61" t="s">
        <v>1071</v>
      </c>
      <c r="M21" s="61" t="s">
        <v>1156</v>
      </c>
      <c r="N21" s="61" t="s">
        <v>932</v>
      </c>
      <c r="O21" s="61" t="s">
        <v>932</v>
      </c>
      <c r="P21" s="61" t="s">
        <v>932</v>
      </c>
      <c r="Q21" s="61" t="s">
        <v>932</v>
      </c>
      <c r="R21" s="61" t="s">
        <v>29</v>
      </c>
      <c r="S21" s="61" t="s">
        <v>1674</v>
      </c>
      <c r="T21" s="61" t="s">
        <v>156</v>
      </c>
      <c r="U21" s="61">
        <v>16</v>
      </c>
      <c r="V21" s="61">
        <f t="shared" si="0"/>
        <v>0.28000000000000003</v>
      </c>
      <c r="W21" s="61">
        <v>4.4800000000000004</v>
      </c>
      <c r="X21" s="61" t="s">
        <v>1669</v>
      </c>
      <c r="Y21" s="61" t="s">
        <v>1670</v>
      </c>
    </row>
    <row r="22" spans="1:25" ht="20.399999999999999" x14ac:dyDescent="0.3">
      <c r="A22" s="61" t="s">
        <v>185</v>
      </c>
      <c r="B22" s="61" t="s">
        <v>75</v>
      </c>
      <c r="C22" s="61" t="s">
        <v>110</v>
      </c>
      <c r="D22" s="61" t="s">
        <v>1684</v>
      </c>
      <c r="E22" s="61">
        <v>40</v>
      </c>
      <c r="F22" s="61" t="s">
        <v>523</v>
      </c>
      <c r="G22" s="61" t="s">
        <v>110</v>
      </c>
      <c r="H22" s="61" t="s">
        <v>145</v>
      </c>
      <c r="I22" s="61" t="s">
        <v>1647</v>
      </c>
      <c r="J22" s="61" t="s">
        <v>1675</v>
      </c>
      <c r="K22" s="61" t="s">
        <v>932</v>
      </c>
      <c r="L22" s="61" t="s">
        <v>1071</v>
      </c>
      <c r="M22" s="61" t="s">
        <v>1156</v>
      </c>
      <c r="N22" s="61" t="s">
        <v>932</v>
      </c>
      <c r="O22" s="61" t="s">
        <v>932</v>
      </c>
      <c r="P22" s="61" t="s">
        <v>932</v>
      </c>
      <c r="Q22" s="61" t="s">
        <v>932</v>
      </c>
      <c r="R22" s="61" t="s">
        <v>27</v>
      </c>
      <c r="S22" s="61" t="s">
        <v>1674</v>
      </c>
      <c r="T22" s="61" t="s">
        <v>156</v>
      </c>
      <c r="U22" s="61">
        <v>16</v>
      </c>
      <c r="V22" s="61">
        <f t="shared" si="0"/>
        <v>0.53</v>
      </c>
      <c r="W22" s="61">
        <v>8.48</v>
      </c>
      <c r="X22" s="61" t="s">
        <v>1669</v>
      </c>
      <c r="Y22" s="61" t="s">
        <v>1670</v>
      </c>
    </row>
    <row r="23" spans="1:25" ht="20.399999999999999" x14ac:dyDescent="0.3">
      <c r="A23" s="61" t="s">
        <v>189</v>
      </c>
      <c r="B23" s="61" t="s">
        <v>74</v>
      </c>
      <c r="C23" s="61" t="s">
        <v>110</v>
      </c>
      <c r="D23" s="61" t="s">
        <v>1684</v>
      </c>
      <c r="E23" s="61">
        <v>51</v>
      </c>
      <c r="F23" s="61" t="s">
        <v>523</v>
      </c>
      <c r="G23" s="61" t="s">
        <v>110</v>
      </c>
      <c r="H23" s="61" t="s">
        <v>145</v>
      </c>
      <c r="I23" s="61" t="s">
        <v>1647</v>
      </c>
      <c r="J23" s="61" t="s">
        <v>1675</v>
      </c>
      <c r="K23" s="61" t="s">
        <v>932</v>
      </c>
      <c r="L23" s="61" t="s">
        <v>1071</v>
      </c>
      <c r="M23" s="61" t="s">
        <v>1156</v>
      </c>
      <c r="N23" s="61" t="s">
        <v>932</v>
      </c>
      <c r="O23" s="61" t="s">
        <v>932</v>
      </c>
      <c r="P23" s="61" t="s">
        <v>932</v>
      </c>
      <c r="Q23" s="61" t="s">
        <v>932</v>
      </c>
      <c r="R23" s="61" t="s">
        <v>32</v>
      </c>
      <c r="S23" s="61" t="s">
        <v>1674</v>
      </c>
      <c r="T23" s="61" t="s">
        <v>156</v>
      </c>
      <c r="U23" s="61">
        <v>16</v>
      </c>
      <c r="V23" s="61">
        <f t="shared" si="0"/>
        <v>-0.19</v>
      </c>
      <c r="W23" s="61">
        <v>-3.04</v>
      </c>
      <c r="X23" s="61" t="s">
        <v>1669</v>
      </c>
      <c r="Y23" s="61" t="s">
        <v>1670</v>
      </c>
    </row>
    <row r="24" spans="1:25" ht="20.399999999999999" x14ac:dyDescent="0.3">
      <c r="A24" s="61" t="s">
        <v>191</v>
      </c>
      <c r="B24" s="61" t="s">
        <v>1549</v>
      </c>
      <c r="C24" s="61" t="s">
        <v>1665</v>
      </c>
      <c r="D24" s="61" t="s">
        <v>1009</v>
      </c>
      <c r="E24" s="61">
        <v>13</v>
      </c>
      <c r="F24" s="61" t="s">
        <v>930</v>
      </c>
      <c r="G24" s="61" t="s">
        <v>1009</v>
      </c>
      <c r="H24" s="61" t="s">
        <v>145</v>
      </c>
      <c r="I24" s="61" t="s">
        <v>1647</v>
      </c>
      <c r="J24" s="61" t="s">
        <v>1675</v>
      </c>
      <c r="K24" s="61" t="s">
        <v>932</v>
      </c>
      <c r="L24" s="61" t="s">
        <v>1071</v>
      </c>
      <c r="M24" s="61" t="s">
        <v>1156</v>
      </c>
      <c r="N24" s="61" t="s">
        <v>932</v>
      </c>
      <c r="O24" s="61" t="s">
        <v>932</v>
      </c>
      <c r="P24" s="61" t="s">
        <v>932</v>
      </c>
      <c r="Q24" s="61" t="s">
        <v>932</v>
      </c>
      <c r="R24" s="61" t="s">
        <v>26</v>
      </c>
      <c r="S24" s="61" t="s">
        <v>1668</v>
      </c>
      <c r="T24" s="61" t="s">
        <v>156</v>
      </c>
      <c r="U24" s="61">
        <v>0</v>
      </c>
      <c r="V24" s="61" t="e">
        <f t="shared" si="0"/>
        <v>#DIV/0!</v>
      </c>
      <c r="W24" s="61">
        <v>0</v>
      </c>
      <c r="X24" s="61" t="s">
        <v>1669</v>
      </c>
      <c r="Y24" s="61" t="s">
        <v>1670</v>
      </c>
    </row>
    <row r="25" spans="1:25" ht="20.399999999999999" x14ac:dyDescent="0.3">
      <c r="A25" s="61" t="s">
        <v>190</v>
      </c>
      <c r="B25" s="61" t="s">
        <v>1548</v>
      </c>
      <c r="C25" s="61" t="s">
        <v>1665</v>
      </c>
      <c r="D25" s="61" t="s">
        <v>1009</v>
      </c>
      <c r="E25" s="61">
        <v>18</v>
      </c>
      <c r="F25" s="61" t="s">
        <v>930</v>
      </c>
      <c r="G25" s="61" t="s">
        <v>1009</v>
      </c>
      <c r="H25" s="61" t="s">
        <v>145</v>
      </c>
      <c r="I25" s="61" t="s">
        <v>1647</v>
      </c>
      <c r="J25" s="61" t="s">
        <v>1675</v>
      </c>
      <c r="K25" s="61" t="s">
        <v>932</v>
      </c>
      <c r="L25" s="61" t="s">
        <v>1071</v>
      </c>
      <c r="M25" s="61" t="s">
        <v>1156</v>
      </c>
      <c r="N25" s="61" t="s">
        <v>932</v>
      </c>
      <c r="O25" s="61" t="s">
        <v>932</v>
      </c>
      <c r="P25" s="61" t="s">
        <v>932</v>
      </c>
      <c r="Q25" s="61" t="s">
        <v>932</v>
      </c>
      <c r="R25" s="61" t="s">
        <v>25</v>
      </c>
      <c r="S25" s="61" t="s">
        <v>1668</v>
      </c>
      <c r="T25" s="61" t="s">
        <v>156</v>
      </c>
      <c r="U25" s="61">
        <v>14.2</v>
      </c>
      <c r="V25" s="61">
        <f t="shared" si="0"/>
        <v>2.97</v>
      </c>
      <c r="W25" s="61">
        <v>42.173999999999999</v>
      </c>
      <c r="X25" s="61" t="s">
        <v>1669</v>
      </c>
      <c r="Y25" s="61" t="s">
        <v>1670</v>
      </c>
    </row>
    <row r="26" spans="1:25" ht="20.399999999999999" x14ac:dyDescent="0.3">
      <c r="A26" s="61" t="s">
        <v>196</v>
      </c>
      <c r="B26" s="61" t="s">
        <v>103</v>
      </c>
      <c r="C26" s="61" t="s">
        <v>1665</v>
      </c>
      <c r="D26" s="61" t="s">
        <v>443</v>
      </c>
      <c r="E26" s="61"/>
      <c r="F26" s="61" t="s">
        <v>3</v>
      </c>
      <c r="G26" s="61" t="s">
        <v>443</v>
      </c>
      <c r="H26" s="61" t="s">
        <v>149</v>
      </c>
      <c r="I26" s="61" t="s">
        <v>1647</v>
      </c>
      <c r="J26" s="61" t="s">
        <v>1675</v>
      </c>
      <c r="K26" s="61" t="s">
        <v>932</v>
      </c>
      <c r="L26" s="61" t="s">
        <v>1676</v>
      </c>
      <c r="M26" s="61" t="s">
        <v>1169</v>
      </c>
      <c r="N26" s="61" t="s">
        <v>932</v>
      </c>
      <c r="O26" s="61" t="s">
        <v>932</v>
      </c>
      <c r="P26" s="61" t="s">
        <v>932</v>
      </c>
      <c r="Q26" s="61" t="s">
        <v>932</v>
      </c>
      <c r="R26" s="61"/>
      <c r="S26" s="61"/>
      <c r="T26" s="61" t="s">
        <v>157</v>
      </c>
      <c r="U26" s="61"/>
      <c r="V26" s="61"/>
      <c r="W26" s="61"/>
      <c r="X26" s="61"/>
      <c r="Y26" s="61"/>
    </row>
    <row r="27" spans="1:25" ht="20.399999999999999" x14ac:dyDescent="0.3">
      <c r="A27" s="61" t="s">
        <v>199</v>
      </c>
      <c r="B27" s="61" t="s">
        <v>40</v>
      </c>
      <c r="C27" s="61" t="s">
        <v>1665</v>
      </c>
      <c r="D27" s="61" t="s">
        <v>443</v>
      </c>
      <c r="E27" s="61"/>
      <c r="F27" s="61" t="s">
        <v>3</v>
      </c>
      <c r="G27" s="61" t="s">
        <v>443</v>
      </c>
      <c r="H27" s="61" t="s">
        <v>149</v>
      </c>
      <c r="I27" s="61" t="s">
        <v>1647</v>
      </c>
      <c r="J27" s="61" t="s">
        <v>1675</v>
      </c>
      <c r="K27" s="61" t="s">
        <v>932</v>
      </c>
      <c r="L27" s="61" t="s">
        <v>1676</v>
      </c>
      <c r="M27" s="61" t="s">
        <v>1169</v>
      </c>
      <c r="N27" s="61" t="s">
        <v>932</v>
      </c>
      <c r="O27" s="61" t="s">
        <v>932</v>
      </c>
      <c r="P27" s="61" t="s">
        <v>932</v>
      </c>
      <c r="Q27" s="61" t="s">
        <v>932</v>
      </c>
      <c r="R27" s="61"/>
      <c r="S27" s="61"/>
      <c r="T27" s="61" t="s">
        <v>157</v>
      </c>
      <c r="U27" s="61"/>
      <c r="V27" s="61"/>
      <c r="W27" s="61"/>
      <c r="X27" s="61"/>
      <c r="Y27" s="61"/>
    </row>
    <row r="28" spans="1:25" ht="20.399999999999999" x14ac:dyDescent="0.3">
      <c r="A28" s="61" t="s">
        <v>256</v>
      </c>
      <c r="B28" s="61" t="s">
        <v>1702</v>
      </c>
      <c r="C28" s="61" t="s">
        <v>1665</v>
      </c>
      <c r="D28" s="61" t="s">
        <v>1700</v>
      </c>
      <c r="E28" s="61"/>
      <c r="F28" s="61" t="s">
        <v>1701</v>
      </c>
      <c r="G28" s="61" t="s">
        <v>487</v>
      </c>
      <c r="H28" s="61" t="s">
        <v>149</v>
      </c>
      <c r="I28" s="61" t="s">
        <v>1647</v>
      </c>
      <c r="J28" s="61" t="s">
        <v>1675</v>
      </c>
      <c r="K28" s="61" t="s">
        <v>932</v>
      </c>
      <c r="L28" s="61" t="s">
        <v>1676</v>
      </c>
      <c r="M28" s="61" t="s">
        <v>1169</v>
      </c>
      <c r="N28" s="61" t="s">
        <v>932</v>
      </c>
      <c r="O28" s="61" t="s">
        <v>932</v>
      </c>
      <c r="P28" s="61" t="s">
        <v>932</v>
      </c>
      <c r="Q28" s="61" t="s">
        <v>932</v>
      </c>
      <c r="R28" s="61"/>
      <c r="S28" s="61"/>
      <c r="T28" s="61" t="s">
        <v>157</v>
      </c>
      <c r="U28" s="61"/>
      <c r="V28" s="61"/>
      <c r="W28" s="61"/>
      <c r="X28" s="61"/>
      <c r="Y28" s="61"/>
    </row>
    <row r="29" spans="1:25" ht="20.399999999999999" x14ac:dyDescent="0.3">
      <c r="A29" s="61" t="s">
        <v>193</v>
      </c>
      <c r="B29" s="61" t="s">
        <v>70</v>
      </c>
      <c r="C29" s="61" t="s">
        <v>110</v>
      </c>
      <c r="D29" s="61" t="s">
        <v>442</v>
      </c>
      <c r="E29" s="61"/>
      <c r="F29" s="61" t="s">
        <v>942</v>
      </c>
      <c r="G29" s="61" t="s">
        <v>442</v>
      </c>
      <c r="H29" s="61" t="s">
        <v>149</v>
      </c>
      <c r="I29" s="61" t="s">
        <v>1647</v>
      </c>
      <c r="J29" s="61" t="s">
        <v>1675</v>
      </c>
      <c r="K29" s="61" t="s">
        <v>932</v>
      </c>
      <c r="L29" s="61" t="s">
        <v>1676</v>
      </c>
      <c r="M29" s="61" t="s">
        <v>1169</v>
      </c>
      <c r="N29" s="61" t="s">
        <v>932</v>
      </c>
      <c r="O29" s="61" t="s">
        <v>932</v>
      </c>
      <c r="P29" s="61" t="s">
        <v>932</v>
      </c>
      <c r="Q29" s="61" t="s">
        <v>932</v>
      </c>
      <c r="R29" s="61"/>
      <c r="S29" s="61"/>
      <c r="T29" s="61" t="s">
        <v>157</v>
      </c>
      <c r="U29" s="61"/>
      <c r="V29" s="61"/>
      <c r="W29" s="61"/>
      <c r="X29" s="61"/>
      <c r="Y29" s="61"/>
    </row>
    <row r="30" spans="1:25" ht="20.399999999999999" x14ac:dyDescent="0.3">
      <c r="A30" s="61" t="s">
        <v>197</v>
      </c>
      <c r="B30" s="61" t="s">
        <v>57</v>
      </c>
      <c r="C30" s="61" t="s">
        <v>110</v>
      </c>
      <c r="D30" s="61" t="s">
        <v>442</v>
      </c>
      <c r="E30" s="61"/>
      <c r="F30" s="61" t="s">
        <v>942</v>
      </c>
      <c r="G30" s="61" t="s">
        <v>442</v>
      </c>
      <c r="H30" s="61" t="s">
        <v>149</v>
      </c>
      <c r="I30" s="61" t="s">
        <v>1647</v>
      </c>
      <c r="J30" s="61" t="s">
        <v>1675</v>
      </c>
      <c r="K30" s="61" t="s">
        <v>932</v>
      </c>
      <c r="L30" s="61" t="s">
        <v>1676</v>
      </c>
      <c r="M30" s="61" t="s">
        <v>1169</v>
      </c>
      <c r="N30" s="61" t="s">
        <v>932</v>
      </c>
      <c r="O30" s="61" t="s">
        <v>932</v>
      </c>
      <c r="P30" s="61" t="s">
        <v>932</v>
      </c>
      <c r="Q30" s="61" t="s">
        <v>932</v>
      </c>
      <c r="R30" s="61"/>
      <c r="S30" s="61"/>
      <c r="T30" s="61" t="s">
        <v>157</v>
      </c>
      <c r="U30" s="61"/>
      <c r="V30" s="61"/>
      <c r="W30" s="61"/>
      <c r="X30" s="61"/>
      <c r="Y30" s="61"/>
    </row>
    <row r="31" spans="1:25" ht="20.399999999999999" x14ac:dyDescent="0.3">
      <c r="A31" s="61" t="s">
        <v>195</v>
      </c>
      <c r="B31" s="61" t="s">
        <v>90</v>
      </c>
      <c r="C31" s="61" t="s">
        <v>110</v>
      </c>
      <c r="D31" s="61" t="s">
        <v>1684</v>
      </c>
      <c r="E31" s="61"/>
      <c r="F31" s="61" t="s">
        <v>523</v>
      </c>
      <c r="G31" s="61" t="s">
        <v>110</v>
      </c>
      <c r="H31" s="61" t="s">
        <v>149</v>
      </c>
      <c r="I31" s="61" t="s">
        <v>1647</v>
      </c>
      <c r="J31" s="61" t="s">
        <v>1675</v>
      </c>
      <c r="K31" s="61" t="s">
        <v>932</v>
      </c>
      <c r="L31" s="61" t="s">
        <v>1676</v>
      </c>
      <c r="M31" s="61" t="s">
        <v>1169</v>
      </c>
      <c r="N31" s="61" t="s">
        <v>932</v>
      </c>
      <c r="O31" s="61" t="s">
        <v>932</v>
      </c>
      <c r="P31" s="61" t="s">
        <v>932</v>
      </c>
      <c r="Q31" s="61" t="s">
        <v>932</v>
      </c>
      <c r="R31" s="61"/>
      <c r="S31" s="61"/>
      <c r="T31" s="61" t="s">
        <v>157</v>
      </c>
      <c r="U31" s="61"/>
      <c r="V31" s="61"/>
      <c r="W31" s="61"/>
      <c r="X31" s="61"/>
      <c r="Y31" s="61"/>
    </row>
    <row r="32" spans="1:25" ht="20.399999999999999" x14ac:dyDescent="0.3">
      <c r="A32" s="61" t="s">
        <v>198</v>
      </c>
      <c r="B32" s="61" t="s">
        <v>2314</v>
      </c>
      <c r="C32" s="61" t="s">
        <v>110</v>
      </c>
      <c r="D32" s="61" t="s">
        <v>1684</v>
      </c>
      <c r="E32" s="61"/>
      <c r="F32" s="61" t="s">
        <v>523</v>
      </c>
      <c r="G32" s="61" t="s">
        <v>110</v>
      </c>
      <c r="H32" s="61" t="s">
        <v>149</v>
      </c>
      <c r="I32" s="61" t="s">
        <v>1647</v>
      </c>
      <c r="J32" s="61" t="s">
        <v>1675</v>
      </c>
      <c r="K32" s="61" t="s">
        <v>932</v>
      </c>
      <c r="L32" s="61" t="s">
        <v>1676</v>
      </c>
      <c r="M32" s="61" t="s">
        <v>1169</v>
      </c>
      <c r="N32" s="61" t="s">
        <v>932</v>
      </c>
      <c r="O32" s="61" t="s">
        <v>932</v>
      </c>
      <c r="P32" s="61" t="s">
        <v>932</v>
      </c>
      <c r="Q32" s="61" t="s">
        <v>932</v>
      </c>
      <c r="R32" s="61"/>
      <c r="S32" s="61"/>
      <c r="T32" s="61" t="s">
        <v>157</v>
      </c>
      <c r="U32" s="61"/>
      <c r="V32" s="61"/>
      <c r="W32" s="61"/>
      <c r="X32" s="61"/>
      <c r="Y32" s="61"/>
    </row>
    <row r="33" spans="1:25" ht="20.399999999999999" x14ac:dyDescent="0.3">
      <c r="A33" s="61" t="s">
        <v>200</v>
      </c>
      <c r="B33" s="61" t="s">
        <v>89</v>
      </c>
      <c r="C33" s="61" t="s">
        <v>110</v>
      </c>
      <c r="D33" s="61" t="s">
        <v>1684</v>
      </c>
      <c r="E33" s="61"/>
      <c r="F33" s="61" t="s">
        <v>523</v>
      </c>
      <c r="G33" s="61" t="s">
        <v>110</v>
      </c>
      <c r="H33" s="61" t="s">
        <v>149</v>
      </c>
      <c r="I33" s="61" t="s">
        <v>1647</v>
      </c>
      <c r="J33" s="61" t="s">
        <v>1675</v>
      </c>
      <c r="K33" s="61" t="s">
        <v>932</v>
      </c>
      <c r="L33" s="61" t="s">
        <v>1676</v>
      </c>
      <c r="M33" s="61" t="s">
        <v>1169</v>
      </c>
      <c r="N33" s="61" t="s">
        <v>932</v>
      </c>
      <c r="O33" s="61" t="s">
        <v>932</v>
      </c>
      <c r="P33" s="61" t="s">
        <v>932</v>
      </c>
      <c r="Q33" s="61" t="s">
        <v>932</v>
      </c>
      <c r="R33" s="61"/>
      <c r="S33" s="61"/>
      <c r="T33" s="61" t="s">
        <v>157</v>
      </c>
      <c r="U33" s="61"/>
      <c r="V33" s="61"/>
      <c r="W33" s="61"/>
      <c r="X33" s="61"/>
      <c r="Y33" s="61"/>
    </row>
    <row r="34" spans="1:25" ht="20.399999999999999" x14ac:dyDescent="0.3">
      <c r="A34" s="61" t="s">
        <v>202</v>
      </c>
      <c r="B34" s="61" t="s">
        <v>88</v>
      </c>
      <c r="C34" s="61" t="s">
        <v>110</v>
      </c>
      <c r="D34" s="61" t="s">
        <v>1684</v>
      </c>
      <c r="E34" s="61"/>
      <c r="F34" s="61" t="s">
        <v>523</v>
      </c>
      <c r="G34" s="61" t="s">
        <v>110</v>
      </c>
      <c r="H34" s="61" t="s">
        <v>149</v>
      </c>
      <c r="I34" s="61" t="s">
        <v>1647</v>
      </c>
      <c r="J34" s="61" t="s">
        <v>1675</v>
      </c>
      <c r="K34" s="61" t="s">
        <v>932</v>
      </c>
      <c r="L34" s="61" t="s">
        <v>1676</v>
      </c>
      <c r="M34" s="61" t="s">
        <v>1169</v>
      </c>
      <c r="N34" s="61" t="s">
        <v>932</v>
      </c>
      <c r="O34" s="61" t="s">
        <v>932</v>
      </c>
      <c r="P34" s="61" t="s">
        <v>932</v>
      </c>
      <c r="Q34" s="61" t="s">
        <v>932</v>
      </c>
      <c r="R34" s="61"/>
      <c r="S34" s="61"/>
      <c r="T34" s="61" t="s">
        <v>157</v>
      </c>
      <c r="U34" s="61"/>
      <c r="V34" s="61"/>
      <c r="W34" s="61"/>
      <c r="X34" s="61"/>
      <c r="Y34" s="61"/>
    </row>
    <row r="35" spans="1:25" ht="20.399999999999999" x14ac:dyDescent="0.3">
      <c r="A35" s="61" t="s">
        <v>194</v>
      </c>
      <c r="B35" s="61" t="s">
        <v>2313</v>
      </c>
      <c r="C35" s="61" t="s">
        <v>1665</v>
      </c>
      <c r="D35" s="61" t="s">
        <v>1009</v>
      </c>
      <c r="E35" s="61"/>
      <c r="F35" s="61" t="s">
        <v>930</v>
      </c>
      <c r="G35" s="61" t="s">
        <v>1009</v>
      </c>
      <c r="H35" s="61" t="s">
        <v>149</v>
      </c>
      <c r="I35" s="61" t="s">
        <v>1647</v>
      </c>
      <c r="J35" s="61" t="s">
        <v>1675</v>
      </c>
      <c r="K35" s="61" t="s">
        <v>932</v>
      </c>
      <c r="L35" s="61" t="s">
        <v>1676</v>
      </c>
      <c r="M35" s="61" t="s">
        <v>1169</v>
      </c>
      <c r="N35" s="61" t="s">
        <v>932</v>
      </c>
      <c r="O35" s="61" t="s">
        <v>932</v>
      </c>
      <c r="P35" s="61" t="s">
        <v>932</v>
      </c>
      <c r="Q35" s="61" t="s">
        <v>932</v>
      </c>
      <c r="R35" s="61"/>
      <c r="S35" s="61"/>
      <c r="T35" s="61" t="s">
        <v>157</v>
      </c>
      <c r="U35" s="61"/>
      <c r="V35" s="61"/>
      <c r="W35" s="61"/>
      <c r="X35" s="61"/>
      <c r="Y35" s="61"/>
    </row>
    <row r="36" spans="1:25" ht="20.399999999999999" x14ac:dyDescent="0.3">
      <c r="A36" s="61" t="s">
        <v>201</v>
      </c>
      <c r="B36" s="61" t="s">
        <v>2315</v>
      </c>
      <c r="C36" s="61" t="s">
        <v>1665</v>
      </c>
      <c r="D36" s="61" t="s">
        <v>1009</v>
      </c>
      <c r="E36" s="61">
        <v>8</v>
      </c>
      <c r="F36" s="61" t="s">
        <v>930</v>
      </c>
      <c r="G36" s="61" t="s">
        <v>1009</v>
      </c>
      <c r="H36" s="61" t="s">
        <v>149</v>
      </c>
      <c r="I36" s="61" t="s">
        <v>1647</v>
      </c>
      <c r="J36" s="61" t="s">
        <v>1675</v>
      </c>
      <c r="K36" s="61" t="s">
        <v>932</v>
      </c>
      <c r="L36" s="61" t="s">
        <v>1676</v>
      </c>
      <c r="M36" s="61" t="s">
        <v>1169</v>
      </c>
      <c r="N36" s="61" t="s">
        <v>932</v>
      </c>
      <c r="O36" s="61" t="s">
        <v>932</v>
      </c>
      <c r="P36" s="61" t="s">
        <v>932</v>
      </c>
      <c r="Q36" s="61" t="s">
        <v>932</v>
      </c>
      <c r="R36" s="61"/>
      <c r="S36" s="61"/>
      <c r="T36" s="61" t="s">
        <v>157</v>
      </c>
      <c r="U36" s="61"/>
      <c r="V36" s="61"/>
      <c r="W36" s="61"/>
      <c r="X36" s="61"/>
      <c r="Y36" s="61"/>
    </row>
    <row r="37" spans="1:25" ht="20.399999999999999" x14ac:dyDescent="0.3">
      <c r="A37" s="61" t="s">
        <v>205</v>
      </c>
      <c r="B37" s="61" t="s">
        <v>37</v>
      </c>
      <c r="C37" s="61" t="s">
        <v>1665</v>
      </c>
      <c r="D37" s="61">
        <v>17</v>
      </c>
      <c r="E37" s="61">
        <v>17</v>
      </c>
      <c r="F37" s="61" t="s">
        <v>3</v>
      </c>
      <c r="G37" s="61" t="s">
        <v>443</v>
      </c>
      <c r="H37" s="61" t="s">
        <v>144</v>
      </c>
      <c r="I37" s="61" t="s">
        <v>151</v>
      </c>
      <c r="J37" s="61" t="s">
        <v>1666</v>
      </c>
      <c r="K37" s="61" t="s">
        <v>8</v>
      </c>
      <c r="L37" s="61" t="s">
        <v>1070</v>
      </c>
      <c r="M37" s="61" t="s">
        <v>1156</v>
      </c>
      <c r="N37" s="61" t="s">
        <v>932</v>
      </c>
      <c r="O37" s="61" t="s">
        <v>932</v>
      </c>
      <c r="P37" s="61" t="s">
        <v>932</v>
      </c>
      <c r="Q37" s="61" t="s">
        <v>932</v>
      </c>
      <c r="R37" s="61" t="s">
        <v>28</v>
      </c>
      <c r="S37" s="61" t="s">
        <v>1674</v>
      </c>
      <c r="T37" s="61" t="s">
        <v>158</v>
      </c>
      <c r="U37" s="61">
        <v>16</v>
      </c>
      <c r="V37" s="61">
        <f t="shared" ref="V37:V68" si="1">W37/U37</f>
        <v>-0.08</v>
      </c>
      <c r="W37" s="61">
        <v>-1.28</v>
      </c>
      <c r="X37" s="61" t="s">
        <v>1669</v>
      </c>
      <c r="Y37" s="61" t="s">
        <v>1670</v>
      </c>
    </row>
    <row r="38" spans="1:25" ht="20.399999999999999" x14ac:dyDescent="0.3">
      <c r="A38" s="61" t="s">
        <v>209</v>
      </c>
      <c r="B38" s="61" t="s">
        <v>36</v>
      </c>
      <c r="C38" s="61" t="s">
        <v>1665</v>
      </c>
      <c r="D38" s="61">
        <v>21</v>
      </c>
      <c r="E38" s="61">
        <v>21</v>
      </c>
      <c r="F38" s="61" t="s">
        <v>3</v>
      </c>
      <c r="G38" s="61" t="s">
        <v>443</v>
      </c>
      <c r="H38" s="61" t="s">
        <v>144</v>
      </c>
      <c r="I38" s="61" t="s">
        <v>151</v>
      </c>
      <c r="J38" s="61" t="s">
        <v>1666</v>
      </c>
      <c r="K38" s="61" t="s">
        <v>8</v>
      </c>
      <c r="L38" s="61" t="s">
        <v>1070</v>
      </c>
      <c r="M38" s="61" t="s">
        <v>1156</v>
      </c>
      <c r="N38" s="61" t="s">
        <v>932</v>
      </c>
      <c r="O38" s="61" t="s">
        <v>932</v>
      </c>
      <c r="P38" s="61" t="s">
        <v>932</v>
      </c>
      <c r="Q38" s="61" t="s">
        <v>932</v>
      </c>
      <c r="R38" s="61" t="s">
        <v>32</v>
      </c>
      <c r="S38" s="61" t="s">
        <v>1674</v>
      </c>
      <c r="T38" s="61" t="s">
        <v>158</v>
      </c>
      <c r="U38" s="61">
        <v>16</v>
      </c>
      <c r="V38" s="61">
        <f t="shared" si="1"/>
        <v>0.08</v>
      </c>
      <c r="W38" s="61">
        <v>1.28</v>
      </c>
      <c r="X38" s="61" t="s">
        <v>1669</v>
      </c>
      <c r="Y38" s="61" t="s">
        <v>1670</v>
      </c>
    </row>
    <row r="39" spans="1:25" ht="20.399999999999999" x14ac:dyDescent="0.3">
      <c r="A39" s="61" t="s">
        <v>257</v>
      </c>
      <c r="B39" s="61" t="s">
        <v>1702</v>
      </c>
      <c r="C39" s="61" t="s">
        <v>1665</v>
      </c>
      <c r="D39" s="61" t="s">
        <v>1700</v>
      </c>
      <c r="E39" s="61"/>
      <c r="F39" s="61" t="s">
        <v>1701</v>
      </c>
      <c r="G39" s="61" t="s">
        <v>487</v>
      </c>
      <c r="H39" s="61" t="s">
        <v>144</v>
      </c>
      <c r="I39" s="61" t="s">
        <v>151</v>
      </c>
      <c r="J39" s="61" t="s">
        <v>1666</v>
      </c>
      <c r="K39" s="61" t="s">
        <v>8</v>
      </c>
      <c r="L39" s="61" t="s">
        <v>1070</v>
      </c>
      <c r="M39" s="61" t="s">
        <v>1156</v>
      </c>
      <c r="N39" s="61" t="s">
        <v>932</v>
      </c>
      <c r="O39" s="61" t="s">
        <v>932</v>
      </c>
      <c r="P39" s="61" t="s">
        <v>932</v>
      </c>
      <c r="Q39" s="61" t="s">
        <v>932</v>
      </c>
      <c r="R39" s="61" t="s">
        <v>25</v>
      </c>
      <c r="S39" s="61" t="s">
        <v>1674</v>
      </c>
      <c r="T39" s="61" t="s">
        <v>158</v>
      </c>
      <c r="U39" s="61">
        <v>16</v>
      </c>
      <c r="V39" s="61">
        <f t="shared" si="1"/>
        <v>-0.19</v>
      </c>
      <c r="W39" s="61">
        <v>-3.04</v>
      </c>
      <c r="X39" s="61" t="s">
        <v>1669</v>
      </c>
      <c r="Y39" s="61" t="s">
        <v>1670</v>
      </c>
    </row>
    <row r="40" spans="1:25" ht="20.399999999999999" x14ac:dyDescent="0.3">
      <c r="A40" s="61" t="s">
        <v>258</v>
      </c>
      <c r="B40" s="61" t="s">
        <v>1702</v>
      </c>
      <c r="C40" s="61" t="s">
        <v>1665</v>
      </c>
      <c r="D40" s="61" t="s">
        <v>1700</v>
      </c>
      <c r="E40" s="61"/>
      <c r="F40" s="61" t="s">
        <v>1701</v>
      </c>
      <c r="G40" s="61" t="s">
        <v>487</v>
      </c>
      <c r="H40" s="61" t="s">
        <v>144</v>
      </c>
      <c r="I40" s="61" t="s">
        <v>151</v>
      </c>
      <c r="J40" s="61" t="s">
        <v>1666</v>
      </c>
      <c r="K40" s="61" t="s">
        <v>8</v>
      </c>
      <c r="L40" s="61" t="s">
        <v>1070</v>
      </c>
      <c r="M40" s="61" t="s">
        <v>1156</v>
      </c>
      <c r="N40" s="61" t="s">
        <v>932</v>
      </c>
      <c r="O40" s="61" t="s">
        <v>932</v>
      </c>
      <c r="P40" s="61" t="s">
        <v>932</v>
      </c>
      <c r="Q40" s="61" t="s">
        <v>932</v>
      </c>
      <c r="R40" s="61" t="s">
        <v>26</v>
      </c>
      <c r="S40" s="61" t="s">
        <v>1668</v>
      </c>
      <c r="T40" s="61" t="s">
        <v>158</v>
      </c>
      <c r="U40" s="61">
        <v>16</v>
      </c>
      <c r="V40" s="61">
        <f t="shared" si="1"/>
        <v>-0.15</v>
      </c>
      <c r="W40" s="61">
        <v>-2.4</v>
      </c>
      <c r="X40" s="61" t="s">
        <v>1669</v>
      </c>
      <c r="Y40" s="61" t="s">
        <v>1670</v>
      </c>
    </row>
    <row r="41" spans="1:25" ht="20.399999999999999" x14ac:dyDescent="0.3">
      <c r="A41" s="61" t="s">
        <v>206</v>
      </c>
      <c r="B41" s="61" t="s">
        <v>50</v>
      </c>
      <c r="C41" s="61" t="s">
        <v>110</v>
      </c>
      <c r="D41" s="61" t="s">
        <v>442</v>
      </c>
      <c r="E41" s="61">
        <v>13</v>
      </c>
      <c r="F41" s="61" t="s">
        <v>942</v>
      </c>
      <c r="G41" s="61" t="s">
        <v>442</v>
      </c>
      <c r="H41" s="61" t="s">
        <v>144</v>
      </c>
      <c r="I41" s="61" t="s">
        <v>151</v>
      </c>
      <c r="J41" s="61" t="s">
        <v>1666</v>
      </c>
      <c r="K41" s="61" t="s">
        <v>8</v>
      </c>
      <c r="L41" s="61" t="s">
        <v>1070</v>
      </c>
      <c r="M41" s="61" t="s">
        <v>1156</v>
      </c>
      <c r="N41" s="61" t="s">
        <v>932</v>
      </c>
      <c r="O41" s="61" t="s">
        <v>932</v>
      </c>
      <c r="P41" s="61" t="s">
        <v>932</v>
      </c>
      <c r="Q41" s="61" t="s">
        <v>932</v>
      </c>
      <c r="R41" s="61" t="s">
        <v>29</v>
      </c>
      <c r="S41" s="61" t="s">
        <v>1674</v>
      </c>
      <c r="T41" s="61" t="s">
        <v>158</v>
      </c>
      <c r="U41" s="61">
        <v>0</v>
      </c>
      <c r="V41" s="61" t="e">
        <f t="shared" si="1"/>
        <v>#DIV/0!</v>
      </c>
      <c r="W41" s="61">
        <v>0</v>
      </c>
      <c r="X41" s="61" t="s">
        <v>1669</v>
      </c>
      <c r="Y41" s="61" t="s">
        <v>1670</v>
      </c>
    </row>
    <row r="42" spans="1:25" ht="20.399999999999999" x14ac:dyDescent="0.3">
      <c r="A42" s="61" t="s">
        <v>212</v>
      </c>
      <c r="B42" s="61" t="s">
        <v>66</v>
      </c>
      <c r="C42" s="61" t="s">
        <v>110</v>
      </c>
      <c r="D42" s="61" t="s">
        <v>442</v>
      </c>
      <c r="E42" s="61">
        <v>47</v>
      </c>
      <c r="F42" s="61" t="s">
        <v>942</v>
      </c>
      <c r="G42" s="61" t="s">
        <v>442</v>
      </c>
      <c r="H42" s="61" t="s">
        <v>144</v>
      </c>
      <c r="I42" s="61" t="s">
        <v>151</v>
      </c>
      <c r="J42" s="61" t="s">
        <v>1666</v>
      </c>
      <c r="K42" s="61" t="s">
        <v>8</v>
      </c>
      <c r="L42" s="61" t="s">
        <v>1070</v>
      </c>
      <c r="M42" s="61" t="s">
        <v>1156</v>
      </c>
      <c r="N42" s="61" t="s">
        <v>932</v>
      </c>
      <c r="O42" s="61" t="s">
        <v>932</v>
      </c>
      <c r="P42" s="61" t="s">
        <v>932</v>
      </c>
      <c r="Q42" s="61" t="s">
        <v>932</v>
      </c>
      <c r="R42" s="61" t="s">
        <v>28</v>
      </c>
      <c r="S42" s="61" t="s">
        <v>1668</v>
      </c>
      <c r="T42" s="61" t="s">
        <v>158</v>
      </c>
      <c r="U42" s="61">
        <v>0.3</v>
      </c>
      <c r="V42" s="61">
        <f t="shared" si="1"/>
        <v>1.6300000000000001</v>
      </c>
      <c r="W42" s="61">
        <v>0.48899999999999999</v>
      </c>
      <c r="X42" s="61" t="s">
        <v>1669</v>
      </c>
      <c r="Y42" s="61" t="s">
        <v>1670</v>
      </c>
    </row>
    <row r="43" spans="1:25" ht="20.399999999999999" x14ac:dyDescent="0.3">
      <c r="A43" s="61" t="s">
        <v>207</v>
      </c>
      <c r="B43" s="61" t="s">
        <v>78</v>
      </c>
      <c r="C43" s="61" t="s">
        <v>110</v>
      </c>
      <c r="D43" s="61" t="s">
        <v>1684</v>
      </c>
      <c r="E43" s="61">
        <v>14</v>
      </c>
      <c r="F43" s="61" t="s">
        <v>523</v>
      </c>
      <c r="G43" s="61" t="s">
        <v>110</v>
      </c>
      <c r="H43" s="61" t="s">
        <v>144</v>
      </c>
      <c r="I43" s="61" t="s">
        <v>151</v>
      </c>
      <c r="J43" s="61" t="s">
        <v>1666</v>
      </c>
      <c r="K43" s="61" t="s">
        <v>8</v>
      </c>
      <c r="L43" s="61" t="s">
        <v>1070</v>
      </c>
      <c r="M43" s="61" t="s">
        <v>1156</v>
      </c>
      <c r="N43" s="61" t="s">
        <v>932</v>
      </c>
      <c r="O43" s="61" t="s">
        <v>932</v>
      </c>
      <c r="P43" s="61" t="s">
        <v>932</v>
      </c>
      <c r="Q43" s="61" t="s">
        <v>932</v>
      </c>
      <c r="R43" s="61" t="s">
        <v>30</v>
      </c>
      <c r="S43" s="61" t="s">
        <v>1674</v>
      </c>
      <c r="T43" s="61" t="s">
        <v>158</v>
      </c>
      <c r="U43" s="61">
        <v>9.1</v>
      </c>
      <c r="V43" s="61">
        <f t="shared" si="1"/>
        <v>6.81</v>
      </c>
      <c r="W43" s="61">
        <v>61.970999999999997</v>
      </c>
      <c r="X43" s="61" t="s">
        <v>1669</v>
      </c>
      <c r="Y43" s="61" t="s">
        <v>1670</v>
      </c>
    </row>
    <row r="44" spans="1:25" ht="20.399999999999999" x14ac:dyDescent="0.3">
      <c r="A44" s="61" t="s">
        <v>203</v>
      </c>
      <c r="B44" s="61" t="s">
        <v>79</v>
      </c>
      <c r="C44" s="61" t="s">
        <v>110</v>
      </c>
      <c r="D44" s="61" t="s">
        <v>1684</v>
      </c>
      <c r="E44" s="61">
        <v>39</v>
      </c>
      <c r="F44" s="61" t="s">
        <v>523</v>
      </c>
      <c r="G44" s="61" t="s">
        <v>110</v>
      </c>
      <c r="H44" s="61" t="s">
        <v>144</v>
      </c>
      <c r="I44" s="61" t="s">
        <v>151</v>
      </c>
      <c r="J44" s="61" t="s">
        <v>1666</v>
      </c>
      <c r="K44" s="61" t="s">
        <v>8</v>
      </c>
      <c r="L44" s="61" t="s">
        <v>1070</v>
      </c>
      <c r="M44" s="61" t="s">
        <v>1156</v>
      </c>
      <c r="N44" s="61" t="s">
        <v>932</v>
      </c>
      <c r="O44" s="61" t="s">
        <v>932</v>
      </c>
      <c r="P44" s="61" t="s">
        <v>932</v>
      </c>
      <c r="Q44" s="61" t="s">
        <v>932</v>
      </c>
      <c r="R44" s="61" t="s">
        <v>26</v>
      </c>
      <c r="S44" s="61" t="s">
        <v>1674</v>
      </c>
      <c r="T44" s="61" t="s">
        <v>158</v>
      </c>
      <c r="U44" s="61">
        <v>13.3</v>
      </c>
      <c r="V44" s="61">
        <f t="shared" si="1"/>
        <v>2.82</v>
      </c>
      <c r="W44" s="61">
        <v>37.506</v>
      </c>
      <c r="X44" s="61" t="s">
        <v>1669</v>
      </c>
      <c r="Y44" s="61" t="s">
        <v>1670</v>
      </c>
    </row>
    <row r="45" spans="1:25" ht="20.399999999999999" x14ac:dyDescent="0.3">
      <c r="A45" s="61" t="s">
        <v>210</v>
      </c>
      <c r="B45" s="61" t="s">
        <v>77</v>
      </c>
      <c r="C45" s="61" t="s">
        <v>110</v>
      </c>
      <c r="D45" s="61" t="s">
        <v>1684</v>
      </c>
      <c r="E45" s="61">
        <v>50</v>
      </c>
      <c r="F45" s="61" t="s">
        <v>523</v>
      </c>
      <c r="G45" s="61" t="s">
        <v>110</v>
      </c>
      <c r="H45" s="61" t="s">
        <v>144</v>
      </c>
      <c r="I45" s="61" t="s">
        <v>151</v>
      </c>
      <c r="J45" s="61" t="s">
        <v>1666</v>
      </c>
      <c r="K45" s="61" t="s">
        <v>8</v>
      </c>
      <c r="L45" s="61" t="s">
        <v>1070</v>
      </c>
      <c r="M45" s="61" t="s">
        <v>1156</v>
      </c>
      <c r="N45" s="61" t="s">
        <v>932</v>
      </c>
      <c r="O45" s="61" t="s">
        <v>932</v>
      </c>
      <c r="P45" s="61" t="s">
        <v>932</v>
      </c>
      <c r="Q45" s="61" t="s">
        <v>932</v>
      </c>
      <c r="R45" s="61" t="s">
        <v>25</v>
      </c>
      <c r="S45" s="61" t="s">
        <v>1668</v>
      </c>
      <c r="T45" s="61" t="s">
        <v>158</v>
      </c>
      <c r="U45" s="61">
        <v>15.1</v>
      </c>
      <c r="V45" s="61">
        <f t="shared" si="1"/>
        <v>9.4400000000000013</v>
      </c>
      <c r="W45" s="61">
        <v>142.54400000000001</v>
      </c>
      <c r="X45" s="61" t="s">
        <v>1669</v>
      </c>
      <c r="Y45" s="61" t="s">
        <v>1670</v>
      </c>
    </row>
    <row r="46" spans="1:25" ht="20.399999999999999" x14ac:dyDescent="0.3">
      <c r="A46" s="61" t="s">
        <v>211</v>
      </c>
      <c r="B46" s="61" t="s">
        <v>80</v>
      </c>
      <c r="C46" s="61" t="s">
        <v>110</v>
      </c>
      <c r="D46" s="61" t="s">
        <v>1684</v>
      </c>
      <c r="E46" s="61">
        <v>54</v>
      </c>
      <c r="F46" s="61" t="s">
        <v>523</v>
      </c>
      <c r="G46" s="61" t="s">
        <v>110</v>
      </c>
      <c r="H46" s="61" t="s">
        <v>144</v>
      </c>
      <c r="I46" s="61" t="s">
        <v>151</v>
      </c>
      <c r="J46" s="61" t="s">
        <v>1666</v>
      </c>
      <c r="K46" s="61" t="s">
        <v>8</v>
      </c>
      <c r="L46" s="61" t="s">
        <v>1070</v>
      </c>
      <c r="M46" s="61" t="s">
        <v>1156</v>
      </c>
      <c r="N46" s="61" t="s">
        <v>932</v>
      </c>
      <c r="O46" s="61" t="s">
        <v>932</v>
      </c>
      <c r="P46" s="61" t="s">
        <v>932</v>
      </c>
      <c r="Q46" s="61" t="s">
        <v>932</v>
      </c>
      <c r="R46" s="61" t="s">
        <v>27</v>
      </c>
      <c r="S46" s="61" t="s">
        <v>1668</v>
      </c>
      <c r="T46" s="61" t="s">
        <v>158</v>
      </c>
      <c r="U46" s="61">
        <v>22.2</v>
      </c>
      <c r="V46" s="61">
        <f t="shared" si="1"/>
        <v>11.31</v>
      </c>
      <c r="W46" s="61">
        <v>251.08199999999999</v>
      </c>
      <c r="X46" s="61" t="s">
        <v>1669</v>
      </c>
      <c r="Y46" s="61" t="s">
        <v>1670</v>
      </c>
    </row>
    <row r="47" spans="1:25" ht="20.399999999999999" x14ac:dyDescent="0.3">
      <c r="A47" s="61" t="s">
        <v>208</v>
      </c>
      <c r="B47" s="61" t="s">
        <v>1108</v>
      </c>
      <c r="C47" s="61" t="s">
        <v>1665</v>
      </c>
      <c r="D47" s="61" t="s">
        <v>1009</v>
      </c>
      <c r="E47" s="61">
        <v>7</v>
      </c>
      <c r="F47" s="61" t="s">
        <v>930</v>
      </c>
      <c r="G47" s="61" t="s">
        <v>1009</v>
      </c>
      <c r="H47" s="61" t="s">
        <v>144</v>
      </c>
      <c r="I47" s="61" t="s">
        <v>151</v>
      </c>
      <c r="J47" s="61" t="s">
        <v>1666</v>
      </c>
      <c r="K47" s="61" t="s">
        <v>8</v>
      </c>
      <c r="L47" s="61" t="s">
        <v>1070</v>
      </c>
      <c r="M47" s="61" t="s">
        <v>1156</v>
      </c>
      <c r="N47" s="61" t="s">
        <v>932</v>
      </c>
      <c r="O47" s="61" t="s">
        <v>932</v>
      </c>
      <c r="P47" s="61" t="s">
        <v>932</v>
      </c>
      <c r="Q47" s="61" t="s">
        <v>932</v>
      </c>
      <c r="R47" s="61" t="s">
        <v>31</v>
      </c>
      <c r="S47" s="61" t="s">
        <v>1674</v>
      </c>
      <c r="T47" s="61" t="s">
        <v>158</v>
      </c>
      <c r="U47" s="61">
        <v>1.2</v>
      </c>
      <c r="V47" s="61">
        <f t="shared" si="1"/>
        <v>1.6800000000000002</v>
      </c>
      <c r="W47" s="61">
        <v>2.016</v>
      </c>
      <c r="X47" s="61" t="s">
        <v>1669</v>
      </c>
      <c r="Y47" s="61" t="s">
        <v>1670</v>
      </c>
    </row>
    <row r="48" spans="1:25" ht="20.399999999999999" x14ac:dyDescent="0.3">
      <c r="A48" s="61" t="s">
        <v>204</v>
      </c>
      <c r="B48" s="61" t="s">
        <v>1050</v>
      </c>
      <c r="C48" s="61" t="s">
        <v>1665</v>
      </c>
      <c r="D48" s="61" t="s">
        <v>1009</v>
      </c>
      <c r="E48" s="61">
        <v>26</v>
      </c>
      <c r="F48" s="61" t="s">
        <v>930</v>
      </c>
      <c r="G48" s="61" t="s">
        <v>1009</v>
      </c>
      <c r="H48" s="61" t="s">
        <v>144</v>
      </c>
      <c r="I48" s="61" t="s">
        <v>151</v>
      </c>
      <c r="J48" s="61" t="s">
        <v>1666</v>
      </c>
      <c r="K48" s="61" t="s">
        <v>8</v>
      </c>
      <c r="L48" s="61" t="s">
        <v>1070</v>
      </c>
      <c r="M48" s="61" t="s">
        <v>1156</v>
      </c>
      <c r="N48" s="61" t="s">
        <v>932</v>
      </c>
      <c r="O48" s="61" t="s">
        <v>932</v>
      </c>
      <c r="P48" s="61" t="s">
        <v>932</v>
      </c>
      <c r="Q48" s="61" t="s">
        <v>932</v>
      </c>
      <c r="R48" s="61" t="s">
        <v>27</v>
      </c>
      <c r="S48" s="61" t="s">
        <v>1674</v>
      </c>
      <c r="T48" s="61" t="s">
        <v>158</v>
      </c>
      <c r="U48" s="61">
        <v>0</v>
      </c>
      <c r="V48" s="61" t="e">
        <f t="shared" si="1"/>
        <v>#DIV/0!</v>
      </c>
      <c r="W48" s="61">
        <v>0</v>
      </c>
      <c r="X48" s="61" t="s">
        <v>1669</v>
      </c>
      <c r="Y48" s="61" t="s">
        <v>1670</v>
      </c>
    </row>
    <row r="49" spans="1:25" ht="20.399999999999999" x14ac:dyDescent="0.3">
      <c r="A49" s="61" t="s">
        <v>221</v>
      </c>
      <c r="B49" s="61" t="s">
        <v>104</v>
      </c>
      <c r="C49" s="61" t="s">
        <v>1665</v>
      </c>
      <c r="D49" s="61">
        <v>5</v>
      </c>
      <c r="E49" s="61">
        <v>5</v>
      </c>
      <c r="F49" s="61" t="s">
        <v>3</v>
      </c>
      <c r="G49" s="61" t="s">
        <v>443</v>
      </c>
      <c r="H49" s="61" t="s">
        <v>148</v>
      </c>
      <c r="I49" s="61" t="s">
        <v>151</v>
      </c>
      <c r="J49" s="61" t="s">
        <v>1666</v>
      </c>
      <c r="K49" s="61" t="s">
        <v>8</v>
      </c>
      <c r="L49" s="61" t="s">
        <v>1070</v>
      </c>
      <c r="M49" s="61" t="s">
        <v>1156</v>
      </c>
      <c r="N49" s="61" t="s">
        <v>932</v>
      </c>
      <c r="O49" s="61" t="s">
        <v>932</v>
      </c>
      <c r="P49" s="61" t="s">
        <v>932</v>
      </c>
      <c r="Q49" s="61" t="s">
        <v>932</v>
      </c>
      <c r="R49" s="61" t="s">
        <v>27</v>
      </c>
      <c r="S49" s="61" t="s">
        <v>1668</v>
      </c>
      <c r="T49" s="61" t="s">
        <v>159</v>
      </c>
      <c r="U49" s="61">
        <v>16</v>
      </c>
      <c r="V49" s="61">
        <f t="shared" si="1"/>
        <v>0.17</v>
      </c>
      <c r="W49" s="61">
        <v>2.72</v>
      </c>
      <c r="X49" s="61" t="s">
        <v>1669</v>
      </c>
      <c r="Y49" s="61" t="s">
        <v>1670</v>
      </c>
    </row>
    <row r="50" spans="1:25" ht="20.399999999999999" x14ac:dyDescent="0.3">
      <c r="A50" s="61" t="s">
        <v>220</v>
      </c>
      <c r="B50" s="61" t="s">
        <v>41</v>
      </c>
      <c r="C50" s="61" t="s">
        <v>1665</v>
      </c>
      <c r="D50" s="61">
        <v>19</v>
      </c>
      <c r="E50" s="61">
        <v>19</v>
      </c>
      <c r="F50" s="61" t="s">
        <v>3</v>
      </c>
      <c r="G50" s="61" t="s">
        <v>443</v>
      </c>
      <c r="H50" s="61" t="s">
        <v>148</v>
      </c>
      <c r="I50" s="61" t="s">
        <v>151</v>
      </c>
      <c r="J50" s="61" t="s">
        <v>1666</v>
      </c>
      <c r="K50" s="61" t="s">
        <v>8</v>
      </c>
      <c r="L50" s="61" t="s">
        <v>1070</v>
      </c>
      <c r="M50" s="61" t="s">
        <v>1156</v>
      </c>
      <c r="N50" s="61" t="s">
        <v>932</v>
      </c>
      <c r="O50" s="61" t="s">
        <v>932</v>
      </c>
      <c r="P50" s="61" t="s">
        <v>932</v>
      </c>
      <c r="Q50" s="61" t="s">
        <v>932</v>
      </c>
      <c r="R50" s="61" t="s">
        <v>26</v>
      </c>
      <c r="S50" s="61" t="s">
        <v>1668</v>
      </c>
      <c r="T50" s="61" t="s">
        <v>159</v>
      </c>
      <c r="U50" s="61">
        <v>16</v>
      </c>
      <c r="V50" s="61">
        <f t="shared" si="1"/>
        <v>0.21</v>
      </c>
      <c r="W50" s="61">
        <v>3.36</v>
      </c>
      <c r="X50" s="61" t="s">
        <v>1669</v>
      </c>
      <c r="Y50" s="61" t="s">
        <v>1670</v>
      </c>
    </row>
    <row r="51" spans="1:25" ht="20.399999999999999" x14ac:dyDescent="0.3">
      <c r="A51" s="61" t="s">
        <v>260</v>
      </c>
      <c r="B51" s="61" t="s">
        <v>1702</v>
      </c>
      <c r="C51" s="61" t="s">
        <v>1665</v>
      </c>
      <c r="D51" s="61" t="s">
        <v>1700</v>
      </c>
      <c r="E51" s="61"/>
      <c r="F51" s="61" t="s">
        <v>1701</v>
      </c>
      <c r="G51" s="61" t="s">
        <v>487</v>
      </c>
      <c r="H51" s="61" t="s">
        <v>148</v>
      </c>
      <c r="I51" s="61" t="s">
        <v>151</v>
      </c>
      <c r="J51" s="61" t="s">
        <v>1666</v>
      </c>
      <c r="K51" s="61" t="s">
        <v>8</v>
      </c>
      <c r="L51" s="61" t="s">
        <v>1070</v>
      </c>
      <c r="M51" s="61" t="s">
        <v>1156</v>
      </c>
      <c r="N51" s="61" t="s">
        <v>932</v>
      </c>
      <c r="O51" s="61" t="s">
        <v>932</v>
      </c>
      <c r="P51" s="61" t="s">
        <v>932</v>
      </c>
      <c r="Q51" s="61" t="s">
        <v>932</v>
      </c>
      <c r="R51" s="61" t="s">
        <v>29</v>
      </c>
      <c r="S51" s="61" t="s">
        <v>1674</v>
      </c>
      <c r="T51" s="61" t="s">
        <v>159</v>
      </c>
      <c r="U51" s="61">
        <v>1</v>
      </c>
      <c r="V51" s="61">
        <f t="shared" si="1"/>
        <v>-0.21</v>
      </c>
      <c r="W51" s="61">
        <v>-0.21</v>
      </c>
      <c r="X51" s="61" t="s">
        <v>1669</v>
      </c>
      <c r="Y51" s="61" t="s">
        <v>1670</v>
      </c>
    </row>
    <row r="52" spans="1:25" ht="20.399999999999999" x14ac:dyDescent="0.3">
      <c r="A52" s="61" t="s">
        <v>261</v>
      </c>
      <c r="B52" s="61" t="s">
        <v>1702</v>
      </c>
      <c r="C52" s="61" t="s">
        <v>1665</v>
      </c>
      <c r="D52" s="61" t="s">
        <v>1700</v>
      </c>
      <c r="E52" s="61"/>
      <c r="F52" s="61" t="s">
        <v>1701</v>
      </c>
      <c r="G52" s="61" t="s">
        <v>487</v>
      </c>
      <c r="H52" s="61" t="s">
        <v>148</v>
      </c>
      <c r="I52" s="61" t="s">
        <v>151</v>
      </c>
      <c r="J52" s="61" t="s">
        <v>1666</v>
      </c>
      <c r="K52" s="61" t="s">
        <v>8</v>
      </c>
      <c r="L52" s="61" t="s">
        <v>1070</v>
      </c>
      <c r="M52" s="61" t="s">
        <v>1156</v>
      </c>
      <c r="N52" s="61" t="s">
        <v>932</v>
      </c>
      <c r="O52" s="61" t="s">
        <v>932</v>
      </c>
      <c r="P52" s="61" t="s">
        <v>932</v>
      </c>
      <c r="Q52" s="61" t="s">
        <v>932</v>
      </c>
      <c r="R52" s="61" t="s">
        <v>30</v>
      </c>
      <c r="S52" s="61" t="s">
        <v>1674</v>
      </c>
      <c r="T52" s="61" t="s">
        <v>159</v>
      </c>
      <c r="U52" s="61">
        <v>16</v>
      </c>
      <c r="V52" s="61">
        <f t="shared" si="1"/>
        <v>-0.2</v>
      </c>
      <c r="W52" s="61">
        <v>-3.2</v>
      </c>
      <c r="X52" s="61" t="s">
        <v>1669</v>
      </c>
      <c r="Y52" s="61" t="s">
        <v>1670</v>
      </c>
    </row>
    <row r="53" spans="1:25" ht="20.399999999999999" x14ac:dyDescent="0.3">
      <c r="A53" s="61" t="s">
        <v>216</v>
      </c>
      <c r="B53" s="61" t="s">
        <v>60</v>
      </c>
      <c r="C53" s="61" t="s">
        <v>110</v>
      </c>
      <c r="D53" s="61" t="s">
        <v>442</v>
      </c>
      <c r="E53" s="61">
        <v>10</v>
      </c>
      <c r="F53" s="61" t="s">
        <v>942</v>
      </c>
      <c r="G53" s="61" t="s">
        <v>442</v>
      </c>
      <c r="H53" s="61" t="s">
        <v>148</v>
      </c>
      <c r="I53" s="61" t="s">
        <v>151</v>
      </c>
      <c r="J53" s="61" t="s">
        <v>1666</v>
      </c>
      <c r="K53" s="61" t="s">
        <v>8</v>
      </c>
      <c r="L53" s="61" t="s">
        <v>1070</v>
      </c>
      <c r="M53" s="61" t="s">
        <v>1156</v>
      </c>
      <c r="N53" s="61" t="s">
        <v>932</v>
      </c>
      <c r="O53" s="61" t="s">
        <v>932</v>
      </c>
      <c r="P53" s="61" t="s">
        <v>932</v>
      </c>
      <c r="Q53" s="61" t="s">
        <v>932</v>
      </c>
      <c r="R53" s="61" t="s">
        <v>28</v>
      </c>
      <c r="S53" s="61" t="s">
        <v>1674</v>
      </c>
      <c r="T53" s="61" t="s">
        <v>159</v>
      </c>
      <c r="U53" s="61">
        <v>0</v>
      </c>
      <c r="V53" s="61" t="e">
        <f t="shared" si="1"/>
        <v>#DIV/0!</v>
      </c>
      <c r="W53" s="61">
        <v>0</v>
      </c>
      <c r="X53" s="61" t="s">
        <v>1669</v>
      </c>
      <c r="Y53" s="61" t="s">
        <v>1670</v>
      </c>
    </row>
    <row r="54" spans="1:25" ht="20.399999999999999" x14ac:dyDescent="0.3">
      <c r="A54" s="61" t="s">
        <v>219</v>
      </c>
      <c r="B54" s="61" t="s">
        <v>55</v>
      </c>
      <c r="C54" s="61" t="s">
        <v>110</v>
      </c>
      <c r="D54" s="61" t="s">
        <v>442</v>
      </c>
      <c r="E54" s="61">
        <v>47</v>
      </c>
      <c r="F54" s="61" t="s">
        <v>942</v>
      </c>
      <c r="G54" s="61" t="s">
        <v>442</v>
      </c>
      <c r="H54" s="61" t="s">
        <v>148</v>
      </c>
      <c r="I54" s="61" t="s">
        <v>151</v>
      </c>
      <c r="J54" s="61" t="s">
        <v>1666</v>
      </c>
      <c r="K54" s="61" t="s">
        <v>8</v>
      </c>
      <c r="L54" s="61" t="s">
        <v>1070</v>
      </c>
      <c r="M54" s="61" t="s">
        <v>1156</v>
      </c>
      <c r="N54" s="61" t="s">
        <v>932</v>
      </c>
      <c r="O54" s="61" t="s">
        <v>932</v>
      </c>
      <c r="P54" s="61" t="s">
        <v>932</v>
      </c>
      <c r="Q54" s="61" t="s">
        <v>932</v>
      </c>
      <c r="R54" s="61" t="s">
        <v>25</v>
      </c>
      <c r="S54" s="61" t="s">
        <v>1668</v>
      </c>
      <c r="T54" s="61" t="s">
        <v>159</v>
      </c>
      <c r="U54" s="61">
        <v>0</v>
      </c>
      <c r="V54" s="61" t="e">
        <f t="shared" si="1"/>
        <v>#DIV/0!</v>
      </c>
      <c r="W54" s="61">
        <v>0</v>
      </c>
      <c r="X54" s="61" t="s">
        <v>1669</v>
      </c>
      <c r="Y54" s="61" t="s">
        <v>1670</v>
      </c>
    </row>
    <row r="55" spans="1:25" ht="20.399999999999999" x14ac:dyDescent="0.3">
      <c r="A55" s="61" t="s">
        <v>214</v>
      </c>
      <c r="B55" s="61" t="s">
        <v>91</v>
      </c>
      <c r="C55" s="61" t="s">
        <v>110</v>
      </c>
      <c r="D55" s="61" t="s">
        <v>1684</v>
      </c>
      <c r="E55" s="61">
        <v>32</v>
      </c>
      <c r="F55" s="61" t="s">
        <v>523</v>
      </c>
      <c r="G55" s="61" t="s">
        <v>110</v>
      </c>
      <c r="H55" s="61" t="s">
        <v>148</v>
      </c>
      <c r="I55" s="61" t="s">
        <v>151</v>
      </c>
      <c r="J55" s="61" t="s">
        <v>1666</v>
      </c>
      <c r="K55" s="61" t="s">
        <v>8</v>
      </c>
      <c r="L55" s="61" t="s">
        <v>1070</v>
      </c>
      <c r="M55" s="61" t="s">
        <v>1156</v>
      </c>
      <c r="N55" s="61" t="s">
        <v>932</v>
      </c>
      <c r="O55" s="61" t="s">
        <v>932</v>
      </c>
      <c r="P55" s="61" t="s">
        <v>932</v>
      </c>
      <c r="Q55" s="61" t="s">
        <v>932</v>
      </c>
      <c r="R55" s="61" t="s">
        <v>26</v>
      </c>
      <c r="S55" s="61" t="s">
        <v>1674</v>
      </c>
      <c r="T55" s="61" t="s">
        <v>159</v>
      </c>
      <c r="U55" s="61">
        <v>4.5999999999999996</v>
      </c>
      <c r="V55" s="61">
        <f t="shared" si="1"/>
        <v>3.7800000000000007</v>
      </c>
      <c r="W55" s="61">
        <v>17.388000000000002</v>
      </c>
      <c r="X55" s="61" t="s">
        <v>1669</v>
      </c>
      <c r="Y55" s="61" t="s">
        <v>1670</v>
      </c>
    </row>
    <row r="56" spans="1:25" ht="20.399999999999999" x14ac:dyDescent="0.3">
      <c r="A56" s="61" t="s">
        <v>222</v>
      </c>
      <c r="B56" s="61" t="s">
        <v>92</v>
      </c>
      <c r="C56" s="61" t="s">
        <v>110</v>
      </c>
      <c r="D56" s="61" t="s">
        <v>1684</v>
      </c>
      <c r="E56" s="61">
        <v>36</v>
      </c>
      <c r="F56" s="61" t="s">
        <v>523</v>
      </c>
      <c r="G56" s="61" t="s">
        <v>110</v>
      </c>
      <c r="H56" s="61" t="s">
        <v>148</v>
      </c>
      <c r="I56" s="61" t="s">
        <v>151</v>
      </c>
      <c r="J56" s="61" t="s">
        <v>1666</v>
      </c>
      <c r="K56" s="61" t="s">
        <v>8</v>
      </c>
      <c r="L56" s="61" t="s">
        <v>1070</v>
      </c>
      <c r="M56" s="61" t="s">
        <v>1156</v>
      </c>
      <c r="N56" s="61" t="s">
        <v>932</v>
      </c>
      <c r="O56" s="61" t="s">
        <v>932</v>
      </c>
      <c r="P56" s="61" t="s">
        <v>932</v>
      </c>
      <c r="Q56" s="61" t="s">
        <v>932</v>
      </c>
      <c r="R56" s="61" t="s">
        <v>28</v>
      </c>
      <c r="S56" s="61" t="s">
        <v>1668</v>
      </c>
      <c r="T56" s="61" t="s">
        <v>159</v>
      </c>
      <c r="U56" s="61">
        <v>0</v>
      </c>
      <c r="V56" s="61" t="e">
        <f t="shared" si="1"/>
        <v>#DIV/0!</v>
      </c>
      <c r="W56" s="61">
        <v>0</v>
      </c>
      <c r="X56" s="61" t="s">
        <v>1669</v>
      </c>
      <c r="Y56" s="61" t="s">
        <v>1670</v>
      </c>
    </row>
    <row r="57" spans="1:25" ht="20.399999999999999" x14ac:dyDescent="0.3">
      <c r="A57" s="61" t="s">
        <v>213</v>
      </c>
      <c r="B57" s="61" t="s">
        <v>1688</v>
      </c>
      <c r="C57" s="61" t="s">
        <v>110</v>
      </c>
      <c r="D57" s="61" t="s">
        <v>1684</v>
      </c>
      <c r="E57" s="61">
        <v>5</v>
      </c>
      <c r="F57" s="61" t="s">
        <v>523</v>
      </c>
      <c r="G57" s="61" t="s">
        <v>110</v>
      </c>
      <c r="H57" s="61" t="s">
        <v>148</v>
      </c>
      <c r="I57" s="61" t="s">
        <v>151</v>
      </c>
      <c r="J57" s="61" t="s">
        <v>1666</v>
      </c>
      <c r="K57" s="61" t="s">
        <v>8</v>
      </c>
      <c r="L57" s="61" t="s">
        <v>1070</v>
      </c>
      <c r="M57" s="61" t="s">
        <v>1156</v>
      </c>
      <c r="N57" s="61" t="s">
        <v>932</v>
      </c>
      <c r="O57" s="61" t="s">
        <v>932</v>
      </c>
      <c r="P57" s="61" t="s">
        <v>932</v>
      </c>
      <c r="Q57" s="61" t="s">
        <v>932</v>
      </c>
      <c r="R57" s="61" t="s">
        <v>25</v>
      </c>
      <c r="S57" s="61" t="s">
        <v>1674</v>
      </c>
      <c r="T57" s="61" t="s">
        <v>159</v>
      </c>
      <c r="U57" s="61">
        <v>15.8</v>
      </c>
      <c r="V57" s="61">
        <f t="shared" si="1"/>
        <v>6.6099999999999994</v>
      </c>
      <c r="W57" s="61">
        <v>104.438</v>
      </c>
      <c r="X57" s="61" t="s">
        <v>1669</v>
      </c>
      <c r="Y57" s="61" t="s">
        <v>1670</v>
      </c>
    </row>
    <row r="58" spans="1:25" ht="20.399999999999999" x14ac:dyDescent="0.3">
      <c r="A58" s="61" t="s">
        <v>217</v>
      </c>
      <c r="B58" s="61" t="s">
        <v>93</v>
      </c>
      <c r="C58" s="61" t="s">
        <v>110</v>
      </c>
      <c r="D58" s="61" t="s">
        <v>1684</v>
      </c>
      <c r="E58" s="61">
        <v>52</v>
      </c>
      <c r="F58" s="61" t="s">
        <v>523</v>
      </c>
      <c r="G58" s="61" t="s">
        <v>110</v>
      </c>
      <c r="H58" s="61" t="s">
        <v>148</v>
      </c>
      <c r="I58" s="61" t="s">
        <v>151</v>
      </c>
      <c r="J58" s="61" t="s">
        <v>1666</v>
      </c>
      <c r="K58" s="61" t="s">
        <v>8</v>
      </c>
      <c r="L58" s="61" t="s">
        <v>1070</v>
      </c>
      <c r="M58" s="61" t="s">
        <v>1156</v>
      </c>
      <c r="N58" s="61" t="s">
        <v>932</v>
      </c>
      <c r="O58" s="61" t="s">
        <v>932</v>
      </c>
      <c r="P58" s="61" t="s">
        <v>932</v>
      </c>
      <c r="Q58" s="61" t="s">
        <v>932</v>
      </c>
      <c r="R58" s="61" t="s">
        <v>31</v>
      </c>
      <c r="S58" s="61" t="s">
        <v>1674</v>
      </c>
      <c r="T58" s="61" t="s">
        <v>159</v>
      </c>
      <c r="U58" s="61">
        <v>0</v>
      </c>
      <c r="V58" s="61" t="e">
        <f t="shared" si="1"/>
        <v>#DIV/0!</v>
      </c>
      <c r="W58" s="61">
        <v>0</v>
      </c>
      <c r="X58" s="61" t="s">
        <v>1669</v>
      </c>
      <c r="Y58" s="61" t="s">
        <v>1670</v>
      </c>
    </row>
    <row r="59" spans="1:25" ht="20.399999999999999" x14ac:dyDescent="0.3">
      <c r="A59" s="61" t="s">
        <v>215</v>
      </c>
      <c r="B59" s="61" t="s">
        <v>1084</v>
      </c>
      <c r="C59" s="61" t="s">
        <v>1665</v>
      </c>
      <c r="D59" s="61" t="s">
        <v>1009</v>
      </c>
      <c r="E59" s="61">
        <v>10</v>
      </c>
      <c r="F59" s="61" t="s">
        <v>930</v>
      </c>
      <c r="G59" s="61" t="s">
        <v>1009</v>
      </c>
      <c r="H59" s="61" t="s">
        <v>148</v>
      </c>
      <c r="I59" s="61" t="s">
        <v>151</v>
      </c>
      <c r="J59" s="61" t="s">
        <v>1666</v>
      </c>
      <c r="K59" s="61" t="s">
        <v>8</v>
      </c>
      <c r="L59" s="61" t="s">
        <v>1070</v>
      </c>
      <c r="M59" s="61" t="s">
        <v>1156</v>
      </c>
      <c r="N59" s="61" t="s">
        <v>932</v>
      </c>
      <c r="O59" s="61" t="s">
        <v>932</v>
      </c>
      <c r="P59" s="61" t="s">
        <v>932</v>
      </c>
      <c r="Q59" s="61" t="s">
        <v>932</v>
      </c>
      <c r="R59" s="61" t="s">
        <v>27</v>
      </c>
      <c r="S59" s="61" t="s">
        <v>1674</v>
      </c>
      <c r="T59" s="61" t="s">
        <v>159</v>
      </c>
      <c r="U59" s="61">
        <v>0</v>
      </c>
      <c r="V59" s="61" t="e">
        <f t="shared" si="1"/>
        <v>#DIV/0!</v>
      </c>
      <c r="W59" s="61">
        <v>0</v>
      </c>
      <c r="X59" s="61" t="s">
        <v>1669</v>
      </c>
      <c r="Y59" s="61" t="s">
        <v>1670</v>
      </c>
    </row>
    <row r="60" spans="1:25" ht="20.399999999999999" x14ac:dyDescent="0.3">
      <c r="A60" s="61" t="s">
        <v>218</v>
      </c>
      <c r="B60" s="61" t="s">
        <v>1099</v>
      </c>
      <c r="C60" s="61" t="s">
        <v>1665</v>
      </c>
      <c r="D60" s="61" t="s">
        <v>1009</v>
      </c>
      <c r="E60" s="61">
        <v>19</v>
      </c>
      <c r="F60" s="61" t="s">
        <v>930</v>
      </c>
      <c r="G60" s="61" t="s">
        <v>1009</v>
      </c>
      <c r="H60" s="61" t="s">
        <v>148</v>
      </c>
      <c r="I60" s="61" t="s">
        <v>151</v>
      </c>
      <c r="J60" s="61" t="s">
        <v>1666</v>
      </c>
      <c r="K60" s="61" t="s">
        <v>8</v>
      </c>
      <c r="L60" s="61" t="s">
        <v>1070</v>
      </c>
      <c r="M60" s="61" t="s">
        <v>1156</v>
      </c>
      <c r="N60" s="61" t="s">
        <v>932</v>
      </c>
      <c r="O60" s="61" t="s">
        <v>932</v>
      </c>
      <c r="P60" s="61" t="s">
        <v>932</v>
      </c>
      <c r="Q60" s="61" t="s">
        <v>932</v>
      </c>
      <c r="R60" s="61" t="s">
        <v>32</v>
      </c>
      <c r="S60" s="61" t="s">
        <v>1674</v>
      </c>
      <c r="T60" s="61" t="s">
        <v>159</v>
      </c>
      <c r="U60" s="61">
        <v>6.1</v>
      </c>
      <c r="V60" s="61">
        <f t="shared" si="1"/>
        <v>2.0099999999999998</v>
      </c>
      <c r="W60" s="61">
        <v>12.260999999999997</v>
      </c>
      <c r="X60" s="61" t="s">
        <v>1669</v>
      </c>
      <c r="Y60" s="61" t="s">
        <v>1670</v>
      </c>
    </row>
    <row r="61" spans="1:25" ht="30.6" x14ac:dyDescent="0.3">
      <c r="A61" s="61" t="s">
        <v>226</v>
      </c>
      <c r="B61" s="61" t="s">
        <v>43</v>
      </c>
      <c r="C61" s="61" t="s">
        <v>1665</v>
      </c>
      <c r="D61" s="61">
        <v>23</v>
      </c>
      <c r="E61" s="61">
        <v>23</v>
      </c>
      <c r="F61" s="61" t="s">
        <v>3</v>
      </c>
      <c r="G61" s="61" t="s">
        <v>443</v>
      </c>
      <c r="H61" s="61" t="s">
        <v>147</v>
      </c>
      <c r="I61" s="61" t="s">
        <v>151</v>
      </c>
      <c r="J61" s="61" t="s">
        <v>1091</v>
      </c>
      <c r="K61" s="61" t="s">
        <v>8</v>
      </c>
      <c r="L61" s="61" t="s">
        <v>1070</v>
      </c>
      <c r="M61" s="61" t="s">
        <v>1156</v>
      </c>
      <c r="N61" s="61" t="s">
        <v>932</v>
      </c>
      <c r="O61" s="61" t="s">
        <v>932</v>
      </c>
      <c r="P61" s="61" t="s">
        <v>932</v>
      </c>
      <c r="Q61" s="61" t="s">
        <v>932</v>
      </c>
      <c r="R61" s="61" t="s">
        <v>29</v>
      </c>
      <c r="S61" s="61" t="s">
        <v>1674</v>
      </c>
      <c r="T61" s="61" t="s">
        <v>160</v>
      </c>
      <c r="U61" s="61">
        <v>16</v>
      </c>
      <c r="V61" s="61">
        <f t="shared" si="1"/>
        <v>0.41</v>
      </c>
      <c r="W61" s="61">
        <v>6.56</v>
      </c>
      <c r="X61" s="61" t="s">
        <v>1669</v>
      </c>
      <c r="Y61" s="61" t="s">
        <v>1670</v>
      </c>
    </row>
    <row r="62" spans="1:25" ht="30.6" x14ac:dyDescent="0.3">
      <c r="A62" s="61" t="s">
        <v>230</v>
      </c>
      <c r="B62" s="61" t="s">
        <v>42</v>
      </c>
      <c r="C62" s="61" t="s">
        <v>1665</v>
      </c>
      <c r="D62" s="61">
        <v>25</v>
      </c>
      <c r="E62" s="61">
        <v>25</v>
      </c>
      <c r="F62" s="61" t="s">
        <v>3</v>
      </c>
      <c r="G62" s="61" t="s">
        <v>443</v>
      </c>
      <c r="H62" s="61" t="s">
        <v>147</v>
      </c>
      <c r="I62" s="61" t="s">
        <v>151</v>
      </c>
      <c r="J62" s="61" t="s">
        <v>1091</v>
      </c>
      <c r="K62" s="61" t="s">
        <v>8</v>
      </c>
      <c r="L62" s="61" t="s">
        <v>1070</v>
      </c>
      <c r="M62" s="61" t="s">
        <v>1156</v>
      </c>
      <c r="N62" s="61" t="s">
        <v>932</v>
      </c>
      <c r="O62" s="61" t="s">
        <v>932</v>
      </c>
      <c r="P62" s="61" t="s">
        <v>932</v>
      </c>
      <c r="Q62" s="61" t="s">
        <v>932</v>
      </c>
      <c r="R62" s="61" t="s">
        <v>26</v>
      </c>
      <c r="S62" s="61" t="s">
        <v>1668</v>
      </c>
      <c r="T62" s="61" t="s">
        <v>160</v>
      </c>
      <c r="U62" s="61">
        <v>1</v>
      </c>
      <c r="V62" s="61">
        <f t="shared" si="1"/>
        <v>0.68</v>
      </c>
      <c r="W62" s="61">
        <v>0.68</v>
      </c>
      <c r="X62" s="61" t="s">
        <v>1669</v>
      </c>
      <c r="Y62" s="61" t="s">
        <v>1670</v>
      </c>
    </row>
    <row r="63" spans="1:25" ht="30.6" x14ac:dyDescent="0.3">
      <c r="A63" s="61" t="s">
        <v>262</v>
      </c>
      <c r="B63" s="61" t="s">
        <v>1702</v>
      </c>
      <c r="C63" s="61" t="s">
        <v>1665</v>
      </c>
      <c r="D63" s="61" t="s">
        <v>1700</v>
      </c>
      <c r="E63" s="61"/>
      <c r="F63" s="61" t="s">
        <v>1701</v>
      </c>
      <c r="G63" s="61" t="s">
        <v>487</v>
      </c>
      <c r="H63" s="61" t="s">
        <v>147</v>
      </c>
      <c r="I63" s="61" t="s">
        <v>151</v>
      </c>
      <c r="J63" s="61" t="s">
        <v>1091</v>
      </c>
      <c r="K63" s="61" t="s">
        <v>8</v>
      </c>
      <c r="L63" s="61" t="s">
        <v>1070</v>
      </c>
      <c r="M63" s="61" t="s">
        <v>1156</v>
      </c>
      <c r="N63" s="61" t="s">
        <v>932</v>
      </c>
      <c r="O63" s="61" t="s">
        <v>932</v>
      </c>
      <c r="P63" s="61" t="s">
        <v>932</v>
      </c>
      <c r="Q63" s="61" t="s">
        <v>932</v>
      </c>
      <c r="R63" s="61" t="s">
        <v>26</v>
      </c>
      <c r="S63" s="61" t="s">
        <v>1674</v>
      </c>
      <c r="T63" s="61" t="s">
        <v>160</v>
      </c>
      <c r="U63" s="61">
        <v>16</v>
      </c>
      <c r="V63" s="61">
        <f t="shared" si="1"/>
        <v>-0.2</v>
      </c>
      <c r="W63" s="61">
        <v>-3.2</v>
      </c>
      <c r="X63" s="61" t="s">
        <v>1669</v>
      </c>
      <c r="Y63" s="61" t="s">
        <v>1670</v>
      </c>
    </row>
    <row r="64" spans="1:25" ht="30.6" x14ac:dyDescent="0.3">
      <c r="A64" s="61" t="s">
        <v>259</v>
      </c>
      <c r="B64" s="61" t="s">
        <v>1702</v>
      </c>
      <c r="C64" s="61" t="s">
        <v>1665</v>
      </c>
      <c r="D64" s="61" t="s">
        <v>1700</v>
      </c>
      <c r="E64" s="61"/>
      <c r="F64" s="61" t="s">
        <v>1701</v>
      </c>
      <c r="G64" s="61" t="s">
        <v>487</v>
      </c>
      <c r="H64" s="61" t="s">
        <v>147</v>
      </c>
      <c r="I64" s="61" t="s">
        <v>151</v>
      </c>
      <c r="J64" s="61" t="s">
        <v>1091</v>
      </c>
      <c r="K64" s="61" t="s">
        <v>8</v>
      </c>
      <c r="L64" s="61" t="s">
        <v>1070</v>
      </c>
      <c r="M64" s="61" t="s">
        <v>1156</v>
      </c>
      <c r="N64" s="61" t="s">
        <v>932</v>
      </c>
      <c r="O64" s="61" t="s">
        <v>932</v>
      </c>
      <c r="P64" s="61" t="s">
        <v>932</v>
      </c>
      <c r="Q64" s="61" t="s">
        <v>932</v>
      </c>
      <c r="R64" s="61" t="s">
        <v>25</v>
      </c>
      <c r="S64" s="61" t="s">
        <v>1668</v>
      </c>
      <c r="T64" s="61" t="s">
        <v>160</v>
      </c>
      <c r="U64" s="61">
        <v>16</v>
      </c>
      <c r="V64" s="61">
        <f t="shared" si="1"/>
        <v>-0.13</v>
      </c>
      <c r="W64" s="61">
        <v>-2.08</v>
      </c>
      <c r="X64" s="61" t="s">
        <v>1669</v>
      </c>
      <c r="Y64" s="61" t="s">
        <v>1670</v>
      </c>
    </row>
    <row r="65" spans="1:25" ht="30.6" x14ac:dyDescent="0.3">
      <c r="A65" s="61" t="s">
        <v>225</v>
      </c>
      <c r="B65" s="61" t="s">
        <v>243</v>
      </c>
      <c r="C65" s="61" t="s">
        <v>110</v>
      </c>
      <c r="D65" s="61" t="s">
        <v>442</v>
      </c>
      <c r="E65" s="61">
        <v>46</v>
      </c>
      <c r="F65" s="61" t="s">
        <v>942</v>
      </c>
      <c r="G65" s="61" t="s">
        <v>442</v>
      </c>
      <c r="H65" s="61" t="s">
        <v>147</v>
      </c>
      <c r="I65" s="61" t="s">
        <v>151</v>
      </c>
      <c r="J65" s="61" t="s">
        <v>1091</v>
      </c>
      <c r="K65" s="61" t="s">
        <v>8</v>
      </c>
      <c r="L65" s="61" t="s">
        <v>1070</v>
      </c>
      <c r="M65" s="61" t="s">
        <v>1156</v>
      </c>
      <c r="N65" s="61" t="s">
        <v>932</v>
      </c>
      <c r="O65" s="61" t="s">
        <v>932</v>
      </c>
      <c r="P65" s="61" t="s">
        <v>932</v>
      </c>
      <c r="Q65" s="61" t="s">
        <v>932</v>
      </c>
      <c r="R65" s="61" t="s">
        <v>28</v>
      </c>
      <c r="S65" s="61" t="s">
        <v>1674</v>
      </c>
      <c r="T65" s="61" t="s">
        <v>160</v>
      </c>
      <c r="U65" s="61">
        <v>0</v>
      </c>
      <c r="V65" s="61" t="e">
        <f t="shared" si="1"/>
        <v>#DIV/0!</v>
      </c>
      <c r="W65" s="61">
        <v>0</v>
      </c>
      <c r="X65" s="61" t="s">
        <v>1669</v>
      </c>
      <c r="Y65" s="61" t="s">
        <v>1670</v>
      </c>
    </row>
    <row r="66" spans="1:25" ht="30.6" x14ac:dyDescent="0.3">
      <c r="A66" s="61" t="s">
        <v>228</v>
      </c>
      <c r="B66" s="61" t="s">
        <v>67</v>
      </c>
      <c r="C66" s="61" t="s">
        <v>110</v>
      </c>
      <c r="D66" s="61" t="s">
        <v>442</v>
      </c>
      <c r="E66" s="61">
        <v>80</v>
      </c>
      <c r="F66" s="61" t="s">
        <v>942</v>
      </c>
      <c r="G66" s="61" t="s">
        <v>442</v>
      </c>
      <c r="H66" s="61" t="s">
        <v>147</v>
      </c>
      <c r="I66" s="61" t="s">
        <v>151</v>
      </c>
      <c r="J66" s="61" t="s">
        <v>1091</v>
      </c>
      <c r="K66" s="61" t="s">
        <v>8</v>
      </c>
      <c r="L66" s="61" t="s">
        <v>1070</v>
      </c>
      <c r="M66" s="61" t="s">
        <v>1156</v>
      </c>
      <c r="N66" s="61" t="s">
        <v>932</v>
      </c>
      <c r="O66" s="61" t="s">
        <v>932</v>
      </c>
      <c r="P66" s="61" t="s">
        <v>932</v>
      </c>
      <c r="Q66" s="61" t="s">
        <v>932</v>
      </c>
      <c r="R66" s="61" t="s">
        <v>31</v>
      </c>
      <c r="S66" s="61" t="s">
        <v>1674</v>
      </c>
      <c r="T66" s="61" t="s">
        <v>160</v>
      </c>
      <c r="U66" s="61">
        <v>0</v>
      </c>
      <c r="V66" s="61" t="e">
        <f t="shared" si="1"/>
        <v>#DIV/0!</v>
      </c>
      <c r="W66" s="61">
        <v>0</v>
      </c>
      <c r="X66" s="61" t="s">
        <v>1669</v>
      </c>
      <c r="Y66" s="61" t="s">
        <v>1670</v>
      </c>
    </row>
    <row r="67" spans="1:25" ht="30.6" x14ac:dyDescent="0.3">
      <c r="A67" s="61" t="s">
        <v>231</v>
      </c>
      <c r="B67" s="61" t="s">
        <v>94</v>
      </c>
      <c r="C67" s="61" t="s">
        <v>110</v>
      </c>
      <c r="D67" s="61" t="s">
        <v>1684</v>
      </c>
      <c r="E67" s="61">
        <v>33</v>
      </c>
      <c r="F67" s="61" t="s">
        <v>523</v>
      </c>
      <c r="G67" s="61" t="s">
        <v>110</v>
      </c>
      <c r="H67" s="61" t="s">
        <v>147</v>
      </c>
      <c r="I67" s="61" t="s">
        <v>151</v>
      </c>
      <c r="J67" s="61" t="s">
        <v>1091</v>
      </c>
      <c r="K67" s="61" t="s">
        <v>8</v>
      </c>
      <c r="L67" s="61" t="s">
        <v>1070</v>
      </c>
      <c r="M67" s="61" t="s">
        <v>1156</v>
      </c>
      <c r="N67" s="61" t="s">
        <v>932</v>
      </c>
      <c r="O67" s="61" t="s">
        <v>932</v>
      </c>
      <c r="P67" s="61" t="s">
        <v>932</v>
      </c>
      <c r="Q67" s="61" t="s">
        <v>932</v>
      </c>
      <c r="R67" s="61" t="s">
        <v>27</v>
      </c>
      <c r="S67" s="61" t="s">
        <v>1668</v>
      </c>
      <c r="T67" s="61" t="s">
        <v>160</v>
      </c>
      <c r="U67" s="61">
        <v>27</v>
      </c>
      <c r="V67" s="61">
        <f t="shared" si="1"/>
        <v>43.19</v>
      </c>
      <c r="W67" s="61">
        <v>1166.1299999999999</v>
      </c>
      <c r="X67" s="61" t="s">
        <v>1669</v>
      </c>
      <c r="Y67" s="61" t="s">
        <v>1670</v>
      </c>
    </row>
    <row r="68" spans="1:25" ht="30.6" x14ac:dyDescent="0.3">
      <c r="A68" s="61" t="s">
        <v>227</v>
      </c>
      <c r="B68" s="61" t="s">
        <v>95</v>
      </c>
      <c r="C68" s="61" t="s">
        <v>110</v>
      </c>
      <c r="D68" s="61" t="s">
        <v>1684</v>
      </c>
      <c r="E68" s="61">
        <v>42</v>
      </c>
      <c r="F68" s="61" t="s">
        <v>523</v>
      </c>
      <c r="G68" s="61" t="s">
        <v>110</v>
      </c>
      <c r="H68" s="61" t="s">
        <v>147</v>
      </c>
      <c r="I68" s="61" t="s">
        <v>151</v>
      </c>
      <c r="J68" s="61" t="s">
        <v>1091</v>
      </c>
      <c r="K68" s="61" t="s">
        <v>8</v>
      </c>
      <c r="L68" s="61" t="s">
        <v>1070</v>
      </c>
      <c r="M68" s="61" t="s">
        <v>1156</v>
      </c>
      <c r="N68" s="61" t="s">
        <v>932</v>
      </c>
      <c r="O68" s="61" t="s">
        <v>932</v>
      </c>
      <c r="P68" s="61" t="s">
        <v>932</v>
      </c>
      <c r="Q68" s="61" t="s">
        <v>932</v>
      </c>
      <c r="R68" s="61" t="s">
        <v>30</v>
      </c>
      <c r="S68" s="61" t="s">
        <v>1674</v>
      </c>
      <c r="T68" s="61" t="s">
        <v>160</v>
      </c>
      <c r="U68" s="61">
        <v>27</v>
      </c>
      <c r="V68" s="61">
        <f t="shared" si="1"/>
        <v>43.44</v>
      </c>
      <c r="W68" s="61">
        <v>1172.8799999999999</v>
      </c>
      <c r="X68" s="61" t="s">
        <v>1669</v>
      </c>
      <c r="Y68" s="61" t="s">
        <v>1670</v>
      </c>
    </row>
    <row r="69" spans="1:25" ht="30.6" x14ac:dyDescent="0.3">
      <c r="A69" s="61" t="s">
        <v>223</v>
      </c>
      <c r="B69" s="61" t="s">
        <v>96</v>
      </c>
      <c r="C69" s="61" t="s">
        <v>110</v>
      </c>
      <c r="D69" s="61" t="s">
        <v>1684</v>
      </c>
      <c r="E69" s="61">
        <v>53</v>
      </c>
      <c r="F69" s="61" t="s">
        <v>523</v>
      </c>
      <c r="G69" s="61" t="s">
        <v>110</v>
      </c>
      <c r="H69" s="61" t="s">
        <v>147</v>
      </c>
      <c r="I69" s="61" t="s">
        <v>151</v>
      </c>
      <c r="J69" s="61" t="s">
        <v>1091</v>
      </c>
      <c r="K69" s="61" t="s">
        <v>8</v>
      </c>
      <c r="L69" s="61" t="s">
        <v>1070</v>
      </c>
      <c r="M69" s="61" t="s">
        <v>1156</v>
      </c>
      <c r="N69" s="61" t="s">
        <v>932</v>
      </c>
      <c r="O69" s="61" t="s">
        <v>932</v>
      </c>
      <c r="P69" s="61" t="s">
        <v>932</v>
      </c>
      <c r="Q69" s="61" t="s">
        <v>932</v>
      </c>
      <c r="R69" s="61" t="s">
        <v>25</v>
      </c>
      <c r="S69" s="61" t="s">
        <v>1674</v>
      </c>
      <c r="T69" s="61" t="s">
        <v>160</v>
      </c>
      <c r="U69" s="61">
        <v>25</v>
      </c>
      <c r="V69" s="61">
        <f t="shared" ref="V69:V100" si="2">W69/U69</f>
        <v>50.92</v>
      </c>
      <c r="W69" s="61">
        <v>1273</v>
      </c>
      <c r="X69" s="61" t="s">
        <v>1669</v>
      </c>
      <c r="Y69" s="61" t="s">
        <v>1670</v>
      </c>
    </row>
    <row r="70" spans="1:25" ht="30.6" x14ac:dyDescent="0.3">
      <c r="A70" s="61" t="s">
        <v>232</v>
      </c>
      <c r="B70" s="61" t="s">
        <v>1691</v>
      </c>
      <c r="C70" s="61" t="s">
        <v>110</v>
      </c>
      <c r="D70" s="61" t="s">
        <v>1684</v>
      </c>
      <c r="E70" s="61">
        <v>9</v>
      </c>
      <c r="F70" s="61" t="s">
        <v>523</v>
      </c>
      <c r="G70" s="61" t="s">
        <v>110</v>
      </c>
      <c r="H70" s="61" t="s">
        <v>147</v>
      </c>
      <c r="I70" s="61" t="s">
        <v>151</v>
      </c>
      <c r="J70" s="61" t="s">
        <v>1091</v>
      </c>
      <c r="K70" s="61" t="s">
        <v>8</v>
      </c>
      <c r="L70" s="61" t="s">
        <v>1070</v>
      </c>
      <c r="M70" s="61" t="s">
        <v>1156</v>
      </c>
      <c r="N70" s="61" t="s">
        <v>932</v>
      </c>
      <c r="O70" s="61" t="s">
        <v>932</v>
      </c>
      <c r="P70" s="61" t="s">
        <v>932</v>
      </c>
      <c r="Q70" s="61" t="s">
        <v>932</v>
      </c>
      <c r="R70" s="61" t="s">
        <v>28</v>
      </c>
      <c r="S70" s="61" t="s">
        <v>1668</v>
      </c>
      <c r="T70" s="61" t="s">
        <v>160</v>
      </c>
      <c r="U70" s="61">
        <v>25</v>
      </c>
      <c r="V70" s="61">
        <f t="shared" si="2"/>
        <v>56.43</v>
      </c>
      <c r="W70" s="61">
        <v>1410.75</v>
      </c>
      <c r="X70" s="61" t="s">
        <v>1669</v>
      </c>
      <c r="Y70" s="61" t="s">
        <v>1670</v>
      </c>
    </row>
    <row r="71" spans="1:25" ht="30.6" x14ac:dyDescent="0.3">
      <c r="A71" s="61" t="s">
        <v>224</v>
      </c>
      <c r="B71" s="61" t="s">
        <v>1100</v>
      </c>
      <c r="C71" s="61" t="s">
        <v>1665</v>
      </c>
      <c r="D71" s="61" t="s">
        <v>1009</v>
      </c>
      <c r="E71" s="61">
        <v>21</v>
      </c>
      <c r="F71" s="61" t="s">
        <v>930</v>
      </c>
      <c r="G71" s="61" t="s">
        <v>1009</v>
      </c>
      <c r="H71" s="61" t="s">
        <v>147</v>
      </c>
      <c r="I71" s="61" t="s">
        <v>151</v>
      </c>
      <c r="J71" s="61" t="s">
        <v>1091</v>
      </c>
      <c r="K71" s="61" t="s">
        <v>8</v>
      </c>
      <c r="L71" s="61" t="s">
        <v>1070</v>
      </c>
      <c r="M71" s="61" t="s">
        <v>1156</v>
      </c>
      <c r="N71" s="61" t="s">
        <v>932</v>
      </c>
      <c r="O71" s="61" t="s">
        <v>932</v>
      </c>
      <c r="P71" s="61" t="s">
        <v>932</v>
      </c>
      <c r="Q71" s="61" t="s">
        <v>932</v>
      </c>
      <c r="R71" s="61" t="s">
        <v>27</v>
      </c>
      <c r="S71" s="61" t="s">
        <v>1674</v>
      </c>
      <c r="T71" s="61" t="s">
        <v>160</v>
      </c>
      <c r="U71" s="61">
        <v>0.2</v>
      </c>
      <c r="V71" s="61">
        <f t="shared" si="2"/>
        <v>3.25</v>
      </c>
      <c r="W71" s="61">
        <v>0.65</v>
      </c>
      <c r="X71" s="61" t="s">
        <v>1669</v>
      </c>
      <c r="Y71" s="61" t="s">
        <v>1670</v>
      </c>
    </row>
    <row r="72" spans="1:25" ht="30.6" x14ac:dyDescent="0.3">
      <c r="A72" s="61" t="s">
        <v>229</v>
      </c>
      <c r="B72" s="61" t="s">
        <v>1056</v>
      </c>
      <c r="C72" s="61" t="s">
        <v>1665</v>
      </c>
      <c r="D72" s="61" t="s">
        <v>1009</v>
      </c>
      <c r="E72" s="61">
        <v>27</v>
      </c>
      <c r="F72" s="61" t="s">
        <v>930</v>
      </c>
      <c r="G72" s="61" t="s">
        <v>1009</v>
      </c>
      <c r="H72" s="61" t="s">
        <v>147</v>
      </c>
      <c r="I72" s="61" t="s">
        <v>151</v>
      </c>
      <c r="J72" s="61" t="s">
        <v>1091</v>
      </c>
      <c r="K72" s="61" t="s">
        <v>8</v>
      </c>
      <c r="L72" s="61" t="s">
        <v>1070</v>
      </c>
      <c r="M72" s="61" t="s">
        <v>1156</v>
      </c>
      <c r="N72" s="61" t="s">
        <v>932</v>
      </c>
      <c r="O72" s="61" t="s">
        <v>932</v>
      </c>
      <c r="P72" s="61" t="s">
        <v>932</v>
      </c>
      <c r="Q72" s="61" t="s">
        <v>932</v>
      </c>
      <c r="R72" s="61" t="s">
        <v>32</v>
      </c>
      <c r="S72" s="61" t="s">
        <v>1674</v>
      </c>
      <c r="T72" s="61" t="s">
        <v>160</v>
      </c>
      <c r="U72" s="61">
        <v>0</v>
      </c>
      <c r="V72" s="61" t="e">
        <f t="shared" si="2"/>
        <v>#DIV/0!</v>
      </c>
      <c r="W72" s="61">
        <v>0</v>
      </c>
      <c r="X72" s="61" t="s">
        <v>1669</v>
      </c>
      <c r="Y72" s="61" t="s">
        <v>1670</v>
      </c>
    </row>
    <row r="73" spans="1:25" ht="30.6" x14ac:dyDescent="0.3">
      <c r="A73" s="61" t="s">
        <v>236</v>
      </c>
      <c r="B73" s="61" t="s">
        <v>38</v>
      </c>
      <c r="C73" s="61" t="s">
        <v>1665</v>
      </c>
      <c r="D73" s="61">
        <v>16</v>
      </c>
      <c r="E73" s="61">
        <v>16</v>
      </c>
      <c r="F73" s="61" t="s">
        <v>3</v>
      </c>
      <c r="G73" s="61" t="s">
        <v>443</v>
      </c>
      <c r="H73" s="61" t="s">
        <v>143</v>
      </c>
      <c r="I73" s="61" t="s">
        <v>151</v>
      </c>
      <c r="J73" s="61" t="s">
        <v>1091</v>
      </c>
      <c r="K73" s="61" t="s">
        <v>8</v>
      </c>
      <c r="L73" s="61" t="s">
        <v>1070</v>
      </c>
      <c r="M73" s="61" t="s">
        <v>1156</v>
      </c>
      <c r="N73" s="61" t="s">
        <v>932</v>
      </c>
      <c r="O73" s="61" t="s">
        <v>932</v>
      </c>
      <c r="P73" s="61" t="s">
        <v>932</v>
      </c>
      <c r="Q73" s="61" t="s">
        <v>932</v>
      </c>
      <c r="R73" s="61" t="s">
        <v>29</v>
      </c>
      <c r="S73" s="61" t="s">
        <v>1674</v>
      </c>
      <c r="T73" s="61" t="s">
        <v>161</v>
      </c>
      <c r="U73" s="61">
        <v>16</v>
      </c>
      <c r="V73" s="61">
        <f t="shared" si="2"/>
        <v>0.28999999999999998</v>
      </c>
      <c r="W73" s="61">
        <v>4.6399999999999997</v>
      </c>
      <c r="X73" s="61" t="s">
        <v>1669</v>
      </c>
      <c r="Y73" s="61" t="s">
        <v>1670</v>
      </c>
    </row>
    <row r="74" spans="1:25" ht="30.6" x14ac:dyDescent="0.3">
      <c r="A74" s="61" t="s">
        <v>234</v>
      </c>
      <c r="B74" s="61" t="s">
        <v>39</v>
      </c>
      <c r="C74" s="61" t="s">
        <v>1665</v>
      </c>
      <c r="D74" s="61">
        <v>25</v>
      </c>
      <c r="E74" s="61">
        <v>24</v>
      </c>
      <c r="F74" s="61" t="s">
        <v>3</v>
      </c>
      <c r="G74" s="61" t="s">
        <v>443</v>
      </c>
      <c r="H74" s="61" t="s">
        <v>143</v>
      </c>
      <c r="I74" s="61" t="s">
        <v>151</v>
      </c>
      <c r="J74" s="61" t="s">
        <v>1091</v>
      </c>
      <c r="K74" s="61" t="s">
        <v>8</v>
      </c>
      <c r="L74" s="61" t="s">
        <v>1070</v>
      </c>
      <c r="M74" s="61" t="s">
        <v>1156</v>
      </c>
      <c r="N74" s="61" t="s">
        <v>932</v>
      </c>
      <c r="O74" s="61" t="s">
        <v>932</v>
      </c>
      <c r="P74" s="61" t="s">
        <v>932</v>
      </c>
      <c r="Q74" s="61" t="s">
        <v>932</v>
      </c>
      <c r="R74" s="61" t="s">
        <v>26</v>
      </c>
      <c r="S74" s="61" t="s">
        <v>1674</v>
      </c>
      <c r="T74" s="61" t="s">
        <v>161</v>
      </c>
      <c r="U74" s="61">
        <v>1</v>
      </c>
      <c r="V74" s="61">
        <f t="shared" si="2"/>
        <v>0.03</v>
      </c>
      <c r="W74" s="61">
        <v>0.03</v>
      </c>
      <c r="X74" s="61" t="s">
        <v>1669</v>
      </c>
      <c r="Y74" s="61" t="s">
        <v>1670</v>
      </c>
    </row>
    <row r="75" spans="1:25" ht="30.6" x14ac:dyDescent="0.3">
      <c r="A75" s="61" t="s">
        <v>264</v>
      </c>
      <c r="B75" s="61" t="s">
        <v>1702</v>
      </c>
      <c r="C75" s="61" t="s">
        <v>1665</v>
      </c>
      <c r="D75" s="61" t="s">
        <v>1700</v>
      </c>
      <c r="E75" s="61"/>
      <c r="F75" s="61" t="s">
        <v>1701</v>
      </c>
      <c r="G75" s="61" t="s">
        <v>487</v>
      </c>
      <c r="H75" s="61" t="s">
        <v>143</v>
      </c>
      <c r="I75" s="61" t="s">
        <v>151</v>
      </c>
      <c r="J75" s="61" t="s">
        <v>1091</v>
      </c>
      <c r="K75" s="61" t="s">
        <v>8</v>
      </c>
      <c r="L75" s="61" t="s">
        <v>1070</v>
      </c>
      <c r="M75" s="61" t="s">
        <v>1156</v>
      </c>
      <c r="N75" s="61" t="s">
        <v>932</v>
      </c>
      <c r="O75" s="61" t="s">
        <v>932</v>
      </c>
      <c r="P75" s="61" t="s">
        <v>932</v>
      </c>
      <c r="Q75" s="61" t="s">
        <v>932</v>
      </c>
      <c r="R75" s="61" t="s">
        <v>27</v>
      </c>
      <c r="S75" s="61" t="s">
        <v>1674</v>
      </c>
      <c r="T75" s="61" t="s">
        <v>161</v>
      </c>
      <c r="U75" s="61">
        <v>16</v>
      </c>
      <c r="V75" s="61">
        <f t="shared" si="2"/>
        <v>-0.12</v>
      </c>
      <c r="W75" s="61">
        <v>-1.92</v>
      </c>
      <c r="X75" s="61" t="s">
        <v>1669</v>
      </c>
      <c r="Y75" s="61" t="s">
        <v>1670</v>
      </c>
    </row>
    <row r="76" spans="1:25" ht="30.6" x14ac:dyDescent="0.3">
      <c r="A76" s="61" t="s">
        <v>263</v>
      </c>
      <c r="B76" s="61" t="s">
        <v>1702</v>
      </c>
      <c r="C76" s="61" t="s">
        <v>1665</v>
      </c>
      <c r="D76" s="61" t="s">
        <v>1700</v>
      </c>
      <c r="E76" s="61"/>
      <c r="F76" s="61" t="s">
        <v>1701</v>
      </c>
      <c r="G76" s="61" t="s">
        <v>487</v>
      </c>
      <c r="H76" s="61" t="s">
        <v>143</v>
      </c>
      <c r="I76" s="61" t="s">
        <v>151</v>
      </c>
      <c r="J76" s="61" t="s">
        <v>1091</v>
      </c>
      <c r="K76" s="61" t="s">
        <v>8</v>
      </c>
      <c r="L76" s="61" t="s">
        <v>1070</v>
      </c>
      <c r="M76" s="61" t="s">
        <v>1156</v>
      </c>
      <c r="N76" s="61" t="s">
        <v>932</v>
      </c>
      <c r="O76" s="61" t="s">
        <v>932</v>
      </c>
      <c r="P76" s="61" t="s">
        <v>932</v>
      </c>
      <c r="Q76" s="61" t="s">
        <v>932</v>
      </c>
      <c r="R76" s="61" t="s">
        <v>25</v>
      </c>
      <c r="S76" s="61" t="s">
        <v>1668</v>
      </c>
      <c r="T76" s="61" t="s">
        <v>161</v>
      </c>
      <c r="U76" s="61">
        <v>16</v>
      </c>
      <c r="V76" s="61">
        <f t="shared" si="2"/>
        <v>-0.17</v>
      </c>
      <c r="W76" s="61">
        <v>-2.72</v>
      </c>
      <c r="X76" s="61" t="s">
        <v>1669</v>
      </c>
      <c r="Y76" s="61" t="s">
        <v>1670</v>
      </c>
    </row>
    <row r="77" spans="1:25" ht="30.6" x14ac:dyDescent="0.3">
      <c r="A77" s="61" t="s">
        <v>241</v>
      </c>
      <c r="B77" s="61" t="s">
        <v>51</v>
      </c>
      <c r="C77" s="61" t="s">
        <v>110</v>
      </c>
      <c r="D77" s="61" t="s">
        <v>442</v>
      </c>
      <c r="E77" s="61">
        <v>14</v>
      </c>
      <c r="F77" s="61" t="s">
        <v>942</v>
      </c>
      <c r="G77" s="61" t="s">
        <v>442</v>
      </c>
      <c r="H77" s="61" t="s">
        <v>143</v>
      </c>
      <c r="I77" s="61" t="s">
        <v>151</v>
      </c>
      <c r="J77" s="61" t="s">
        <v>1091</v>
      </c>
      <c r="K77" s="61" t="s">
        <v>8</v>
      </c>
      <c r="L77" s="61" t="s">
        <v>1070</v>
      </c>
      <c r="M77" s="61" t="s">
        <v>1156</v>
      </c>
      <c r="N77" s="61" t="s">
        <v>932</v>
      </c>
      <c r="O77" s="61" t="s">
        <v>932</v>
      </c>
      <c r="P77" s="61" t="s">
        <v>932</v>
      </c>
      <c r="Q77" s="61" t="s">
        <v>932</v>
      </c>
      <c r="R77" s="61" t="s">
        <v>27</v>
      </c>
      <c r="S77" s="61" t="s">
        <v>1668</v>
      </c>
      <c r="T77" s="61" t="s">
        <v>161</v>
      </c>
      <c r="U77" s="61">
        <v>16</v>
      </c>
      <c r="V77" s="61">
        <f t="shared" si="2"/>
        <v>1.5700000000000003</v>
      </c>
      <c r="W77" s="61">
        <v>25.120000000000005</v>
      </c>
      <c r="X77" s="61" t="s">
        <v>1669</v>
      </c>
      <c r="Y77" s="61" t="s">
        <v>1670</v>
      </c>
    </row>
    <row r="78" spans="1:25" ht="30.6" x14ac:dyDescent="0.3">
      <c r="A78" s="61" t="s">
        <v>237</v>
      </c>
      <c r="B78" s="61" t="s">
        <v>65</v>
      </c>
      <c r="C78" s="61" t="s">
        <v>110</v>
      </c>
      <c r="D78" s="61" t="s">
        <v>442</v>
      </c>
      <c r="E78" s="61">
        <v>36</v>
      </c>
      <c r="F78" s="61" t="s">
        <v>942</v>
      </c>
      <c r="G78" s="61" t="s">
        <v>442</v>
      </c>
      <c r="H78" s="61" t="s">
        <v>143</v>
      </c>
      <c r="I78" s="61" t="s">
        <v>151</v>
      </c>
      <c r="J78" s="61" t="s">
        <v>1091</v>
      </c>
      <c r="K78" s="61" t="s">
        <v>8</v>
      </c>
      <c r="L78" s="61" t="s">
        <v>1070</v>
      </c>
      <c r="M78" s="61" t="s">
        <v>1156</v>
      </c>
      <c r="N78" s="61" t="s">
        <v>932</v>
      </c>
      <c r="O78" s="61" t="s">
        <v>932</v>
      </c>
      <c r="P78" s="61" t="s">
        <v>932</v>
      </c>
      <c r="Q78" s="61" t="s">
        <v>932</v>
      </c>
      <c r="R78" s="61" t="s">
        <v>30</v>
      </c>
      <c r="S78" s="61" t="s">
        <v>1674</v>
      </c>
      <c r="T78" s="61" t="s">
        <v>161</v>
      </c>
      <c r="U78" s="61">
        <v>4.5999999999999996</v>
      </c>
      <c r="V78" s="61">
        <f t="shared" si="2"/>
        <v>3.7800000000000007</v>
      </c>
      <c r="W78" s="61">
        <v>17.388000000000002</v>
      </c>
      <c r="X78" s="61" t="s">
        <v>1669</v>
      </c>
      <c r="Y78" s="61" t="s">
        <v>1670</v>
      </c>
    </row>
    <row r="79" spans="1:25" ht="30.6" x14ac:dyDescent="0.3">
      <c r="A79" s="61" t="s">
        <v>242</v>
      </c>
      <c r="B79" s="61" t="s">
        <v>1685</v>
      </c>
      <c r="C79" s="61" t="s">
        <v>110</v>
      </c>
      <c r="D79" s="61" t="s">
        <v>1684</v>
      </c>
      <c r="E79" s="61">
        <v>1</v>
      </c>
      <c r="F79" s="61" t="s">
        <v>523</v>
      </c>
      <c r="G79" s="61" t="s">
        <v>110</v>
      </c>
      <c r="H79" s="61" t="s">
        <v>143</v>
      </c>
      <c r="I79" s="61" t="s">
        <v>151</v>
      </c>
      <c r="J79" s="61" t="s">
        <v>1091</v>
      </c>
      <c r="K79" s="61" t="s">
        <v>8</v>
      </c>
      <c r="L79" s="61" t="s">
        <v>1070</v>
      </c>
      <c r="M79" s="61" t="s">
        <v>1156</v>
      </c>
      <c r="N79" s="61" t="s">
        <v>932</v>
      </c>
      <c r="O79" s="61" t="s">
        <v>932</v>
      </c>
      <c r="P79" s="61" t="s">
        <v>932</v>
      </c>
      <c r="Q79" s="61" t="s">
        <v>932</v>
      </c>
      <c r="R79" s="61" t="s">
        <v>28</v>
      </c>
      <c r="S79" s="61" t="s">
        <v>1668</v>
      </c>
      <c r="T79" s="61" t="s">
        <v>161</v>
      </c>
      <c r="U79" s="61">
        <v>25</v>
      </c>
      <c r="V79" s="61">
        <f t="shared" si="2"/>
        <v>47.21</v>
      </c>
      <c r="W79" s="61">
        <v>1180.25</v>
      </c>
      <c r="X79" s="61" t="s">
        <v>1669</v>
      </c>
      <c r="Y79" s="61" t="s">
        <v>1670</v>
      </c>
    </row>
    <row r="80" spans="1:25" ht="30.6" x14ac:dyDescent="0.3">
      <c r="A80" s="61" t="s">
        <v>238</v>
      </c>
      <c r="B80" s="61" t="s">
        <v>82</v>
      </c>
      <c r="C80" s="61" t="s">
        <v>110</v>
      </c>
      <c r="D80" s="61" t="s">
        <v>1684</v>
      </c>
      <c r="E80" s="61">
        <v>21</v>
      </c>
      <c r="F80" s="61" t="s">
        <v>523</v>
      </c>
      <c r="G80" s="61" t="s">
        <v>110</v>
      </c>
      <c r="H80" s="61" t="s">
        <v>143</v>
      </c>
      <c r="I80" s="61" t="s">
        <v>151</v>
      </c>
      <c r="J80" s="61" t="s">
        <v>1091</v>
      </c>
      <c r="K80" s="61" t="s">
        <v>8</v>
      </c>
      <c r="L80" s="61" t="s">
        <v>1070</v>
      </c>
      <c r="M80" s="61" t="s">
        <v>1156</v>
      </c>
      <c r="N80" s="61" t="s">
        <v>932</v>
      </c>
      <c r="O80" s="61" t="s">
        <v>932</v>
      </c>
      <c r="P80" s="61" t="s">
        <v>932</v>
      </c>
      <c r="Q80" s="61" t="s">
        <v>932</v>
      </c>
      <c r="R80" s="61" t="s">
        <v>31</v>
      </c>
      <c r="S80" s="61" t="s">
        <v>1674</v>
      </c>
      <c r="T80" s="61" t="s">
        <v>161</v>
      </c>
      <c r="U80" s="61">
        <v>23</v>
      </c>
      <c r="V80" s="61">
        <f t="shared" si="2"/>
        <v>27.729999999999997</v>
      </c>
      <c r="W80" s="61">
        <v>637.79</v>
      </c>
      <c r="X80" s="61" t="s">
        <v>1669</v>
      </c>
      <c r="Y80" s="61" t="s">
        <v>1670</v>
      </c>
    </row>
    <row r="81" spans="1:25" ht="30.6" x14ac:dyDescent="0.3">
      <c r="A81" s="61" t="s">
        <v>235</v>
      </c>
      <c r="B81" s="61" t="s">
        <v>83</v>
      </c>
      <c r="C81" s="61" t="s">
        <v>110</v>
      </c>
      <c r="D81" s="61" t="s">
        <v>1684</v>
      </c>
      <c r="E81" s="61">
        <v>25</v>
      </c>
      <c r="F81" s="61" t="s">
        <v>523</v>
      </c>
      <c r="G81" s="61" t="s">
        <v>110</v>
      </c>
      <c r="H81" s="61" t="s">
        <v>143</v>
      </c>
      <c r="I81" s="61" t="s">
        <v>151</v>
      </c>
      <c r="J81" s="61" t="s">
        <v>1091</v>
      </c>
      <c r="K81" s="61" t="s">
        <v>8</v>
      </c>
      <c r="L81" s="61" t="s">
        <v>1070</v>
      </c>
      <c r="M81" s="61" t="s">
        <v>1156</v>
      </c>
      <c r="N81" s="61" t="s">
        <v>932</v>
      </c>
      <c r="O81" s="61" t="s">
        <v>932</v>
      </c>
      <c r="P81" s="61" t="s">
        <v>932</v>
      </c>
      <c r="Q81" s="61" t="s">
        <v>932</v>
      </c>
      <c r="R81" s="61" t="s">
        <v>28</v>
      </c>
      <c r="S81" s="61" t="s">
        <v>1674</v>
      </c>
      <c r="T81" s="61" t="s">
        <v>161</v>
      </c>
      <c r="U81" s="61">
        <v>27</v>
      </c>
      <c r="V81" s="61">
        <f t="shared" si="2"/>
        <v>70.66</v>
      </c>
      <c r="W81" s="61">
        <v>1907.82</v>
      </c>
      <c r="X81" s="61" t="s">
        <v>1669</v>
      </c>
      <c r="Y81" s="61" t="s">
        <v>1670</v>
      </c>
    </row>
    <row r="82" spans="1:25" ht="30.6" x14ac:dyDescent="0.3">
      <c r="A82" s="61" t="s">
        <v>239</v>
      </c>
      <c r="B82" s="61" t="s">
        <v>81</v>
      </c>
      <c r="C82" s="61" t="s">
        <v>110</v>
      </c>
      <c r="D82" s="61" t="s">
        <v>1684</v>
      </c>
      <c r="E82" s="61">
        <v>31</v>
      </c>
      <c r="F82" s="61" t="s">
        <v>523</v>
      </c>
      <c r="G82" s="61" t="s">
        <v>110</v>
      </c>
      <c r="H82" s="61" t="s">
        <v>143</v>
      </c>
      <c r="I82" s="61" t="s">
        <v>151</v>
      </c>
      <c r="J82" s="61" t="s">
        <v>1091</v>
      </c>
      <c r="K82" s="61" t="s">
        <v>8</v>
      </c>
      <c r="L82" s="61" t="s">
        <v>1070</v>
      </c>
      <c r="M82" s="61" t="s">
        <v>1156</v>
      </c>
      <c r="N82" s="61" t="s">
        <v>932</v>
      </c>
      <c r="O82" s="61" t="s">
        <v>932</v>
      </c>
      <c r="P82" s="61" t="s">
        <v>932</v>
      </c>
      <c r="Q82" s="61" t="s">
        <v>932</v>
      </c>
      <c r="R82" s="61" t="s">
        <v>32</v>
      </c>
      <c r="S82" s="61" t="s">
        <v>1674</v>
      </c>
      <c r="T82" s="61" t="s">
        <v>161</v>
      </c>
      <c r="U82" s="61">
        <v>27</v>
      </c>
      <c r="V82" s="61">
        <f t="shared" si="2"/>
        <v>61.21</v>
      </c>
      <c r="W82" s="61">
        <v>1652.67</v>
      </c>
      <c r="X82" s="61" t="s">
        <v>1669</v>
      </c>
      <c r="Y82" s="61" t="s">
        <v>1670</v>
      </c>
    </row>
    <row r="83" spans="1:25" ht="30.6" x14ac:dyDescent="0.3">
      <c r="A83" s="61" t="s">
        <v>240</v>
      </c>
      <c r="B83" s="61" t="s">
        <v>1102</v>
      </c>
      <c r="C83" s="61" t="s">
        <v>1665</v>
      </c>
      <c r="D83" s="61" t="s">
        <v>1009</v>
      </c>
      <c r="E83" s="61">
        <v>1</v>
      </c>
      <c r="F83" s="61" t="s">
        <v>930</v>
      </c>
      <c r="G83" s="61" t="s">
        <v>1009</v>
      </c>
      <c r="H83" s="61" t="s">
        <v>143</v>
      </c>
      <c r="I83" s="61" t="s">
        <v>151</v>
      </c>
      <c r="J83" s="61" t="s">
        <v>1091</v>
      </c>
      <c r="K83" s="61" t="s">
        <v>8</v>
      </c>
      <c r="L83" s="61" t="s">
        <v>1070</v>
      </c>
      <c r="M83" s="61" t="s">
        <v>1156</v>
      </c>
      <c r="N83" s="61" t="s">
        <v>932</v>
      </c>
      <c r="O83" s="61" t="s">
        <v>932</v>
      </c>
      <c r="P83" s="61" t="s">
        <v>932</v>
      </c>
      <c r="Q83" s="61" t="s">
        <v>932</v>
      </c>
      <c r="R83" s="61" t="s">
        <v>26</v>
      </c>
      <c r="S83" s="61" t="s">
        <v>1668</v>
      </c>
      <c r="T83" s="61" t="s">
        <v>161</v>
      </c>
      <c r="U83" s="61">
        <v>1</v>
      </c>
      <c r="V83" s="61">
        <f t="shared" si="2"/>
        <v>0.88</v>
      </c>
      <c r="W83" s="61">
        <v>0.88</v>
      </c>
      <c r="X83" s="61" t="s">
        <v>1669</v>
      </c>
      <c r="Y83" s="61" t="s">
        <v>1670</v>
      </c>
    </row>
    <row r="84" spans="1:25" ht="30.6" x14ac:dyDescent="0.3">
      <c r="A84" s="61" t="s">
        <v>233</v>
      </c>
      <c r="B84" s="61" t="s">
        <v>1109</v>
      </c>
      <c r="C84" s="61" t="s">
        <v>1665</v>
      </c>
      <c r="D84" s="61" t="s">
        <v>1009</v>
      </c>
      <c r="E84" s="61">
        <v>9</v>
      </c>
      <c r="F84" s="61" t="s">
        <v>930</v>
      </c>
      <c r="G84" s="61" t="s">
        <v>1009</v>
      </c>
      <c r="H84" s="61" t="s">
        <v>143</v>
      </c>
      <c r="I84" s="61" t="s">
        <v>151</v>
      </c>
      <c r="J84" s="61" t="s">
        <v>1091</v>
      </c>
      <c r="K84" s="61" t="s">
        <v>8</v>
      </c>
      <c r="L84" s="61" t="s">
        <v>1070</v>
      </c>
      <c r="M84" s="61" t="s">
        <v>1156</v>
      </c>
      <c r="N84" s="61" t="s">
        <v>932</v>
      </c>
      <c r="O84" s="61" t="s">
        <v>932</v>
      </c>
      <c r="P84" s="61" t="s">
        <v>932</v>
      </c>
      <c r="Q84" s="61" t="s">
        <v>932</v>
      </c>
      <c r="R84" s="61" t="s">
        <v>25</v>
      </c>
      <c r="S84" s="61" t="s">
        <v>1674</v>
      </c>
      <c r="T84" s="61" t="s">
        <v>161</v>
      </c>
      <c r="U84" s="61">
        <v>10.8</v>
      </c>
      <c r="V84" s="61">
        <f t="shared" si="2"/>
        <v>2.4799999999999995</v>
      </c>
      <c r="W84" s="61">
        <v>26.783999999999999</v>
      </c>
      <c r="X84" s="61" t="s">
        <v>1669</v>
      </c>
      <c r="Y84" s="61" t="s">
        <v>1670</v>
      </c>
    </row>
    <row r="85" spans="1:25" ht="20.399999999999999" x14ac:dyDescent="0.3">
      <c r="A85" s="61" t="s">
        <v>308</v>
      </c>
      <c r="B85" s="61" t="s">
        <v>108</v>
      </c>
      <c r="C85" s="61" t="s">
        <v>1665</v>
      </c>
      <c r="D85" s="61">
        <v>9</v>
      </c>
      <c r="E85" s="61">
        <v>9</v>
      </c>
      <c r="F85" s="61" t="s">
        <v>3</v>
      </c>
      <c r="G85" s="61" t="s">
        <v>443</v>
      </c>
      <c r="H85" s="61" t="s">
        <v>290</v>
      </c>
      <c r="I85" s="61" t="s">
        <v>151</v>
      </c>
      <c r="J85" s="61" t="s">
        <v>1092</v>
      </c>
      <c r="K85" s="61" t="s">
        <v>932</v>
      </c>
      <c r="L85" s="61" t="s">
        <v>1676</v>
      </c>
      <c r="M85" s="61" t="s">
        <v>1169</v>
      </c>
      <c r="N85" s="61" t="s">
        <v>932</v>
      </c>
      <c r="O85" s="61" t="s">
        <v>932</v>
      </c>
      <c r="P85" s="61" t="s">
        <v>932</v>
      </c>
      <c r="Q85" s="61" t="s">
        <v>932</v>
      </c>
      <c r="R85" s="61" t="s">
        <v>28</v>
      </c>
      <c r="S85" s="61" t="s">
        <v>1668</v>
      </c>
      <c r="T85" s="61" t="s">
        <v>295</v>
      </c>
      <c r="U85" s="61">
        <v>16</v>
      </c>
      <c r="V85" s="61">
        <f t="shared" si="2"/>
        <v>0.56000000000000005</v>
      </c>
      <c r="W85" s="61">
        <v>8.9600000000000009</v>
      </c>
      <c r="X85" s="61" t="s">
        <v>1669</v>
      </c>
      <c r="Y85" s="61" t="s">
        <v>1670</v>
      </c>
    </row>
    <row r="86" spans="1:25" ht="20.399999999999999" x14ac:dyDescent="0.3">
      <c r="A86" s="61" t="s">
        <v>301</v>
      </c>
      <c r="B86" s="61" t="s">
        <v>106</v>
      </c>
      <c r="C86" s="61" t="s">
        <v>1665</v>
      </c>
      <c r="D86" s="61">
        <v>9</v>
      </c>
      <c r="E86" s="61">
        <v>9</v>
      </c>
      <c r="F86" s="61" t="s">
        <v>3</v>
      </c>
      <c r="G86" s="61" t="s">
        <v>443</v>
      </c>
      <c r="H86" s="61" t="s">
        <v>290</v>
      </c>
      <c r="I86" s="61" t="s">
        <v>151</v>
      </c>
      <c r="J86" s="61" t="s">
        <v>1092</v>
      </c>
      <c r="K86" s="61" t="s">
        <v>932</v>
      </c>
      <c r="L86" s="61" t="s">
        <v>1676</v>
      </c>
      <c r="M86" s="61" t="s">
        <v>1169</v>
      </c>
      <c r="N86" s="61" t="s">
        <v>932</v>
      </c>
      <c r="O86" s="61" t="s">
        <v>932</v>
      </c>
      <c r="P86" s="61" t="s">
        <v>932</v>
      </c>
      <c r="Q86" s="61" t="s">
        <v>932</v>
      </c>
      <c r="R86" s="61" t="s">
        <v>29</v>
      </c>
      <c r="S86" s="61" t="s">
        <v>1674</v>
      </c>
      <c r="T86" s="61" t="s">
        <v>295</v>
      </c>
      <c r="U86" s="61">
        <v>16</v>
      </c>
      <c r="V86" s="61">
        <f t="shared" si="2"/>
        <v>0.48</v>
      </c>
      <c r="W86" s="61">
        <v>7.68</v>
      </c>
      <c r="X86" s="61" t="s">
        <v>1669</v>
      </c>
      <c r="Y86" s="61" t="s">
        <v>1670</v>
      </c>
    </row>
    <row r="87" spans="1:25" ht="20.399999999999999" x14ac:dyDescent="0.3">
      <c r="A87" s="61" t="s">
        <v>303</v>
      </c>
      <c r="B87" s="61" t="s">
        <v>1700</v>
      </c>
      <c r="C87" s="61" t="s">
        <v>1665</v>
      </c>
      <c r="D87" s="61" t="s">
        <v>1700</v>
      </c>
      <c r="E87" s="61"/>
      <c r="F87" s="61" t="s">
        <v>1701</v>
      </c>
      <c r="G87" s="61" t="s">
        <v>487</v>
      </c>
      <c r="H87" s="61" t="s">
        <v>290</v>
      </c>
      <c r="I87" s="61" t="s">
        <v>151</v>
      </c>
      <c r="J87" s="61" t="s">
        <v>1092</v>
      </c>
      <c r="K87" s="61" t="s">
        <v>932</v>
      </c>
      <c r="L87" s="61" t="s">
        <v>1676</v>
      </c>
      <c r="M87" s="61" t="s">
        <v>1169</v>
      </c>
      <c r="N87" s="61" t="s">
        <v>932</v>
      </c>
      <c r="O87" s="61" t="s">
        <v>932</v>
      </c>
      <c r="P87" s="61" t="s">
        <v>932</v>
      </c>
      <c r="Q87" s="61" t="s">
        <v>932</v>
      </c>
      <c r="R87" s="61" t="s">
        <v>31</v>
      </c>
      <c r="S87" s="61" t="s">
        <v>1674</v>
      </c>
      <c r="T87" s="61" t="s">
        <v>295</v>
      </c>
      <c r="U87" s="61">
        <v>31</v>
      </c>
      <c r="V87" s="61">
        <f t="shared" si="2"/>
        <v>0.4</v>
      </c>
      <c r="W87" s="61">
        <v>12.4</v>
      </c>
      <c r="X87" s="62" t="s">
        <v>1686</v>
      </c>
      <c r="Y87" s="61" t="s">
        <v>1670</v>
      </c>
    </row>
    <row r="88" spans="1:25" ht="20.399999999999999" x14ac:dyDescent="0.3">
      <c r="A88" s="61" t="s">
        <v>307</v>
      </c>
      <c r="B88" s="61" t="s">
        <v>1700</v>
      </c>
      <c r="C88" s="61" t="s">
        <v>1665</v>
      </c>
      <c r="D88" s="61" t="s">
        <v>1700</v>
      </c>
      <c r="E88" s="61"/>
      <c r="F88" s="61" t="s">
        <v>1701</v>
      </c>
      <c r="G88" s="61" t="s">
        <v>487</v>
      </c>
      <c r="H88" s="61" t="s">
        <v>290</v>
      </c>
      <c r="I88" s="61" t="s">
        <v>151</v>
      </c>
      <c r="J88" s="61" t="s">
        <v>1092</v>
      </c>
      <c r="K88" s="61" t="s">
        <v>932</v>
      </c>
      <c r="L88" s="61" t="s">
        <v>1676</v>
      </c>
      <c r="M88" s="61" t="s">
        <v>1169</v>
      </c>
      <c r="N88" s="61" t="s">
        <v>932</v>
      </c>
      <c r="O88" s="61" t="s">
        <v>932</v>
      </c>
      <c r="P88" s="61" t="s">
        <v>932</v>
      </c>
      <c r="Q88" s="61" t="s">
        <v>932</v>
      </c>
      <c r="R88" s="61" t="s">
        <v>27</v>
      </c>
      <c r="S88" s="61" t="s">
        <v>1668</v>
      </c>
      <c r="T88" s="61" t="s">
        <v>295</v>
      </c>
      <c r="U88" s="61">
        <v>16</v>
      </c>
      <c r="V88" s="61">
        <f t="shared" si="2"/>
        <v>0.39</v>
      </c>
      <c r="W88" s="61">
        <v>6.24</v>
      </c>
      <c r="X88" s="61" t="s">
        <v>1669</v>
      </c>
      <c r="Y88" s="61" t="s">
        <v>1670</v>
      </c>
    </row>
    <row r="89" spans="1:25" ht="20.399999999999999" x14ac:dyDescent="0.3">
      <c r="A89" s="61" t="s">
        <v>302</v>
      </c>
      <c r="B89" s="61" t="s">
        <v>49</v>
      </c>
      <c r="C89" s="61" t="s">
        <v>110</v>
      </c>
      <c r="D89" s="61" t="s">
        <v>442</v>
      </c>
      <c r="E89" s="61">
        <v>10</v>
      </c>
      <c r="F89" s="61" t="s">
        <v>942</v>
      </c>
      <c r="G89" s="61" t="s">
        <v>442</v>
      </c>
      <c r="H89" s="61" t="s">
        <v>290</v>
      </c>
      <c r="I89" s="61" t="s">
        <v>151</v>
      </c>
      <c r="J89" s="61" t="s">
        <v>1092</v>
      </c>
      <c r="K89" s="61" t="s">
        <v>932</v>
      </c>
      <c r="L89" s="61" t="s">
        <v>1676</v>
      </c>
      <c r="M89" s="61" t="s">
        <v>1169</v>
      </c>
      <c r="N89" s="61" t="s">
        <v>932</v>
      </c>
      <c r="O89" s="61" t="s">
        <v>932</v>
      </c>
      <c r="P89" s="61" t="s">
        <v>932</v>
      </c>
      <c r="Q89" s="61" t="s">
        <v>932</v>
      </c>
      <c r="R89" s="61" t="s">
        <v>30</v>
      </c>
      <c r="S89" s="61" t="s">
        <v>1674</v>
      </c>
      <c r="T89" s="61" t="s">
        <v>295</v>
      </c>
      <c r="U89" s="61">
        <v>1</v>
      </c>
      <c r="V89" s="61">
        <f t="shared" si="2"/>
        <v>0.93</v>
      </c>
      <c r="W89" s="61">
        <v>0.93</v>
      </c>
      <c r="X89" s="61" t="s">
        <v>1669</v>
      </c>
      <c r="Y89" s="61" t="s">
        <v>1670</v>
      </c>
    </row>
    <row r="90" spans="1:25" ht="20.399999999999999" x14ac:dyDescent="0.3">
      <c r="A90" s="61" t="s">
        <v>298</v>
      </c>
      <c r="B90" s="61" t="s">
        <v>56</v>
      </c>
      <c r="C90" s="61" t="s">
        <v>110</v>
      </c>
      <c r="D90" s="61" t="s">
        <v>442</v>
      </c>
      <c r="E90" s="61">
        <v>80</v>
      </c>
      <c r="F90" s="61" t="s">
        <v>942</v>
      </c>
      <c r="G90" s="61" t="s">
        <v>442</v>
      </c>
      <c r="H90" s="61" t="s">
        <v>290</v>
      </c>
      <c r="I90" s="61" t="s">
        <v>151</v>
      </c>
      <c r="J90" s="61" t="s">
        <v>1092</v>
      </c>
      <c r="K90" s="61" t="s">
        <v>932</v>
      </c>
      <c r="L90" s="61" t="s">
        <v>1676</v>
      </c>
      <c r="M90" s="61" t="s">
        <v>1169</v>
      </c>
      <c r="N90" s="61" t="s">
        <v>932</v>
      </c>
      <c r="O90" s="61" t="s">
        <v>932</v>
      </c>
      <c r="P90" s="61" t="s">
        <v>932</v>
      </c>
      <c r="Q90" s="61" t="s">
        <v>932</v>
      </c>
      <c r="R90" s="61" t="s">
        <v>26</v>
      </c>
      <c r="S90" s="61" t="s">
        <v>1674</v>
      </c>
      <c r="T90" s="61" t="s">
        <v>295</v>
      </c>
      <c r="U90" s="61">
        <v>1</v>
      </c>
      <c r="V90" s="61">
        <f t="shared" si="2"/>
        <v>1.1399999999999999</v>
      </c>
      <c r="W90" s="61">
        <v>1.1399999999999999</v>
      </c>
      <c r="X90" s="61" t="s">
        <v>1669</v>
      </c>
      <c r="Y90" s="61" t="s">
        <v>1670</v>
      </c>
    </row>
    <row r="91" spans="1:25" ht="20.399999999999999" x14ac:dyDescent="0.3">
      <c r="A91" s="61" t="s">
        <v>300</v>
      </c>
      <c r="B91" s="61" t="s">
        <v>119</v>
      </c>
      <c r="C91" s="61" t="s">
        <v>110</v>
      </c>
      <c r="D91" s="61" t="s">
        <v>1684</v>
      </c>
      <c r="E91" s="61">
        <v>27</v>
      </c>
      <c r="F91" s="61" t="s">
        <v>523</v>
      </c>
      <c r="G91" s="61" t="s">
        <v>110</v>
      </c>
      <c r="H91" s="61" t="s">
        <v>290</v>
      </c>
      <c r="I91" s="61" t="s">
        <v>151</v>
      </c>
      <c r="J91" s="61" t="s">
        <v>1092</v>
      </c>
      <c r="K91" s="61" t="s">
        <v>932</v>
      </c>
      <c r="L91" s="61" t="s">
        <v>1676</v>
      </c>
      <c r="M91" s="61" t="s">
        <v>1169</v>
      </c>
      <c r="N91" s="61" t="s">
        <v>932</v>
      </c>
      <c r="O91" s="61" t="s">
        <v>932</v>
      </c>
      <c r="P91" s="61" t="s">
        <v>932</v>
      </c>
      <c r="Q91" s="61" t="s">
        <v>932</v>
      </c>
      <c r="R91" s="61" t="s">
        <v>28</v>
      </c>
      <c r="S91" s="61" t="s">
        <v>1674</v>
      </c>
      <c r="T91" s="61" t="s">
        <v>295</v>
      </c>
      <c r="U91" s="61">
        <v>22.8</v>
      </c>
      <c r="V91" s="61">
        <f t="shared" si="2"/>
        <v>12.200000000000001</v>
      </c>
      <c r="W91" s="61">
        <v>278.16000000000003</v>
      </c>
      <c r="X91" s="61" t="s">
        <v>1669</v>
      </c>
      <c r="Y91" s="61" t="s">
        <v>1670</v>
      </c>
    </row>
    <row r="92" spans="1:25" ht="20.399999999999999" x14ac:dyDescent="0.3">
      <c r="A92" s="61" t="s">
        <v>304</v>
      </c>
      <c r="B92" s="61" t="s">
        <v>122</v>
      </c>
      <c r="C92" s="61" t="s">
        <v>110</v>
      </c>
      <c r="D92" s="61" t="s">
        <v>1684</v>
      </c>
      <c r="E92" s="61">
        <v>34</v>
      </c>
      <c r="F92" s="61" t="s">
        <v>523</v>
      </c>
      <c r="G92" s="61" t="s">
        <v>110</v>
      </c>
      <c r="H92" s="61" t="s">
        <v>290</v>
      </c>
      <c r="I92" s="61" t="s">
        <v>151</v>
      </c>
      <c r="J92" s="61" t="s">
        <v>1092</v>
      </c>
      <c r="K92" s="61" t="s">
        <v>932</v>
      </c>
      <c r="L92" s="61" t="s">
        <v>1676</v>
      </c>
      <c r="M92" s="61" t="s">
        <v>1169</v>
      </c>
      <c r="N92" s="61" t="s">
        <v>932</v>
      </c>
      <c r="O92" s="61" t="s">
        <v>932</v>
      </c>
      <c r="P92" s="61" t="s">
        <v>932</v>
      </c>
      <c r="Q92" s="61" t="s">
        <v>932</v>
      </c>
      <c r="R92" s="61" t="s">
        <v>32</v>
      </c>
      <c r="S92" s="61" t="s">
        <v>1674</v>
      </c>
      <c r="T92" s="61" t="s">
        <v>295</v>
      </c>
      <c r="U92" s="61">
        <v>27.1</v>
      </c>
      <c r="V92" s="61">
        <f t="shared" si="2"/>
        <v>12.74</v>
      </c>
      <c r="W92" s="61">
        <v>345.25400000000002</v>
      </c>
      <c r="X92" s="61" t="s">
        <v>1669</v>
      </c>
      <c r="Y92" s="61" t="s">
        <v>1670</v>
      </c>
    </row>
    <row r="93" spans="1:25" ht="20.399999999999999" x14ac:dyDescent="0.3">
      <c r="A93" s="61" t="s">
        <v>306</v>
      </c>
      <c r="B93" s="61" t="s">
        <v>125</v>
      </c>
      <c r="C93" s="61" t="s">
        <v>110</v>
      </c>
      <c r="D93" s="61" t="s">
        <v>1684</v>
      </c>
      <c r="E93" s="61">
        <v>45</v>
      </c>
      <c r="F93" s="61" t="s">
        <v>523</v>
      </c>
      <c r="G93" s="61" t="s">
        <v>110</v>
      </c>
      <c r="H93" s="61" t="s">
        <v>290</v>
      </c>
      <c r="I93" s="61" t="s">
        <v>151</v>
      </c>
      <c r="J93" s="61" t="s">
        <v>1092</v>
      </c>
      <c r="K93" s="61" t="s">
        <v>932</v>
      </c>
      <c r="L93" s="61" t="s">
        <v>1676</v>
      </c>
      <c r="M93" s="61" t="s">
        <v>1169</v>
      </c>
      <c r="N93" s="61" t="s">
        <v>932</v>
      </c>
      <c r="O93" s="61" t="s">
        <v>932</v>
      </c>
      <c r="P93" s="61" t="s">
        <v>932</v>
      </c>
      <c r="Q93" s="61" t="s">
        <v>932</v>
      </c>
      <c r="R93" s="61" t="s">
        <v>26</v>
      </c>
      <c r="S93" s="61" t="s">
        <v>1668</v>
      </c>
      <c r="T93" s="61" t="s">
        <v>295</v>
      </c>
      <c r="U93" s="61">
        <v>19.3</v>
      </c>
      <c r="V93" s="61">
        <f t="shared" si="2"/>
        <v>12.92</v>
      </c>
      <c r="W93" s="61">
        <v>249.35599999999999</v>
      </c>
      <c r="X93" s="61" t="s">
        <v>1669</v>
      </c>
      <c r="Y93" s="61" t="s">
        <v>1670</v>
      </c>
    </row>
    <row r="94" spans="1:25" ht="20.399999999999999" x14ac:dyDescent="0.3">
      <c r="A94" s="61" t="s">
        <v>299</v>
      </c>
      <c r="B94" s="61" t="s">
        <v>130</v>
      </c>
      <c r="C94" s="61" t="s">
        <v>110</v>
      </c>
      <c r="D94" s="61" t="s">
        <v>1684</v>
      </c>
      <c r="E94" s="61">
        <v>58</v>
      </c>
      <c r="F94" s="61" t="s">
        <v>523</v>
      </c>
      <c r="G94" s="61" t="s">
        <v>110</v>
      </c>
      <c r="H94" s="61" t="s">
        <v>290</v>
      </c>
      <c r="I94" s="61" t="s">
        <v>151</v>
      </c>
      <c r="J94" s="61" t="s">
        <v>1092</v>
      </c>
      <c r="K94" s="61" t="s">
        <v>932</v>
      </c>
      <c r="L94" s="61" t="s">
        <v>1676</v>
      </c>
      <c r="M94" s="61" t="s">
        <v>1169</v>
      </c>
      <c r="N94" s="61" t="s">
        <v>932</v>
      </c>
      <c r="O94" s="61" t="s">
        <v>932</v>
      </c>
      <c r="P94" s="61" t="s">
        <v>932</v>
      </c>
      <c r="Q94" s="61" t="s">
        <v>932</v>
      </c>
      <c r="R94" s="61" t="s">
        <v>27</v>
      </c>
      <c r="S94" s="61" t="s">
        <v>1674</v>
      </c>
      <c r="T94" s="61" t="s">
        <v>295</v>
      </c>
      <c r="U94" s="61">
        <v>20.399999999999999</v>
      </c>
      <c r="V94" s="61">
        <f t="shared" si="2"/>
        <v>9.4700000000000006</v>
      </c>
      <c r="W94" s="61">
        <v>193.18799999999999</v>
      </c>
      <c r="X94" s="61" t="s">
        <v>1669</v>
      </c>
      <c r="Y94" s="61" t="s">
        <v>1670</v>
      </c>
    </row>
    <row r="95" spans="1:25" ht="20.399999999999999" x14ac:dyDescent="0.3">
      <c r="A95" s="61" t="s">
        <v>305</v>
      </c>
      <c r="B95" s="61" t="s">
        <v>1106</v>
      </c>
      <c r="C95" s="61" t="s">
        <v>1665</v>
      </c>
      <c r="D95" s="61" t="s">
        <v>1009</v>
      </c>
      <c r="E95" s="61">
        <v>5</v>
      </c>
      <c r="F95" s="61" t="s">
        <v>930</v>
      </c>
      <c r="G95" s="61" t="s">
        <v>1009</v>
      </c>
      <c r="H95" s="61" t="s">
        <v>290</v>
      </c>
      <c r="I95" s="61" t="s">
        <v>151</v>
      </c>
      <c r="J95" s="61" t="s">
        <v>1092</v>
      </c>
      <c r="K95" s="61" t="s">
        <v>932</v>
      </c>
      <c r="L95" s="61" t="s">
        <v>1676</v>
      </c>
      <c r="M95" s="61" t="s">
        <v>1169</v>
      </c>
      <c r="N95" s="61" t="s">
        <v>932</v>
      </c>
      <c r="O95" s="61" t="s">
        <v>932</v>
      </c>
      <c r="P95" s="61" t="s">
        <v>932</v>
      </c>
      <c r="Q95" s="61" t="s">
        <v>932</v>
      </c>
      <c r="R95" s="61" t="s">
        <v>25</v>
      </c>
      <c r="S95" s="61" t="s">
        <v>1668</v>
      </c>
      <c r="T95" s="61" t="s">
        <v>295</v>
      </c>
      <c r="U95" s="61">
        <v>10.5</v>
      </c>
      <c r="V95" s="61">
        <f t="shared" si="2"/>
        <v>2.44</v>
      </c>
      <c r="W95" s="61">
        <v>25.619999999999997</v>
      </c>
      <c r="X95" s="61" t="s">
        <v>1669</v>
      </c>
      <c r="Y95" s="61" t="s">
        <v>1670</v>
      </c>
    </row>
    <row r="96" spans="1:25" ht="20.399999999999999" x14ac:dyDescent="0.3">
      <c r="A96" s="61" t="s">
        <v>297</v>
      </c>
      <c r="B96" s="61" t="s">
        <v>1101</v>
      </c>
      <c r="C96" s="61" t="s">
        <v>1665</v>
      </c>
      <c r="D96" s="61" t="s">
        <v>1009</v>
      </c>
      <c r="E96" s="61">
        <v>17</v>
      </c>
      <c r="F96" s="61" t="s">
        <v>930</v>
      </c>
      <c r="G96" s="61" t="s">
        <v>1009</v>
      </c>
      <c r="H96" s="61" t="s">
        <v>290</v>
      </c>
      <c r="I96" s="61" t="s">
        <v>151</v>
      </c>
      <c r="J96" s="61" t="s">
        <v>1092</v>
      </c>
      <c r="K96" s="61" t="s">
        <v>932</v>
      </c>
      <c r="L96" s="61" t="s">
        <v>1676</v>
      </c>
      <c r="M96" s="61" t="s">
        <v>1169</v>
      </c>
      <c r="N96" s="61" t="s">
        <v>932</v>
      </c>
      <c r="O96" s="61" t="s">
        <v>932</v>
      </c>
      <c r="P96" s="61" t="s">
        <v>932</v>
      </c>
      <c r="Q96" s="61" t="s">
        <v>932</v>
      </c>
      <c r="R96" s="61" t="s">
        <v>25</v>
      </c>
      <c r="S96" s="61" t="s">
        <v>1674</v>
      </c>
      <c r="T96" s="61" t="s">
        <v>295</v>
      </c>
      <c r="U96" s="61">
        <v>1</v>
      </c>
      <c r="V96" s="61">
        <f t="shared" si="2"/>
        <v>1.36</v>
      </c>
      <c r="W96" s="61">
        <v>1.36</v>
      </c>
      <c r="X96" s="61" t="s">
        <v>1669</v>
      </c>
      <c r="Y96" s="61" t="s">
        <v>1670</v>
      </c>
    </row>
    <row r="97" spans="1:25" ht="20.399999999999999" x14ac:dyDescent="0.3">
      <c r="A97" s="61" t="s">
        <v>311</v>
      </c>
      <c r="B97" s="61" t="s">
        <v>107</v>
      </c>
      <c r="C97" s="61" t="s">
        <v>1665</v>
      </c>
      <c r="D97" s="61">
        <v>6</v>
      </c>
      <c r="E97" s="61">
        <v>6</v>
      </c>
      <c r="F97" s="61" t="s">
        <v>3</v>
      </c>
      <c r="G97" s="61" t="s">
        <v>443</v>
      </c>
      <c r="H97" s="61" t="s">
        <v>292</v>
      </c>
      <c r="I97" s="61" t="s">
        <v>151</v>
      </c>
      <c r="J97" s="61" t="s">
        <v>1092</v>
      </c>
      <c r="K97" s="61" t="s">
        <v>932</v>
      </c>
      <c r="L97" s="61" t="s">
        <v>1676</v>
      </c>
      <c r="M97" s="61" t="s">
        <v>1169</v>
      </c>
      <c r="N97" s="61" t="s">
        <v>932</v>
      </c>
      <c r="O97" s="61" t="s">
        <v>932</v>
      </c>
      <c r="P97" s="61" t="s">
        <v>932</v>
      </c>
      <c r="Q97" s="61" t="s">
        <v>932</v>
      </c>
      <c r="R97" s="61" t="s">
        <v>27</v>
      </c>
      <c r="S97" s="61" t="s">
        <v>1674</v>
      </c>
      <c r="T97" s="61" t="s">
        <v>296</v>
      </c>
      <c r="U97" s="61">
        <v>1</v>
      </c>
      <c r="V97" s="61">
        <f t="shared" si="2"/>
        <v>0.76</v>
      </c>
      <c r="W97" s="61">
        <v>0.76</v>
      </c>
      <c r="X97" s="61" t="s">
        <v>1669</v>
      </c>
      <c r="Y97" s="61" t="s">
        <v>1670</v>
      </c>
    </row>
    <row r="98" spans="1:25" ht="20.399999999999999" x14ac:dyDescent="0.3">
      <c r="A98" s="61" t="s">
        <v>320</v>
      </c>
      <c r="B98" s="61" t="s">
        <v>109</v>
      </c>
      <c r="C98" s="61" t="s">
        <v>1665</v>
      </c>
      <c r="D98" s="61">
        <v>7</v>
      </c>
      <c r="E98" s="61">
        <v>7</v>
      </c>
      <c r="F98" s="61" t="s">
        <v>3</v>
      </c>
      <c r="G98" s="61" t="s">
        <v>443</v>
      </c>
      <c r="H98" s="61" t="s">
        <v>292</v>
      </c>
      <c r="I98" s="61" t="s">
        <v>151</v>
      </c>
      <c r="J98" s="61" t="s">
        <v>1092</v>
      </c>
      <c r="K98" s="61" t="s">
        <v>932</v>
      </c>
      <c r="L98" s="61" t="s">
        <v>1676</v>
      </c>
      <c r="M98" s="61" t="s">
        <v>1169</v>
      </c>
      <c r="N98" s="61" t="s">
        <v>932</v>
      </c>
      <c r="O98" s="61" t="s">
        <v>932</v>
      </c>
      <c r="P98" s="61" t="s">
        <v>932</v>
      </c>
      <c r="Q98" s="61" t="s">
        <v>932</v>
      </c>
      <c r="R98" s="61" t="s">
        <v>28</v>
      </c>
      <c r="S98" s="61" t="s">
        <v>1668</v>
      </c>
      <c r="T98" s="61" t="s">
        <v>296</v>
      </c>
      <c r="U98" s="61">
        <v>16</v>
      </c>
      <c r="V98" s="61">
        <f t="shared" si="2"/>
        <v>0.8</v>
      </c>
      <c r="W98" s="61">
        <v>12.8</v>
      </c>
      <c r="X98" s="61" t="s">
        <v>1669</v>
      </c>
      <c r="Y98" s="61" t="s">
        <v>1670</v>
      </c>
    </row>
    <row r="99" spans="1:25" ht="20.399999999999999" x14ac:dyDescent="0.3">
      <c r="A99" s="61" t="s">
        <v>314</v>
      </c>
      <c r="B99" s="61" t="s">
        <v>1700</v>
      </c>
      <c r="C99" s="61" t="s">
        <v>1665</v>
      </c>
      <c r="D99" s="61" t="s">
        <v>1700</v>
      </c>
      <c r="E99" s="61"/>
      <c r="F99" s="61" t="s">
        <v>1701</v>
      </c>
      <c r="G99" s="61" t="s">
        <v>487</v>
      </c>
      <c r="H99" s="61" t="s">
        <v>292</v>
      </c>
      <c r="I99" s="61" t="s">
        <v>151</v>
      </c>
      <c r="J99" s="61" t="s">
        <v>1092</v>
      </c>
      <c r="K99" s="61" t="s">
        <v>932</v>
      </c>
      <c r="L99" s="61" t="s">
        <v>1676</v>
      </c>
      <c r="M99" s="61" t="s">
        <v>1169</v>
      </c>
      <c r="N99" s="61" t="s">
        <v>932</v>
      </c>
      <c r="O99" s="61" t="s">
        <v>932</v>
      </c>
      <c r="P99" s="61" t="s">
        <v>932</v>
      </c>
      <c r="Q99" s="61" t="s">
        <v>932</v>
      </c>
      <c r="R99" s="61" t="s">
        <v>30</v>
      </c>
      <c r="S99" s="61" t="s">
        <v>1674</v>
      </c>
      <c r="T99" s="61" t="s">
        <v>296</v>
      </c>
      <c r="U99" s="61">
        <v>31</v>
      </c>
      <c r="V99" s="61">
        <f t="shared" si="2"/>
        <v>0.75</v>
      </c>
      <c r="W99" s="61">
        <v>23.25</v>
      </c>
      <c r="X99" s="62" t="s">
        <v>1686</v>
      </c>
      <c r="Y99" s="61" t="s">
        <v>1670</v>
      </c>
    </row>
    <row r="100" spans="1:25" ht="20.399999999999999" x14ac:dyDescent="0.3">
      <c r="A100" s="61" t="s">
        <v>318</v>
      </c>
      <c r="B100" s="61" t="s">
        <v>1700</v>
      </c>
      <c r="C100" s="61" t="s">
        <v>1665</v>
      </c>
      <c r="D100" s="61" t="s">
        <v>1700</v>
      </c>
      <c r="E100" s="61"/>
      <c r="F100" s="61" t="s">
        <v>1701</v>
      </c>
      <c r="G100" s="61" t="s">
        <v>487</v>
      </c>
      <c r="H100" s="61" t="s">
        <v>292</v>
      </c>
      <c r="I100" s="61" t="s">
        <v>151</v>
      </c>
      <c r="J100" s="61" t="s">
        <v>1092</v>
      </c>
      <c r="K100" s="61" t="s">
        <v>932</v>
      </c>
      <c r="L100" s="61" t="s">
        <v>1676</v>
      </c>
      <c r="M100" s="61" t="s">
        <v>1169</v>
      </c>
      <c r="N100" s="61" t="s">
        <v>932</v>
      </c>
      <c r="O100" s="61" t="s">
        <v>932</v>
      </c>
      <c r="P100" s="61" t="s">
        <v>932</v>
      </c>
      <c r="Q100" s="61" t="s">
        <v>932</v>
      </c>
      <c r="R100" s="61" t="s">
        <v>26</v>
      </c>
      <c r="S100" s="61" t="s">
        <v>1668</v>
      </c>
      <c r="T100" s="61" t="s">
        <v>296</v>
      </c>
      <c r="U100" s="61">
        <v>1</v>
      </c>
      <c r="V100" s="61">
        <f t="shared" si="2"/>
        <v>0.76</v>
      </c>
      <c r="W100" s="61">
        <v>0.76</v>
      </c>
      <c r="X100" s="61" t="s">
        <v>1669</v>
      </c>
      <c r="Y100" s="61" t="s">
        <v>1670</v>
      </c>
    </row>
    <row r="101" spans="1:25" ht="20.399999999999999" x14ac:dyDescent="0.3">
      <c r="A101" s="61" t="s">
        <v>309</v>
      </c>
      <c r="B101" s="61" t="s">
        <v>63</v>
      </c>
      <c r="C101" s="61" t="s">
        <v>110</v>
      </c>
      <c r="D101" s="61" t="s">
        <v>442</v>
      </c>
      <c r="E101" s="61">
        <v>21</v>
      </c>
      <c r="F101" s="61" t="s">
        <v>942</v>
      </c>
      <c r="G101" s="61" t="s">
        <v>442</v>
      </c>
      <c r="H101" s="61" t="s">
        <v>292</v>
      </c>
      <c r="I101" s="61" t="s">
        <v>151</v>
      </c>
      <c r="J101" s="61" t="s">
        <v>1092</v>
      </c>
      <c r="K101" s="61" t="s">
        <v>932</v>
      </c>
      <c r="L101" s="61" t="s">
        <v>1676</v>
      </c>
      <c r="M101" s="61" t="s">
        <v>1169</v>
      </c>
      <c r="N101" s="61" t="s">
        <v>932</v>
      </c>
      <c r="O101" s="61" t="s">
        <v>932</v>
      </c>
      <c r="P101" s="61" t="s">
        <v>932</v>
      </c>
      <c r="Q101" s="61" t="s">
        <v>932</v>
      </c>
      <c r="R101" s="61" t="s">
        <v>25</v>
      </c>
      <c r="S101" s="61" t="s">
        <v>1674</v>
      </c>
      <c r="T101" s="61" t="s">
        <v>296</v>
      </c>
      <c r="U101" s="61">
        <v>0.3</v>
      </c>
      <c r="V101" s="61">
        <f t="shared" ref="V101:V132" si="3">W101/U101</f>
        <v>1.6300000000000001</v>
      </c>
      <c r="W101" s="61">
        <v>0.48899999999999999</v>
      </c>
      <c r="X101" s="61" t="s">
        <v>1669</v>
      </c>
      <c r="Y101" s="61" t="s">
        <v>1670</v>
      </c>
    </row>
    <row r="102" spans="1:25" ht="20.399999999999999" x14ac:dyDescent="0.3">
      <c r="A102" s="61" t="s">
        <v>316</v>
      </c>
      <c r="B102" s="61" t="s">
        <v>54</v>
      </c>
      <c r="C102" s="61" t="s">
        <v>110</v>
      </c>
      <c r="D102" s="61" t="s">
        <v>442</v>
      </c>
      <c r="E102" s="61">
        <v>36</v>
      </c>
      <c r="F102" s="61" t="s">
        <v>942</v>
      </c>
      <c r="G102" s="61" t="s">
        <v>442</v>
      </c>
      <c r="H102" s="61" t="s">
        <v>292</v>
      </c>
      <c r="I102" s="61" t="s">
        <v>151</v>
      </c>
      <c r="J102" s="61" t="s">
        <v>1092</v>
      </c>
      <c r="K102" s="61" t="s">
        <v>932</v>
      </c>
      <c r="L102" s="61" t="s">
        <v>1676</v>
      </c>
      <c r="M102" s="61" t="s">
        <v>1169</v>
      </c>
      <c r="N102" s="61" t="s">
        <v>932</v>
      </c>
      <c r="O102" s="61" t="s">
        <v>932</v>
      </c>
      <c r="P102" s="61" t="s">
        <v>932</v>
      </c>
      <c r="Q102" s="61" t="s">
        <v>932</v>
      </c>
      <c r="R102" s="61" t="s">
        <v>32</v>
      </c>
      <c r="S102" s="61" t="s">
        <v>1674</v>
      </c>
      <c r="T102" s="61" t="s">
        <v>296</v>
      </c>
      <c r="U102" s="61">
        <v>0</v>
      </c>
      <c r="V102" s="61" t="e">
        <f t="shared" si="3"/>
        <v>#DIV/0!</v>
      </c>
      <c r="W102" s="61">
        <v>0</v>
      </c>
      <c r="X102" s="61" t="s">
        <v>1669</v>
      </c>
      <c r="Y102" s="61" t="s">
        <v>1670</v>
      </c>
    </row>
    <row r="103" spans="1:25" ht="20.399999999999999" x14ac:dyDescent="0.3">
      <c r="A103" s="61" t="s">
        <v>315</v>
      </c>
      <c r="B103" s="61" t="s">
        <v>121</v>
      </c>
      <c r="C103" s="61" t="s">
        <v>110</v>
      </c>
      <c r="D103" s="61" t="s">
        <v>1684</v>
      </c>
      <c r="E103" s="61">
        <v>30</v>
      </c>
      <c r="F103" s="61" t="s">
        <v>523</v>
      </c>
      <c r="G103" s="61" t="s">
        <v>110</v>
      </c>
      <c r="H103" s="61" t="s">
        <v>292</v>
      </c>
      <c r="I103" s="61" t="s">
        <v>151</v>
      </c>
      <c r="J103" s="61" t="s">
        <v>1092</v>
      </c>
      <c r="K103" s="61" t="s">
        <v>932</v>
      </c>
      <c r="L103" s="61" t="s">
        <v>1676</v>
      </c>
      <c r="M103" s="61" t="s">
        <v>1169</v>
      </c>
      <c r="N103" s="61" t="s">
        <v>932</v>
      </c>
      <c r="O103" s="61" t="s">
        <v>932</v>
      </c>
      <c r="P103" s="61" t="s">
        <v>932</v>
      </c>
      <c r="Q103" s="61" t="s">
        <v>932</v>
      </c>
      <c r="R103" s="61" t="s">
        <v>31</v>
      </c>
      <c r="S103" s="61" t="s">
        <v>1674</v>
      </c>
      <c r="T103" s="61" t="s">
        <v>296</v>
      </c>
      <c r="U103" s="61">
        <v>25</v>
      </c>
      <c r="V103" s="61">
        <f t="shared" si="3"/>
        <v>29.63</v>
      </c>
      <c r="W103" s="61">
        <v>740.75</v>
      </c>
      <c r="X103" s="61" t="s">
        <v>1669</v>
      </c>
      <c r="Y103" s="61" t="s">
        <v>1670</v>
      </c>
    </row>
    <row r="104" spans="1:25" ht="20.399999999999999" x14ac:dyDescent="0.3">
      <c r="A104" s="61" t="s">
        <v>319</v>
      </c>
      <c r="B104" s="61" t="s">
        <v>126</v>
      </c>
      <c r="C104" s="61" t="s">
        <v>110</v>
      </c>
      <c r="D104" s="61" t="s">
        <v>1684</v>
      </c>
      <c r="E104" s="61">
        <v>46</v>
      </c>
      <c r="F104" s="61" t="s">
        <v>523</v>
      </c>
      <c r="G104" s="61" t="s">
        <v>110</v>
      </c>
      <c r="H104" s="61" t="s">
        <v>292</v>
      </c>
      <c r="I104" s="61" t="s">
        <v>151</v>
      </c>
      <c r="J104" s="61" t="s">
        <v>1092</v>
      </c>
      <c r="K104" s="61" t="s">
        <v>932</v>
      </c>
      <c r="L104" s="61" t="s">
        <v>1676</v>
      </c>
      <c r="M104" s="61" t="s">
        <v>1169</v>
      </c>
      <c r="N104" s="61" t="s">
        <v>932</v>
      </c>
      <c r="O104" s="61" t="s">
        <v>932</v>
      </c>
      <c r="P104" s="61" t="s">
        <v>932</v>
      </c>
      <c r="Q104" s="61" t="s">
        <v>932</v>
      </c>
      <c r="R104" s="61" t="s">
        <v>27</v>
      </c>
      <c r="S104" s="61" t="s">
        <v>1668</v>
      </c>
      <c r="T104" s="61" t="s">
        <v>296</v>
      </c>
      <c r="U104" s="61">
        <v>27</v>
      </c>
      <c r="V104" s="61">
        <f t="shared" si="3"/>
        <v>42.72999999999999</v>
      </c>
      <c r="W104" s="61">
        <v>1153.7099999999998</v>
      </c>
      <c r="X104" s="61" t="s">
        <v>1669</v>
      </c>
      <c r="Y104" s="61" t="s">
        <v>1670</v>
      </c>
    </row>
    <row r="105" spans="1:25" ht="20.399999999999999" x14ac:dyDescent="0.3">
      <c r="A105" s="61" t="s">
        <v>313</v>
      </c>
      <c r="B105" s="61" t="s">
        <v>129</v>
      </c>
      <c r="C105" s="61" t="s">
        <v>110</v>
      </c>
      <c r="D105" s="61" t="s">
        <v>1684</v>
      </c>
      <c r="E105" s="61">
        <v>55</v>
      </c>
      <c r="F105" s="61" t="s">
        <v>523</v>
      </c>
      <c r="G105" s="61" t="s">
        <v>110</v>
      </c>
      <c r="H105" s="61" t="s">
        <v>292</v>
      </c>
      <c r="I105" s="61" t="s">
        <v>151</v>
      </c>
      <c r="J105" s="61" t="s">
        <v>1092</v>
      </c>
      <c r="K105" s="61" t="s">
        <v>932</v>
      </c>
      <c r="L105" s="61" t="s">
        <v>1676</v>
      </c>
      <c r="M105" s="61" t="s">
        <v>1169</v>
      </c>
      <c r="N105" s="61" t="s">
        <v>932</v>
      </c>
      <c r="O105" s="61" t="s">
        <v>932</v>
      </c>
      <c r="P105" s="61" t="s">
        <v>932</v>
      </c>
      <c r="Q105" s="61" t="s">
        <v>932</v>
      </c>
      <c r="R105" s="61" t="s">
        <v>29</v>
      </c>
      <c r="S105" s="61" t="s">
        <v>1674</v>
      </c>
      <c r="T105" s="61" t="s">
        <v>296</v>
      </c>
      <c r="U105" s="61">
        <v>27</v>
      </c>
      <c r="V105" s="61">
        <f t="shared" si="3"/>
        <v>31.4</v>
      </c>
      <c r="W105" s="61">
        <v>847.8</v>
      </c>
      <c r="X105" s="61" t="s">
        <v>1669</v>
      </c>
      <c r="Y105" s="61" t="s">
        <v>1670</v>
      </c>
    </row>
    <row r="106" spans="1:25" ht="20.399999999999999" x14ac:dyDescent="0.3">
      <c r="A106" s="61" t="s">
        <v>317</v>
      </c>
      <c r="B106" s="61" t="s">
        <v>1689</v>
      </c>
      <c r="C106" s="61" t="s">
        <v>110</v>
      </c>
      <c r="D106" s="61" t="s">
        <v>1684</v>
      </c>
      <c r="E106" s="61">
        <v>6</v>
      </c>
      <c r="F106" s="61" t="s">
        <v>523</v>
      </c>
      <c r="G106" s="61" t="s">
        <v>110</v>
      </c>
      <c r="H106" s="61" t="s">
        <v>292</v>
      </c>
      <c r="I106" s="61" t="s">
        <v>151</v>
      </c>
      <c r="J106" s="61" t="s">
        <v>1092</v>
      </c>
      <c r="K106" s="61" t="s">
        <v>932</v>
      </c>
      <c r="L106" s="61" t="s">
        <v>1676</v>
      </c>
      <c r="M106" s="61" t="s">
        <v>1169</v>
      </c>
      <c r="N106" s="61" t="s">
        <v>932</v>
      </c>
      <c r="O106" s="61" t="s">
        <v>932</v>
      </c>
      <c r="P106" s="61" t="s">
        <v>932</v>
      </c>
      <c r="Q106" s="61" t="s">
        <v>932</v>
      </c>
      <c r="R106" s="61" t="s">
        <v>25</v>
      </c>
      <c r="S106" s="61" t="s">
        <v>1668</v>
      </c>
      <c r="T106" s="61" t="s">
        <v>296</v>
      </c>
      <c r="U106" s="61">
        <v>25</v>
      </c>
      <c r="V106" s="61">
        <f t="shared" si="3"/>
        <v>56.44</v>
      </c>
      <c r="W106" s="61">
        <v>1411</v>
      </c>
      <c r="X106" s="61" t="s">
        <v>1669</v>
      </c>
      <c r="Y106" s="61" t="s">
        <v>1670</v>
      </c>
    </row>
    <row r="107" spans="1:25" ht="20.399999999999999" x14ac:dyDescent="0.3">
      <c r="A107" s="61" t="s">
        <v>310</v>
      </c>
      <c r="B107" s="61" t="s">
        <v>1103</v>
      </c>
      <c r="C107" s="61" t="s">
        <v>1665</v>
      </c>
      <c r="D107" s="61" t="s">
        <v>1009</v>
      </c>
      <c r="E107" s="61">
        <v>2</v>
      </c>
      <c r="F107" s="61" t="s">
        <v>930</v>
      </c>
      <c r="G107" s="61" t="s">
        <v>1009</v>
      </c>
      <c r="H107" s="61" t="s">
        <v>292</v>
      </c>
      <c r="I107" s="61" t="s">
        <v>151</v>
      </c>
      <c r="J107" s="61" t="s">
        <v>1092</v>
      </c>
      <c r="K107" s="61" t="s">
        <v>932</v>
      </c>
      <c r="L107" s="61" t="s">
        <v>1676</v>
      </c>
      <c r="M107" s="61" t="s">
        <v>1169</v>
      </c>
      <c r="N107" s="61" t="s">
        <v>932</v>
      </c>
      <c r="O107" s="61" t="s">
        <v>932</v>
      </c>
      <c r="P107" s="61" t="s">
        <v>932</v>
      </c>
      <c r="Q107" s="61" t="s">
        <v>932</v>
      </c>
      <c r="R107" s="61" t="s">
        <v>26</v>
      </c>
      <c r="S107" s="61" t="s">
        <v>1674</v>
      </c>
      <c r="T107" s="61" t="s">
        <v>296</v>
      </c>
      <c r="U107" s="61">
        <v>16</v>
      </c>
      <c r="V107" s="61">
        <f t="shared" si="3"/>
        <v>1.22</v>
      </c>
      <c r="W107" s="61">
        <v>19.52</v>
      </c>
      <c r="X107" s="61" t="s">
        <v>1669</v>
      </c>
      <c r="Y107" s="61" t="s">
        <v>1670</v>
      </c>
    </row>
    <row r="108" spans="1:25" ht="20.399999999999999" x14ac:dyDescent="0.3">
      <c r="A108" s="61" t="s">
        <v>312</v>
      </c>
      <c r="B108" s="61" t="s">
        <v>1104</v>
      </c>
      <c r="C108" s="61" t="s">
        <v>1665</v>
      </c>
      <c r="D108" s="61" t="s">
        <v>1009</v>
      </c>
      <c r="E108" s="61">
        <v>3</v>
      </c>
      <c r="F108" s="61" t="s">
        <v>930</v>
      </c>
      <c r="G108" s="61" t="s">
        <v>1009</v>
      </c>
      <c r="H108" s="61" t="s">
        <v>292</v>
      </c>
      <c r="I108" s="61" t="s">
        <v>151</v>
      </c>
      <c r="J108" s="61" t="s">
        <v>1092</v>
      </c>
      <c r="K108" s="61" t="s">
        <v>932</v>
      </c>
      <c r="L108" s="61" t="s">
        <v>1676</v>
      </c>
      <c r="M108" s="61" t="s">
        <v>1169</v>
      </c>
      <c r="N108" s="61" t="s">
        <v>932</v>
      </c>
      <c r="O108" s="61" t="s">
        <v>932</v>
      </c>
      <c r="P108" s="61" t="s">
        <v>932</v>
      </c>
      <c r="Q108" s="61" t="s">
        <v>932</v>
      </c>
      <c r="R108" s="61" t="s">
        <v>28</v>
      </c>
      <c r="S108" s="61" t="s">
        <v>1674</v>
      </c>
      <c r="T108" s="61" t="s">
        <v>296</v>
      </c>
      <c r="U108" s="61">
        <v>1</v>
      </c>
      <c r="V108" s="61">
        <f t="shared" si="3"/>
        <v>1.1000000000000001</v>
      </c>
      <c r="W108" s="61">
        <v>1.1000000000000001</v>
      </c>
      <c r="X108" s="61" t="s">
        <v>1669</v>
      </c>
      <c r="Y108" s="61" t="s">
        <v>1670</v>
      </c>
    </row>
    <row r="109" spans="1:25" x14ac:dyDescent="0.3">
      <c r="A109" s="61" t="s">
        <v>330</v>
      </c>
      <c r="B109" s="61" t="s">
        <v>46</v>
      </c>
      <c r="C109" s="61" t="s">
        <v>1665</v>
      </c>
      <c r="D109" s="61">
        <v>16</v>
      </c>
      <c r="E109" s="61">
        <v>16</v>
      </c>
      <c r="F109" s="61" t="s">
        <v>3</v>
      </c>
      <c r="G109" s="61" t="s">
        <v>443</v>
      </c>
      <c r="H109" s="61" t="s">
        <v>357</v>
      </c>
      <c r="I109" s="61" t="s">
        <v>151</v>
      </c>
      <c r="J109" s="61" t="s">
        <v>440</v>
      </c>
      <c r="K109" s="61" t="s">
        <v>6</v>
      </c>
      <c r="L109" s="61" t="s">
        <v>1676</v>
      </c>
      <c r="M109" s="61" t="s">
        <v>1169</v>
      </c>
      <c r="N109" s="61" t="s">
        <v>932</v>
      </c>
      <c r="O109" s="61" t="s">
        <v>932</v>
      </c>
      <c r="P109" s="61" t="s">
        <v>932</v>
      </c>
      <c r="Q109" s="61" t="s">
        <v>932</v>
      </c>
      <c r="R109" s="61" t="s">
        <v>25</v>
      </c>
      <c r="S109" s="61" t="s">
        <v>1668</v>
      </c>
      <c r="T109" s="61" t="s">
        <v>321</v>
      </c>
      <c r="U109" s="61">
        <v>46</v>
      </c>
      <c r="V109" s="61">
        <f t="shared" si="3"/>
        <v>0.83</v>
      </c>
      <c r="W109" s="61">
        <v>38.18</v>
      </c>
      <c r="X109" s="61" t="s">
        <v>1669</v>
      </c>
      <c r="Y109" s="61" t="s">
        <v>1670</v>
      </c>
    </row>
    <row r="110" spans="1:25" x14ac:dyDescent="0.3">
      <c r="A110" s="61" t="s">
        <v>327</v>
      </c>
      <c r="B110" s="61" t="s">
        <v>45</v>
      </c>
      <c r="C110" s="61" t="s">
        <v>1665</v>
      </c>
      <c r="D110" s="61">
        <v>23</v>
      </c>
      <c r="E110" s="61">
        <v>23</v>
      </c>
      <c r="F110" s="61" t="s">
        <v>3</v>
      </c>
      <c r="G110" s="61" t="s">
        <v>443</v>
      </c>
      <c r="H110" s="61" t="s">
        <v>357</v>
      </c>
      <c r="I110" s="61" t="s">
        <v>151</v>
      </c>
      <c r="J110" s="61" t="s">
        <v>440</v>
      </c>
      <c r="K110" s="61" t="s">
        <v>6</v>
      </c>
      <c r="L110" s="61" t="s">
        <v>1676</v>
      </c>
      <c r="M110" s="61" t="s">
        <v>1169</v>
      </c>
      <c r="N110" s="61" t="s">
        <v>932</v>
      </c>
      <c r="O110" s="61" t="s">
        <v>932</v>
      </c>
      <c r="P110" s="61" t="s">
        <v>932</v>
      </c>
      <c r="Q110" s="61" t="s">
        <v>932</v>
      </c>
      <c r="R110" s="61" t="s">
        <v>30</v>
      </c>
      <c r="S110" s="61" t="s">
        <v>1674</v>
      </c>
      <c r="T110" s="61" t="s">
        <v>321</v>
      </c>
      <c r="U110" s="61">
        <v>63.1</v>
      </c>
      <c r="V110" s="61">
        <f t="shared" si="3"/>
        <v>1.52</v>
      </c>
      <c r="W110" s="61">
        <v>95.912000000000006</v>
      </c>
      <c r="X110" s="61" t="s">
        <v>1669</v>
      </c>
      <c r="Y110" s="61" t="s">
        <v>1670</v>
      </c>
    </row>
    <row r="111" spans="1:25" x14ac:dyDescent="0.3">
      <c r="A111" s="61" t="s">
        <v>329</v>
      </c>
      <c r="B111" s="61" t="s">
        <v>1700</v>
      </c>
      <c r="C111" s="61" t="s">
        <v>1665</v>
      </c>
      <c r="D111" s="61" t="s">
        <v>1700</v>
      </c>
      <c r="E111" s="61"/>
      <c r="F111" s="61" t="s">
        <v>1701</v>
      </c>
      <c r="G111" s="61" t="s">
        <v>487</v>
      </c>
      <c r="H111" s="61" t="s">
        <v>357</v>
      </c>
      <c r="I111" s="61" t="s">
        <v>151</v>
      </c>
      <c r="J111" s="61" t="s">
        <v>440</v>
      </c>
      <c r="K111" s="61" t="s">
        <v>6</v>
      </c>
      <c r="L111" s="61" t="s">
        <v>1676</v>
      </c>
      <c r="M111" s="61" t="s">
        <v>1169</v>
      </c>
      <c r="N111" s="61" t="s">
        <v>932</v>
      </c>
      <c r="O111" s="61" t="s">
        <v>932</v>
      </c>
      <c r="P111" s="61" t="s">
        <v>932</v>
      </c>
      <c r="Q111" s="61" t="s">
        <v>932</v>
      </c>
      <c r="R111" s="61" t="s">
        <v>32</v>
      </c>
      <c r="S111" s="61" t="s">
        <v>1674</v>
      </c>
      <c r="T111" s="61" t="s">
        <v>321</v>
      </c>
      <c r="U111" s="61">
        <v>96</v>
      </c>
      <c r="V111" s="61">
        <f t="shared" si="3"/>
        <v>0.43</v>
      </c>
      <c r="W111" s="61">
        <v>41.28</v>
      </c>
      <c r="X111" s="62" t="s">
        <v>1686</v>
      </c>
      <c r="Y111" s="61" t="s">
        <v>1670</v>
      </c>
    </row>
    <row r="112" spans="1:25" x14ac:dyDescent="0.3">
      <c r="A112" s="61" t="s">
        <v>332</v>
      </c>
      <c r="B112" s="61" t="s">
        <v>1700</v>
      </c>
      <c r="C112" s="61" t="s">
        <v>1665</v>
      </c>
      <c r="D112" s="61" t="s">
        <v>1700</v>
      </c>
      <c r="E112" s="61"/>
      <c r="F112" s="61" t="s">
        <v>1701</v>
      </c>
      <c r="G112" s="61" t="s">
        <v>487</v>
      </c>
      <c r="H112" s="61" t="s">
        <v>357</v>
      </c>
      <c r="I112" s="61" t="s">
        <v>151</v>
      </c>
      <c r="J112" s="61" t="s">
        <v>440</v>
      </c>
      <c r="K112" s="61" t="s">
        <v>6</v>
      </c>
      <c r="L112" s="61" t="s">
        <v>1676</v>
      </c>
      <c r="M112" s="61" t="s">
        <v>1169</v>
      </c>
      <c r="N112" s="61" t="s">
        <v>932</v>
      </c>
      <c r="O112" s="61" t="s">
        <v>932</v>
      </c>
      <c r="P112" s="61" t="s">
        <v>932</v>
      </c>
      <c r="Q112" s="61" t="s">
        <v>932</v>
      </c>
      <c r="R112" s="61" t="s">
        <v>27</v>
      </c>
      <c r="S112" s="61" t="s">
        <v>1668</v>
      </c>
      <c r="T112" s="61" t="s">
        <v>321</v>
      </c>
      <c r="U112" s="61">
        <v>46</v>
      </c>
      <c r="V112" s="61">
        <f t="shared" si="3"/>
        <v>0.43000000000000005</v>
      </c>
      <c r="W112" s="61">
        <v>19.78</v>
      </c>
      <c r="X112" s="61" t="s">
        <v>1669</v>
      </c>
      <c r="Y112" s="61" t="s">
        <v>1670</v>
      </c>
    </row>
    <row r="113" spans="1:25" x14ac:dyDescent="0.3">
      <c r="A113" s="61" t="s">
        <v>324</v>
      </c>
      <c r="B113" s="61" t="s">
        <v>61</v>
      </c>
      <c r="C113" s="61" t="s">
        <v>110</v>
      </c>
      <c r="D113" s="61" t="s">
        <v>442</v>
      </c>
      <c r="E113" s="61">
        <v>13</v>
      </c>
      <c r="F113" s="61" t="s">
        <v>942</v>
      </c>
      <c r="G113" s="61" t="s">
        <v>442</v>
      </c>
      <c r="H113" s="61" t="s">
        <v>357</v>
      </c>
      <c r="I113" s="61" t="s">
        <v>151</v>
      </c>
      <c r="J113" s="61" t="s">
        <v>440</v>
      </c>
      <c r="K113" s="61" t="s">
        <v>6</v>
      </c>
      <c r="L113" s="61" t="s">
        <v>1676</v>
      </c>
      <c r="M113" s="61" t="s">
        <v>1169</v>
      </c>
      <c r="N113" s="61" t="s">
        <v>932</v>
      </c>
      <c r="O113" s="61" t="s">
        <v>932</v>
      </c>
      <c r="P113" s="61" t="s">
        <v>932</v>
      </c>
      <c r="Q113" s="61" t="s">
        <v>932</v>
      </c>
      <c r="R113" s="61" t="s">
        <v>27</v>
      </c>
      <c r="S113" s="61" t="s">
        <v>1674</v>
      </c>
      <c r="T113" s="61" t="s">
        <v>321</v>
      </c>
      <c r="U113" s="61">
        <v>70.8</v>
      </c>
      <c r="V113" s="61">
        <f t="shared" si="3"/>
        <v>5.9600000000000009</v>
      </c>
      <c r="W113" s="61">
        <v>421.96800000000002</v>
      </c>
      <c r="X113" s="61" t="s">
        <v>1669</v>
      </c>
      <c r="Y113" s="61" t="s">
        <v>1670</v>
      </c>
    </row>
    <row r="114" spans="1:25" x14ac:dyDescent="0.3">
      <c r="A114" s="61" t="s">
        <v>325</v>
      </c>
      <c r="B114" s="61" t="s">
        <v>64</v>
      </c>
      <c r="C114" s="61" t="s">
        <v>110</v>
      </c>
      <c r="D114" s="61" t="s">
        <v>442</v>
      </c>
      <c r="E114" s="61">
        <v>32</v>
      </c>
      <c r="F114" s="61" t="s">
        <v>942</v>
      </c>
      <c r="G114" s="61" t="s">
        <v>442</v>
      </c>
      <c r="H114" s="61" t="s">
        <v>357</v>
      </c>
      <c r="I114" s="61" t="s">
        <v>151</v>
      </c>
      <c r="J114" s="61" t="s">
        <v>440</v>
      </c>
      <c r="K114" s="61" t="s">
        <v>6</v>
      </c>
      <c r="L114" s="61" t="s">
        <v>1676</v>
      </c>
      <c r="M114" s="61" t="s">
        <v>1169</v>
      </c>
      <c r="N114" s="61" t="s">
        <v>932</v>
      </c>
      <c r="O114" s="61" t="s">
        <v>932</v>
      </c>
      <c r="P114" s="61" t="s">
        <v>932</v>
      </c>
      <c r="Q114" s="61" t="s">
        <v>932</v>
      </c>
      <c r="R114" s="61" t="s">
        <v>28</v>
      </c>
      <c r="S114" s="61" t="s">
        <v>1674</v>
      </c>
      <c r="T114" s="61" t="s">
        <v>321</v>
      </c>
      <c r="U114" s="61">
        <v>65.400000000000006</v>
      </c>
      <c r="V114" s="61">
        <f t="shared" si="3"/>
        <v>4.8899999999999997</v>
      </c>
      <c r="W114" s="61">
        <v>319.80599999999998</v>
      </c>
      <c r="X114" s="61" t="s">
        <v>1669</v>
      </c>
      <c r="Y114" s="61" t="s">
        <v>1670</v>
      </c>
    </row>
    <row r="115" spans="1:25" x14ac:dyDescent="0.3">
      <c r="A115" s="61" t="s">
        <v>331</v>
      </c>
      <c r="B115" s="61" t="s">
        <v>113</v>
      </c>
      <c r="C115" s="61" t="s">
        <v>110</v>
      </c>
      <c r="D115" s="61" t="s">
        <v>1684</v>
      </c>
      <c r="E115" s="61">
        <v>15</v>
      </c>
      <c r="F115" s="61" t="s">
        <v>523</v>
      </c>
      <c r="G115" s="61" t="s">
        <v>110</v>
      </c>
      <c r="H115" s="61" t="s">
        <v>357</v>
      </c>
      <c r="I115" s="61" t="s">
        <v>151</v>
      </c>
      <c r="J115" s="61" t="s">
        <v>440</v>
      </c>
      <c r="K115" s="61" t="s">
        <v>6</v>
      </c>
      <c r="L115" s="61" t="s">
        <v>1676</v>
      </c>
      <c r="M115" s="61" t="s">
        <v>1169</v>
      </c>
      <c r="N115" s="61" t="s">
        <v>932</v>
      </c>
      <c r="O115" s="61" t="s">
        <v>932</v>
      </c>
      <c r="P115" s="61" t="s">
        <v>932</v>
      </c>
      <c r="Q115" s="61" t="s">
        <v>932</v>
      </c>
      <c r="R115" s="61" t="s">
        <v>26</v>
      </c>
      <c r="S115" s="61" t="s">
        <v>1668</v>
      </c>
      <c r="T115" s="61" t="s">
        <v>321</v>
      </c>
      <c r="U115" s="61">
        <v>90</v>
      </c>
      <c r="V115" s="61">
        <f t="shared" si="3"/>
        <v>39.44</v>
      </c>
      <c r="W115" s="61">
        <v>3549.6</v>
      </c>
      <c r="X115" s="61" t="s">
        <v>1669</v>
      </c>
      <c r="Y115" s="61" t="s">
        <v>1670</v>
      </c>
    </row>
    <row r="116" spans="1:25" x14ac:dyDescent="0.3">
      <c r="A116" s="61" t="s">
        <v>322</v>
      </c>
      <c r="B116" s="61" t="s">
        <v>117</v>
      </c>
      <c r="C116" s="61" t="s">
        <v>110</v>
      </c>
      <c r="D116" s="61" t="s">
        <v>1684</v>
      </c>
      <c r="E116" s="61">
        <v>19</v>
      </c>
      <c r="F116" s="61" t="s">
        <v>523</v>
      </c>
      <c r="G116" s="61" t="s">
        <v>110</v>
      </c>
      <c r="H116" s="61" t="s">
        <v>357</v>
      </c>
      <c r="I116" s="61" t="s">
        <v>151</v>
      </c>
      <c r="J116" s="61" t="s">
        <v>440</v>
      </c>
      <c r="K116" s="61" t="s">
        <v>6</v>
      </c>
      <c r="L116" s="61" t="s">
        <v>1676</v>
      </c>
      <c r="M116" s="61" t="s">
        <v>1169</v>
      </c>
      <c r="N116" s="61" t="s">
        <v>932</v>
      </c>
      <c r="O116" s="61" t="s">
        <v>932</v>
      </c>
      <c r="P116" s="61" t="s">
        <v>932</v>
      </c>
      <c r="Q116" s="61" t="s">
        <v>932</v>
      </c>
      <c r="R116" s="61" t="s">
        <v>25</v>
      </c>
      <c r="S116" s="61" t="s">
        <v>1674</v>
      </c>
      <c r="T116" s="61" t="s">
        <v>321</v>
      </c>
      <c r="U116" s="61">
        <v>88</v>
      </c>
      <c r="V116" s="61">
        <f t="shared" si="3"/>
        <v>12.539999999999997</v>
      </c>
      <c r="W116" s="61">
        <v>1103.5199999999998</v>
      </c>
      <c r="X116" s="61" t="s">
        <v>1669</v>
      </c>
      <c r="Y116" s="61" t="s">
        <v>1670</v>
      </c>
    </row>
    <row r="117" spans="1:25" x14ac:dyDescent="0.3">
      <c r="A117" s="61" t="s">
        <v>328</v>
      </c>
      <c r="B117" s="61" t="s">
        <v>120</v>
      </c>
      <c r="C117" s="61" t="s">
        <v>110</v>
      </c>
      <c r="D117" s="61" t="s">
        <v>1684</v>
      </c>
      <c r="E117" s="61">
        <v>29</v>
      </c>
      <c r="F117" s="61" t="s">
        <v>523</v>
      </c>
      <c r="G117" s="61" t="s">
        <v>110</v>
      </c>
      <c r="H117" s="61" t="s">
        <v>357</v>
      </c>
      <c r="I117" s="61" t="s">
        <v>151</v>
      </c>
      <c r="J117" s="61" t="s">
        <v>440</v>
      </c>
      <c r="K117" s="61" t="s">
        <v>6</v>
      </c>
      <c r="L117" s="61" t="s">
        <v>1676</v>
      </c>
      <c r="M117" s="61" t="s">
        <v>1169</v>
      </c>
      <c r="N117" s="61" t="s">
        <v>932</v>
      </c>
      <c r="O117" s="61" t="s">
        <v>932</v>
      </c>
      <c r="P117" s="61" t="s">
        <v>932</v>
      </c>
      <c r="Q117" s="61" t="s">
        <v>932</v>
      </c>
      <c r="R117" s="61" t="s">
        <v>31</v>
      </c>
      <c r="S117" s="61" t="s">
        <v>1674</v>
      </c>
      <c r="T117" s="61" t="s">
        <v>321</v>
      </c>
      <c r="U117" s="61">
        <v>90</v>
      </c>
      <c r="V117" s="61">
        <f t="shared" si="3"/>
        <v>39.120000000000005</v>
      </c>
      <c r="W117" s="61">
        <v>3520.8</v>
      </c>
      <c r="X117" s="61" t="s">
        <v>1669</v>
      </c>
      <c r="Y117" s="61" t="s">
        <v>1670</v>
      </c>
    </row>
    <row r="118" spans="1:25" x14ac:dyDescent="0.3">
      <c r="A118" s="61" t="s">
        <v>326</v>
      </c>
      <c r="B118" s="61" t="s">
        <v>1690</v>
      </c>
      <c r="C118" s="61" t="s">
        <v>110</v>
      </c>
      <c r="D118" s="61" t="s">
        <v>1684</v>
      </c>
      <c r="E118" s="61">
        <v>8</v>
      </c>
      <c r="F118" s="61" t="s">
        <v>523</v>
      </c>
      <c r="G118" s="61" t="s">
        <v>110</v>
      </c>
      <c r="H118" s="61" t="s">
        <v>357</v>
      </c>
      <c r="I118" s="61" t="s">
        <v>151</v>
      </c>
      <c r="J118" s="61" t="s">
        <v>440</v>
      </c>
      <c r="K118" s="61" t="s">
        <v>6</v>
      </c>
      <c r="L118" s="61" t="s">
        <v>1676</v>
      </c>
      <c r="M118" s="61" t="s">
        <v>1169</v>
      </c>
      <c r="N118" s="61" t="s">
        <v>932</v>
      </c>
      <c r="O118" s="61" t="s">
        <v>932</v>
      </c>
      <c r="P118" s="61" t="s">
        <v>932</v>
      </c>
      <c r="Q118" s="61" t="s">
        <v>932</v>
      </c>
      <c r="R118" s="61" t="s">
        <v>29</v>
      </c>
      <c r="S118" s="61" t="s">
        <v>1674</v>
      </c>
      <c r="T118" s="61" t="s">
        <v>321</v>
      </c>
      <c r="U118" s="61">
        <v>90.4</v>
      </c>
      <c r="V118" s="61">
        <f t="shared" si="3"/>
        <v>17.759999999999998</v>
      </c>
      <c r="W118" s="61">
        <v>1605.5039999999999</v>
      </c>
      <c r="X118" s="61" t="s">
        <v>1669</v>
      </c>
      <c r="Y118" s="61" t="s">
        <v>1670</v>
      </c>
    </row>
    <row r="119" spans="1:25" x14ac:dyDescent="0.3">
      <c r="A119" s="61" t="s">
        <v>323</v>
      </c>
      <c r="B119" s="61" t="s">
        <v>1107</v>
      </c>
      <c r="C119" s="61" t="s">
        <v>1665</v>
      </c>
      <c r="D119" s="61" t="s">
        <v>1009</v>
      </c>
      <c r="E119" s="61">
        <v>6</v>
      </c>
      <c r="F119" s="61" t="s">
        <v>930</v>
      </c>
      <c r="G119" s="61" t="s">
        <v>1009</v>
      </c>
      <c r="H119" s="61" t="s">
        <v>357</v>
      </c>
      <c r="I119" s="61" t="s">
        <v>151</v>
      </c>
      <c r="J119" s="61" t="s">
        <v>440</v>
      </c>
      <c r="K119" s="61" t="s">
        <v>6</v>
      </c>
      <c r="L119" s="61" t="s">
        <v>1676</v>
      </c>
      <c r="M119" s="61" t="s">
        <v>1169</v>
      </c>
      <c r="N119" s="61" t="s">
        <v>932</v>
      </c>
      <c r="O119" s="61" t="s">
        <v>932</v>
      </c>
      <c r="P119" s="61" t="s">
        <v>932</v>
      </c>
      <c r="Q119" s="61" t="s">
        <v>932</v>
      </c>
      <c r="R119" s="61" t="s">
        <v>26</v>
      </c>
      <c r="S119" s="61" t="s">
        <v>1674</v>
      </c>
      <c r="T119" s="61" t="s">
        <v>321</v>
      </c>
      <c r="U119" s="61">
        <v>76.099999999999994</v>
      </c>
      <c r="V119" s="61">
        <f t="shared" si="3"/>
        <v>2.5099999999999998</v>
      </c>
      <c r="W119" s="61">
        <v>191.01099999999997</v>
      </c>
      <c r="X119" s="61" t="s">
        <v>1669</v>
      </c>
      <c r="Y119" s="61" t="s">
        <v>1670</v>
      </c>
    </row>
    <row r="120" spans="1:25" x14ac:dyDescent="0.3">
      <c r="A120" s="61" t="s">
        <v>333</v>
      </c>
      <c r="B120" s="61" t="s">
        <v>1098</v>
      </c>
      <c r="C120" s="61" t="s">
        <v>1665</v>
      </c>
      <c r="D120" s="61" t="s">
        <v>1009</v>
      </c>
      <c r="E120" s="61">
        <v>16</v>
      </c>
      <c r="F120" s="61" t="s">
        <v>930</v>
      </c>
      <c r="G120" s="61" t="s">
        <v>1009</v>
      </c>
      <c r="H120" s="61" t="s">
        <v>357</v>
      </c>
      <c r="I120" s="61" t="s">
        <v>151</v>
      </c>
      <c r="J120" s="61" t="s">
        <v>440</v>
      </c>
      <c r="K120" s="61" t="s">
        <v>6</v>
      </c>
      <c r="L120" s="61" t="s">
        <v>1676</v>
      </c>
      <c r="M120" s="61" t="s">
        <v>1169</v>
      </c>
      <c r="N120" s="61" t="s">
        <v>932</v>
      </c>
      <c r="O120" s="61" t="s">
        <v>932</v>
      </c>
      <c r="P120" s="61" t="s">
        <v>932</v>
      </c>
      <c r="Q120" s="61" t="s">
        <v>932</v>
      </c>
      <c r="R120" s="61" t="s">
        <v>28</v>
      </c>
      <c r="S120" s="61" t="s">
        <v>1668</v>
      </c>
      <c r="T120" s="61" t="s">
        <v>321</v>
      </c>
      <c r="U120" s="61">
        <v>80.8</v>
      </c>
      <c r="V120" s="61">
        <f t="shared" si="3"/>
        <v>3.2799999999999994</v>
      </c>
      <c r="W120" s="61">
        <v>265.02399999999994</v>
      </c>
      <c r="X120" s="61" t="s">
        <v>1669</v>
      </c>
      <c r="Y120" s="61" t="s">
        <v>1670</v>
      </c>
    </row>
    <row r="121" spans="1:25" ht="20.399999999999999" x14ac:dyDescent="0.3">
      <c r="A121" s="61" t="s">
        <v>343</v>
      </c>
      <c r="B121" s="61" t="s">
        <v>1702</v>
      </c>
      <c r="C121" s="61" t="s">
        <v>1665</v>
      </c>
      <c r="D121" s="61" t="s">
        <v>1700</v>
      </c>
      <c r="E121" s="61"/>
      <c r="F121" s="61" t="s">
        <v>1701</v>
      </c>
      <c r="G121" s="61" t="s">
        <v>487</v>
      </c>
      <c r="H121" s="61" t="s">
        <v>358</v>
      </c>
      <c r="I121" s="61" t="s">
        <v>1647</v>
      </c>
      <c r="J121" s="61" t="s">
        <v>1675</v>
      </c>
      <c r="K121" s="61" t="s">
        <v>932</v>
      </c>
      <c r="L121" s="61" t="s">
        <v>1676</v>
      </c>
      <c r="M121" s="61" t="s">
        <v>1169</v>
      </c>
      <c r="N121" s="61" t="s">
        <v>932</v>
      </c>
      <c r="O121" s="61" t="s">
        <v>932</v>
      </c>
      <c r="P121" s="61" t="s">
        <v>932</v>
      </c>
      <c r="Q121" s="61" t="s">
        <v>932</v>
      </c>
      <c r="R121" s="61"/>
      <c r="S121" s="61"/>
      <c r="T121" s="61" t="s">
        <v>337</v>
      </c>
      <c r="U121" s="61"/>
      <c r="V121" s="61"/>
      <c r="W121" s="61"/>
      <c r="X121" s="61"/>
      <c r="Y121" s="61"/>
    </row>
    <row r="122" spans="1:25" ht="20.399999999999999" x14ac:dyDescent="0.3">
      <c r="A122" s="61" t="s">
        <v>346</v>
      </c>
      <c r="B122" s="61" t="s">
        <v>1702</v>
      </c>
      <c r="C122" s="61" t="s">
        <v>1665</v>
      </c>
      <c r="D122" s="61" t="s">
        <v>1700</v>
      </c>
      <c r="E122" s="61"/>
      <c r="F122" s="61" t="s">
        <v>1701</v>
      </c>
      <c r="G122" s="61" t="s">
        <v>487</v>
      </c>
      <c r="H122" s="61" t="s">
        <v>358</v>
      </c>
      <c r="I122" s="61" t="s">
        <v>1647</v>
      </c>
      <c r="J122" s="61" t="s">
        <v>1675</v>
      </c>
      <c r="K122" s="61" t="s">
        <v>932</v>
      </c>
      <c r="L122" s="61" t="s">
        <v>1676</v>
      </c>
      <c r="M122" s="61" t="s">
        <v>1169</v>
      </c>
      <c r="N122" s="61" t="s">
        <v>932</v>
      </c>
      <c r="O122" s="61" t="s">
        <v>932</v>
      </c>
      <c r="P122" s="61" t="s">
        <v>932</v>
      </c>
      <c r="Q122" s="61" t="s">
        <v>932</v>
      </c>
      <c r="R122" s="61"/>
      <c r="S122" s="61"/>
      <c r="T122" s="61" t="s">
        <v>337</v>
      </c>
      <c r="U122" s="61"/>
      <c r="V122" s="61"/>
      <c r="W122" s="61"/>
      <c r="X122" s="61"/>
      <c r="Y122" s="61"/>
    </row>
    <row r="123" spans="1:25" ht="20.399999999999999" x14ac:dyDescent="0.3">
      <c r="A123" s="61" t="s">
        <v>341</v>
      </c>
      <c r="B123" s="61" t="s">
        <v>59</v>
      </c>
      <c r="C123" s="61" t="s">
        <v>110</v>
      </c>
      <c r="D123" s="61" t="s">
        <v>442</v>
      </c>
      <c r="E123" s="61"/>
      <c r="F123" s="61" t="s">
        <v>942</v>
      </c>
      <c r="G123" s="61" t="s">
        <v>442</v>
      </c>
      <c r="H123" s="61" t="s">
        <v>358</v>
      </c>
      <c r="I123" s="61" t="s">
        <v>1647</v>
      </c>
      <c r="J123" s="61" t="s">
        <v>1675</v>
      </c>
      <c r="K123" s="61" t="s">
        <v>932</v>
      </c>
      <c r="L123" s="61" t="s">
        <v>1676</v>
      </c>
      <c r="M123" s="61" t="s">
        <v>1169</v>
      </c>
      <c r="N123" s="61" t="s">
        <v>932</v>
      </c>
      <c r="O123" s="61" t="s">
        <v>932</v>
      </c>
      <c r="P123" s="61" t="s">
        <v>932</v>
      </c>
      <c r="Q123" s="61" t="s">
        <v>932</v>
      </c>
      <c r="R123" s="61"/>
      <c r="S123" s="61"/>
      <c r="T123" s="61" t="s">
        <v>337</v>
      </c>
      <c r="U123" s="61"/>
      <c r="V123" s="61"/>
      <c r="W123" s="61"/>
      <c r="X123" s="61"/>
      <c r="Y123" s="61"/>
    </row>
    <row r="124" spans="1:25" ht="20.399999999999999" x14ac:dyDescent="0.3">
      <c r="A124" s="61" t="s">
        <v>340</v>
      </c>
      <c r="B124" s="61" t="s">
        <v>75</v>
      </c>
      <c r="C124" s="61" t="s">
        <v>110</v>
      </c>
      <c r="D124" s="61" t="s">
        <v>1684</v>
      </c>
      <c r="E124" s="61"/>
      <c r="F124" s="61" t="s">
        <v>523</v>
      </c>
      <c r="G124" s="61" t="s">
        <v>110</v>
      </c>
      <c r="H124" s="61" t="s">
        <v>358</v>
      </c>
      <c r="I124" s="61" t="s">
        <v>1647</v>
      </c>
      <c r="J124" s="61" t="s">
        <v>1675</v>
      </c>
      <c r="K124" s="61" t="s">
        <v>932</v>
      </c>
      <c r="L124" s="61" t="s">
        <v>1676</v>
      </c>
      <c r="M124" s="61" t="s">
        <v>1169</v>
      </c>
      <c r="N124" s="61" t="s">
        <v>932</v>
      </c>
      <c r="O124" s="61" t="s">
        <v>932</v>
      </c>
      <c r="P124" s="61" t="s">
        <v>932</v>
      </c>
      <c r="Q124" s="61" t="s">
        <v>932</v>
      </c>
      <c r="R124" s="61"/>
      <c r="S124" s="61"/>
      <c r="T124" s="61" t="s">
        <v>337</v>
      </c>
      <c r="U124" s="61"/>
      <c r="V124" s="61"/>
      <c r="W124" s="61"/>
      <c r="X124" s="61"/>
      <c r="Y124" s="61"/>
    </row>
    <row r="125" spans="1:25" ht="20.399999999999999" x14ac:dyDescent="0.3">
      <c r="A125" s="61" t="s">
        <v>342</v>
      </c>
      <c r="B125" s="61" t="s">
        <v>73</v>
      </c>
      <c r="C125" s="61" t="s">
        <v>110</v>
      </c>
      <c r="D125" s="61" t="s">
        <v>1684</v>
      </c>
      <c r="E125" s="61"/>
      <c r="F125" s="61" t="s">
        <v>523</v>
      </c>
      <c r="G125" s="61" t="s">
        <v>110</v>
      </c>
      <c r="H125" s="61" t="s">
        <v>358</v>
      </c>
      <c r="I125" s="61" t="s">
        <v>1647</v>
      </c>
      <c r="J125" s="61" t="s">
        <v>1675</v>
      </c>
      <c r="K125" s="61" t="s">
        <v>932</v>
      </c>
      <c r="L125" s="61" t="s">
        <v>1676</v>
      </c>
      <c r="M125" s="61" t="s">
        <v>1169</v>
      </c>
      <c r="N125" s="61" t="s">
        <v>932</v>
      </c>
      <c r="O125" s="61" t="s">
        <v>932</v>
      </c>
      <c r="P125" s="61" t="s">
        <v>932</v>
      </c>
      <c r="Q125" s="61" t="s">
        <v>932</v>
      </c>
      <c r="R125" s="61"/>
      <c r="S125" s="61"/>
      <c r="T125" s="61" t="s">
        <v>337</v>
      </c>
      <c r="U125" s="61"/>
      <c r="V125" s="61"/>
      <c r="W125" s="61"/>
      <c r="X125" s="61"/>
      <c r="Y125" s="61"/>
    </row>
    <row r="126" spans="1:25" ht="20.399999999999999" x14ac:dyDescent="0.3">
      <c r="A126" s="61" t="s">
        <v>345</v>
      </c>
      <c r="B126" s="61" t="s">
        <v>76</v>
      </c>
      <c r="C126" s="61" t="s">
        <v>110</v>
      </c>
      <c r="D126" s="61" t="s">
        <v>1684</v>
      </c>
      <c r="E126" s="61"/>
      <c r="F126" s="61" t="s">
        <v>523</v>
      </c>
      <c r="G126" s="61" t="s">
        <v>110</v>
      </c>
      <c r="H126" s="61" t="s">
        <v>358</v>
      </c>
      <c r="I126" s="61" t="s">
        <v>1647</v>
      </c>
      <c r="J126" s="61" t="s">
        <v>1675</v>
      </c>
      <c r="K126" s="61" t="s">
        <v>932</v>
      </c>
      <c r="L126" s="61" t="s">
        <v>1676</v>
      </c>
      <c r="M126" s="61" t="s">
        <v>1169</v>
      </c>
      <c r="N126" s="61" t="s">
        <v>932</v>
      </c>
      <c r="O126" s="61" t="s">
        <v>932</v>
      </c>
      <c r="P126" s="61" t="s">
        <v>932</v>
      </c>
      <c r="Q126" s="61" t="s">
        <v>932</v>
      </c>
      <c r="R126" s="61"/>
      <c r="S126" s="61"/>
      <c r="T126" s="61" t="s">
        <v>337</v>
      </c>
      <c r="U126" s="61"/>
      <c r="V126" s="61"/>
      <c r="W126" s="61"/>
      <c r="X126" s="61"/>
      <c r="Y126" s="61"/>
    </row>
    <row r="127" spans="1:25" ht="20.399999999999999" x14ac:dyDescent="0.3">
      <c r="A127" s="61" t="s">
        <v>344</v>
      </c>
      <c r="B127" s="61" t="s">
        <v>2316</v>
      </c>
      <c r="C127" s="61" t="s">
        <v>1665</v>
      </c>
      <c r="D127" s="61" t="s">
        <v>1009</v>
      </c>
      <c r="E127" s="61">
        <v>13</v>
      </c>
      <c r="F127" s="61" t="s">
        <v>930</v>
      </c>
      <c r="G127" s="61" t="s">
        <v>1009</v>
      </c>
      <c r="H127" s="61" t="s">
        <v>358</v>
      </c>
      <c r="I127" s="61" t="s">
        <v>1647</v>
      </c>
      <c r="J127" s="61" t="s">
        <v>1675</v>
      </c>
      <c r="K127" s="61" t="s">
        <v>932</v>
      </c>
      <c r="L127" s="61" t="s">
        <v>1676</v>
      </c>
      <c r="M127" s="61" t="s">
        <v>1169</v>
      </c>
      <c r="N127" s="61" t="s">
        <v>932</v>
      </c>
      <c r="O127" s="61" t="s">
        <v>932</v>
      </c>
      <c r="P127" s="61" t="s">
        <v>932</v>
      </c>
      <c r="Q127" s="61" t="s">
        <v>932</v>
      </c>
      <c r="R127" s="61"/>
      <c r="S127" s="61"/>
      <c r="T127" s="61" t="s">
        <v>337</v>
      </c>
      <c r="U127" s="61"/>
      <c r="V127" s="61"/>
      <c r="W127" s="61"/>
      <c r="X127" s="61"/>
      <c r="Y127" s="61"/>
    </row>
    <row r="128" spans="1:25" ht="20.399999999999999" x14ac:dyDescent="0.3">
      <c r="A128" s="61" t="s">
        <v>347</v>
      </c>
      <c r="B128" s="61" t="s">
        <v>1702</v>
      </c>
      <c r="C128" s="61" t="s">
        <v>1665</v>
      </c>
      <c r="D128" s="61" t="s">
        <v>1700</v>
      </c>
      <c r="E128" s="61"/>
      <c r="F128" s="61" t="s">
        <v>1701</v>
      </c>
      <c r="G128" s="61" t="s">
        <v>487</v>
      </c>
      <c r="H128" s="61" t="s">
        <v>355</v>
      </c>
      <c r="I128" s="61" t="s">
        <v>151</v>
      </c>
      <c r="J128" s="61" t="s">
        <v>1666</v>
      </c>
      <c r="K128" s="61" t="s">
        <v>8</v>
      </c>
      <c r="L128" s="61" t="s">
        <v>1070</v>
      </c>
      <c r="M128" s="61" t="s">
        <v>1156</v>
      </c>
      <c r="N128" s="61" t="s">
        <v>932</v>
      </c>
      <c r="O128" s="61" t="s">
        <v>932</v>
      </c>
      <c r="P128" s="61" t="s">
        <v>932</v>
      </c>
      <c r="Q128" s="61" t="s">
        <v>932</v>
      </c>
      <c r="R128" s="61" t="s">
        <v>25</v>
      </c>
      <c r="S128" s="61" t="s">
        <v>1674</v>
      </c>
      <c r="T128" s="61" t="s">
        <v>338</v>
      </c>
      <c r="U128" s="61">
        <v>66</v>
      </c>
      <c r="V128" s="61">
        <f t="shared" ref="V128:V191" si="4">W128/U128</f>
        <v>-0.11</v>
      </c>
      <c r="W128" s="61">
        <v>-7.26</v>
      </c>
      <c r="X128" s="61" t="s">
        <v>1669</v>
      </c>
      <c r="Y128" s="61" t="s">
        <v>1670</v>
      </c>
    </row>
    <row r="129" spans="1:25" ht="20.399999999999999" x14ac:dyDescent="0.3">
      <c r="A129" s="61" t="s">
        <v>350</v>
      </c>
      <c r="B129" s="61" t="s">
        <v>66</v>
      </c>
      <c r="C129" s="61" t="s">
        <v>110</v>
      </c>
      <c r="D129" s="61" t="s">
        <v>442</v>
      </c>
      <c r="E129" s="61">
        <v>47</v>
      </c>
      <c r="F129" s="61" t="s">
        <v>942</v>
      </c>
      <c r="G129" s="61" t="s">
        <v>442</v>
      </c>
      <c r="H129" s="61" t="s">
        <v>355</v>
      </c>
      <c r="I129" s="61" t="s">
        <v>151</v>
      </c>
      <c r="J129" s="61" t="s">
        <v>1666</v>
      </c>
      <c r="K129" s="61" t="s">
        <v>8</v>
      </c>
      <c r="L129" s="61" t="s">
        <v>1070</v>
      </c>
      <c r="M129" s="61" t="s">
        <v>1156</v>
      </c>
      <c r="N129" s="61" t="s">
        <v>932</v>
      </c>
      <c r="O129" s="61" t="s">
        <v>932</v>
      </c>
      <c r="P129" s="61" t="s">
        <v>932</v>
      </c>
      <c r="Q129" s="61" t="s">
        <v>932</v>
      </c>
      <c r="R129" s="61" t="s">
        <v>28</v>
      </c>
      <c r="S129" s="61" t="s">
        <v>1674</v>
      </c>
      <c r="T129" s="61" t="s">
        <v>338</v>
      </c>
      <c r="U129" s="61">
        <v>54.8</v>
      </c>
      <c r="V129" s="61">
        <f t="shared" si="4"/>
        <v>2.4300000000000006</v>
      </c>
      <c r="W129" s="61">
        <v>133.16400000000002</v>
      </c>
      <c r="X129" s="61" t="s">
        <v>1669</v>
      </c>
      <c r="Y129" s="61" t="s">
        <v>1670</v>
      </c>
    </row>
    <row r="130" spans="1:25" ht="20.399999999999999" x14ac:dyDescent="0.3">
      <c r="A130" s="61" t="s">
        <v>348</v>
      </c>
      <c r="B130" s="61" t="s">
        <v>77</v>
      </c>
      <c r="C130" s="61" t="s">
        <v>110</v>
      </c>
      <c r="D130" s="61" t="s">
        <v>1684</v>
      </c>
      <c r="E130" s="61">
        <v>50</v>
      </c>
      <c r="F130" s="61" t="s">
        <v>523</v>
      </c>
      <c r="G130" s="61" t="s">
        <v>110</v>
      </c>
      <c r="H130" s="61" t="s">
        <v>355</v>
      </c>
      <c r="I130" s="61" t="s">
        <v>151</v>
      </c>
      <c r="J130" s="61" t="s">
        <v>1666</v>
      </c>
      <c r="K130" s="61" t="s">
        <v>8</v>
      </c>
      <c r="L130" s="61" t="s">
        <v>1070</v>
      </c>
      <c r="M130" s="61" t="s">
        <v>1156</v>
      </c>
      <c r="N130" s="61" t="s">
        <v>932</v>
      </c>
      <c r="O130" s="61" t="s">
        <v>932</v>
      </c>
      <c r="P130" s="61" t="s">
        <v>932</v>
      </c>
      <c r="Q130" s="61" t="s">
        <v>932</v>
      </c>
      <c r="R130" s="61" t="s">
        <v>26</v>
      </c>
      <c r="S130" s="61" t="s">
        <v>1674</v>
      </c>
      <c r="T130" s="61" t="s">
        <v>338</v>
      </c>
      <c r="U130" s="61">
        <v>87.6</v>
      </c>
      <c r="V130" s="61">
        <f t="shared" si="4"/>
        <v>12.010000000000002</v>
      </c>
      <c r="W130" s="61">
        <v>1052.076</v>
      </c>
      <c r="X130" s="61" t="s">
        <v>1669</v>
      </c>
      <c r="Y130" s="61" t="s">
        <v>1670</v>
      </c>
    </row>
    <row r="131" spans="1:25" ht="20.399999999999999" x14ac:dyDescent="0.3">
      <c r="A131" s="61" t="s">
        <v>349</v>
      </c>
      <c r="B131" s="61" t="s">
        <v>80</v>
      </c>
      <c r="C131" s="61" t="s">
        <v>110</v>
      </c>
      <c r="D131" s="61" t="s">
        <v>1684</v>
      </c>
      <c r="E131" s="61">
        <v>54</v>
      </c>
      <c r="F131" s="61" t="s">
        <v>523</v>
      </c>
      <c r="G131" s="61" t="s">
        <v>110</v>
      </c>
      <c r="H131" s="61" t="s">
        <v>355</v>
      </c>
      <c r="I131" s="61" t="s">
        <v>151</v>
      </c>
      <c r="J131" s="61" t="s">
        <v>1666</v>
      </c>
      <c r="K131" s="61" t="s">
        <v>8</v>
      </c>
      <c r="L131" s="61" t="s">
        <v>1070</v>
      </c>
      <c r="M131" s="61" t="s">
        <v>1156</v>
      </c>
      <c r="N131" s="61" t="s">
        <v>932</v>
      </c>
      <c r="O131" s="61" t="s">
        <v>932</v>
      </c>
      <c r="P131" s="61" t="s">
        <v>932</v>
      </c>
      <c r="Q131" s="61" t="s">
        <v>932</v>
      </c>
      <c r="R131" s="61" t="s">
        <v>27</v>
      </c>
      <c r="S131" s="61" t="s">
        <v>1674</v>
      </c>
      <c r="T131" s="61" t="s">
        <v>338</v>
      </c>
      <c r="U131" s="61">
        <v>91.2</v>
      </c>
      <c r="V131" s="61">
        <f t="shared" si="4"/>
        <v>10.389999999999999</v>
      </c>
      <c r="W131" s="61">
        <v>947.56799999999998</v>
      </c>
      <c r="X131" s="61" t="s">
        <v>1669</v>
      </c>
      <c r="Y131" s="61" t="s">
        <v>1670</v>
      </c>
    </row>
    <row r="132" spans="1:25" ht="30.6" x14ac:dyDescent="0.3">
      <c r="A132" s="61" t="s">
        <v>352</v>
      </c>
      <c r="B132" s="61" t="s">
        <v>42</v>
      </c>
      <c r="C132" s="61" t="s">
        <v>1665</v>
      </c>
      <c r="D132" s="61">
        <v>25</v>
      </c>
      <c r="E132" s="61">
        <v>25</v>
      </c>
      <c r="F132" s="61" t="s">
        <v>3</v>
      </c>
      <c r="G132" s="61" t="s">
        <v>443</v>
      </c>
      <c r="H132" s="61" t="s">
        <v>356</v>
      </c>
      <c r="I132" s="61" t="s">
        <v>151</v>
      </c>
      <c r="J132" s="61" t="s">
        <v>1091</v>
      </c>
      <c r="K132" s="61" t="s">
        <v>8</v>
      </c>
      <c r="L132" s="61" t="s">
        <v>1070</v>
      </c>
      <c r="M132" s="61" t="s">
        <v>1156</v>
      </c>
      <c r="N132" s="61" t="s">
        <v>932</v>
      </c>
      <c r="O132" s="61" t="s">
        <v>932</v>
      </c>
      <c r="P132" s="61" t="s">
        <v>932</v>
      </c>
      <c r="Q132" s="61" t="s">
        <v>932</v>
      </c>
      <c r="R132" s="61" t="s">
        <v>26</v>
      </c>
      <c r="S132" s="61" t="s">
        <v>1674</v>
      </c>
      <c r="T132" s="61" t="s">
        <v>339</v>
      </c>
      <c r="U132" s="61">
        <v>96</v>
      </c>
      <c r="V132" s="61">
        <f t="shared" si="4"/>
        <v>0.16</v>
      </c>
      <c r="W132" s="61">
        <v>15.36</v>
      </c>
      <c r="X132" s="62" t="s">
        <v>1686</v>
      </c>
      <c r="Y132" s="61" t="s">
        <v>1670</v>
      </c>
    </row>
    <row r="133" spans="1:25" ht="30.6" x14ac:dyDescent="0.3">
      <c r="A133" s="61" t="s">
        <v>351</v>
      </c>
      <c r="B133" s="61" t="s">
        <v>1702</v>
      </c>
      <c r="C133" s="61" t="s">
        <v>1665</v>
      </c>
      <c r="D133" s="61" t="s">
        <v>1700</v>
      </c>
      <c r="E133" s="61"/>
      <c r="F133" s="61" t="s">
        <v>1701</v>
      </c>
      <c r="G133" s="61" t="s">
        <v>487</v>
      </c>
      <c r="H133" s="61" t="s">
        <v>356</v>
      </c>
      <c r="I133" s="61" t="s">
        <v>151</v>
      </c>
      <c r="J133" s="61" t="s">
        <v>1091</v>
      </c>
      <c r="K133" s="61" t="s">
        <v>8</v>
      </c>
      <c r="L133" s="61" t="s">
        <v>1070</v>
      </c>
      <c r="M133" s="61" t="s">
        <v>1156</v>
      </c>
      <c r="N133" s="61" t="s">
        <v>932</v>
      </c>
      <c r="O133" s="61" t="s">
        <v>932</v>
      </c>
      <c r="P133" s="61" t="s">
        <v>932</v>
      </c>
      <c r="Q133" s="61" t="s">
        <v>932</v>
      </c>
      <c r="R133" s="61" t="s">
        <v>25</v>
      </c>
      <c r="S133" s="61" t="s">
        <v>1674</v>
      </c>
      <c r="T133" s="61" t="s">
        <v>339</v>
      </c>
      <c r="U133" s="61">
        <v>66</v>
      </c>
      <c r="V133" s="61">
        <f t="shared" si="4"/>
        <v>-0.21</v>
      </c>
      <c r="W133" s="61">
        <v>-13.86</v>
      </c>
      <c r="X133" s="61" t="s">
        <v>1669</v>
      </c>
      <c r="Y133" s="61" t="s">
        <v>1670</v>
      </c>
    </row>
    <row r="134" spans="1:25" ht="30.6" x14ac:dyDescent="0.3">
      <c r="A134" s="61" t="s">
        <v>353</v>
      </c>
      <c r="B134" s="61" t="s">
        <v>94</v>
      </c>
      <c r="C134" s="61" t="s">
        <v>110</v>
      </c>
      <c r="D134" s="61" t="s">
        <v>1684</v>
      </c>
      <c r="E134" s="61">
        <v>33</v>
      </c>
      <c r="F134" s="61" t="s">
        <v>523</v>
      </c>
      <c r="G134" s="61" t="s">
        <v>110</v>
      </c>
      <c r="H134" s="61" t="s">
        <v>356</v>
      </c>
      <c r="I134" s="61" t="s">
        <v>151</v>
      </c>
      <c r="J134" s="61" t="s">
        <v>1091</v>
      </c>
      <c r="K134" s="61" t="s">
        <v>8</v>
      </c>
      <c r="L134" s="61" t="s">
        <v>1070</v>
      </c>
      <c r="M134" s="61" t="s">
        <v>1156</v>
      </c>
      <c r="N134" s="61" t="s">
        <v>932</v>
      </c>
      <c r="O134" s="61" t="s">
        <v>932</v>
      </c>
      <c r="P134" s="61" t="s">
        <v>932</v>
      </c>
      <c r="Q134" s="61" t="s">
        <v>932</v>
      </c>
      <c r="R134" s="61" t="s">
        <v>27</v>
      </c>
      <c r="S134" s="61" t="s">
        <v>1674</v>
      </c>
      <c r="T134" s="61" t="s">
        <v>339</v>
      </c>
      <c r="U134" s="61">
        <v>92</v>
      </c>
      <c r="V134" s="61">
        <f t="shared" si="4"/>
        <v>25.51</v>
      </c>
      <c r="W134" s="61">
        <v>2346.92</v>
      </c>
      <c r="X134" s="61" t="s">
        <v>1669</v>
      </c>
      <c r="Y134" s="61" t="s">
        <v>1670</v>
      </c>
    </row>
    <row r="135" spans="1:25" ht="30.6" x14ac:dyDescent="0.3">
      <c r="A135" s="61" t="s">
        <v>354</v>
      </c>
      <c r="B135" s="61" t="s">
        <v>1691</v>
      </c>
      <c r="C135" s="61" t="s">
        <v>110</v>
      </c>
      <c r="D135" s="61" t="s">
        <v>1684</v>
      </c>
      <c r="E135" s="61">
        <v>9</v>
      </c>
      <c r="F135" s="61" t="s">
        <v>523</v>
      </c>
      <c r="G135" s="61" t="s">
        <v>110</v>
      </c>
      <c r="H135" s="61" t="s">
        <v>356</v>
      </c>
      <c r="I135" s="61" t="s">
        <v>151</v>
      </c>
      <c r="J135" s="61" t="s">
        <v>1091</v>
      </c>
      <c r="K135" s="61" t="s">
        <v>8</v>
      </c>
      <c r="L135" s="61" t="s">
        <v>1070</v>
      </c>
      <c r="M135" s="61" t="s">
        <v>1156</v>
      </c>
      <c r="N135" s="61" t="s">
        <v>932</v>
      </c>
      <c r="O135" s="61" t="s">
        <v>932</v>
      </c>
      <c r="P135" s="61" t="s">
        <v>932</v>
      </c>
      <c r="Q135" s="61" t="s">
        <v>932</v>
      </c>
      <c r="R135" s="61" t="s">
        <v>28</v>
      </c>
      <c r="S135" s="61" t="s">
        <v>1674</v>
      </c>
      <c r="T135" s="61" t="s">
        <v>339</v>
      </c>
      <c r="U135" s="61">
        <v>92</v>
      </c>
      <c r="V135" s="61">
        <f t="shared" si="4"/>
        <v>29.580000000000002</v>
      </c>
      <c r="W135" s="61">
        <v>2721.36</v>
      </c>
      <c r="X135" s="61" t="s">
        <v>1669</v>
      </c>
      <c r="Y135" s="61" t="s">
        <v>1670</v>
      </c>
    </row>
    <row r="136" spans="1:25" ht="20.399999999999999" x14ac:dyDescent="0.3">
      <c r="A136" s="61" t="s">
        <v>447</v>
      </c>
      <c r="B136" s="61" t="s">
        <v>47</v>
      </c>
      <c r="C136" s="61" t="s">
        <v>1665</v>
      </c>
      <c r="D136" s="61">
        <v>19</v>
      </c>
      <c r="E136" s="61">
        <v>19</v>
      </c>
      <c r="F136" s="61" t="s">
        <v>3</v>
      </c>
      <c r="G136" s="61" t="s">
        <v>443</v>
      </c>
      <c r="H136" s="61" t="s">
        <v>441</v>
      </c>
      <c r="I136" s="61" t="s">
        <v>1647</v>
      </c>
      <c r="J136" s="61" t="s">
        <v>1675</v>
      </c>
      <c r="K136" s="61" t="s">
        <v>932</v>
      </c>
      <c r="L136" s="61" t="s">
        <v>1676</v>
      </c>
      <c r="M136" s="61" t="s">
        <v>1169</v>
      </c>
      <c r="N136" s="61" t="s">
        <v>932</v>
      </c>
      <c r="O136" s="61" t="s">
        <v>932</v>
      </c>
      <c r="P136" s="61" t="s">
        <v>932</v>
      </c>
      <c r="Q136" s="61" t="s">
        <v>932</v>
      </c>
      <c r="R136" s="61" t="s">
        <v>28</v>
      </c>
      <c r="S136" s="61" t="s">
        <v>1674</v>
      </c>
      <c r="T136" s="61" t="s">
        <v>454</v>
      </c>
      <c r="U136" s="61">
        <v>13.19</v>
      </c>
      <c r="V136" s="61">
        <f t="shared" si="4"/>
        <v>1.3201498403754361</v>
      </c>
      <c r="W136" s="61">
        <v>17.412776394552001</v>
      </c>
      <c r="X136" s="61" t="s">
        <v>1669</v>
      </c>
      <c r="Y136" s="61" t="s">
        <v>1670</v>
      </c>
    </row>
    <row r="137" spans="1:25" ht="20.399999999999999" x14ac:dyDescent="0.3">
      <c r="A137" s="61" t="s">
        <v>448</v>
      </c>
      <c r="B137" s="61" t="s">
        <v>1700</v>
      </c>
      <c r="C137" s="61" t="s">
        <v>1665</v>
      </c>
      <c r="D137" s="61" t="s">
        <v>1700</v>
      </c>
      <c r="E137" s="61"/>
      <c r="F137" s="61" t="s">
        <v>1701</v>
      </c>
      <c r="G137" s="61" t="s">
        <v>487</v>
      </c>
      <c r="H137" s="61" t="s">
        <v>441</v>
      </c>
      <c r="I137" s="61" t="s">
        <v>1647</v>
      </c>
      <c r="J137" s="61" t="s">
        <v>1675</v>
      </c>
      <c r="K137" s="61" t="s">
        <v>932</v>
      </c>
      <c r="L137" s="61" t="s">
        <v>1676</v>
      </c>
      <c r="M137" s="61" t="s">
        <v>1169</v>
      </c>
      <c r="N137" s="61" t="s">
        <v>932</v>
      </c>
      <c r="O137" s="61" t="s">
        <v>932</v>
      </c>
      <c r="P137" s="61" t="s">
        <v>932</v>
      </c>
      <c r="Q137" s="61" t="s">
        <v>932</v>
      </c>
      <c r="R137" s="61" t="s">
        <v>29</v>
      </c>
      <c r="S137" s="61" t="s">
        <v>1674</v>
      </c>
      <c r="T137" s="61" t="s">
        <v>454</v>
      </c>
      <c r="U137" s="61">
        <v>24.94</v>
      </c>
      <c r="V137" s="61">
        <f t="shared" si="4"/>
        <v>0.50001251877706498</v>
      </c>
      <c r="W137" s="61">
        <v>12.4703122183</v>
      </c>
      <c r="X137" s="61" t="s">
        <v>1669</v>
      </c>
      <c r="Y137" s="61" t="s">
        <v>1670</v>
      </c>
    </row>
    <row r="138" spans="1:25" ht="20.399999999999999" x14ac:dyDescent="0.3">
      <c r="A138" s="61" t="s">
        <v>453</v>
      </c>
      <c r="B138" s="61" t="s">
        <v>1700</v>
      </c>
      <c r="C138" s="61" t="s">
        <v>1665</v>
      </c>
      <c r="D138" s="61" t="s">
        <v>1700</v>
      </c>
      <c r="E138" s="61"/>
      <c r="F138" s="61" t="s">
        <v>1701</v>
      </c>
      <c r="G138" s="61" t="s">
        <v>487</v>
      </c>
      <c r="H138" s="61" t="s">
        <v>441</v>
      </c>
      <c r="I138" s="61" t="s">
        <v>1647</v>
      </c>
      <c r="J138" s="61" t="s">
        <v>1675</v>
      </c>
      <c r="K138" s="61" t="s">
        <v>932</v>
      </c>
      <c r="L138" s="61" t="s">
        <v>1676</v>
      </c>
      <c r="M138" s="61" t="s">
        <v>1169</v>
      </c>
      <c r="N138" s="61" t="s">
        <v>932</v>
      </c>
      <c r="O138" s="61" t="s">
        <v>932</v>
      </c>
      <c r="P138" s="61" t="s">
        <v>932</v>
      </c>
      <c r="Q138" s="61" t="s">
        <v>932</v>
      </c>
      <c r="R138" s="61" t="s">
        <v>26</v>
      </c>
      <c r="S138" s="61" t="s">
        <v>1668</v>
      </c>
      <c r="T138" s="61" t="s">
        <v>454</v>
      </c>
      <c r="U138" s="61">
        <v>20.02</v>
      </c>
      <c r="V138" s="61">
        <f t="shared" si="4"/>
        <v>0.52</v>
      </c>
      <c r="W138" s="61">
        <v>10.410399999999999</v>
      </c>
      <c r="X138" s="61" t="s">
        <v>1669</v>
      </c>
      <c r="Y138" s="61" t="s">
        <v>1670</v>
      </c>
    </row>
    <row r="139" spans="1:25" ht="20.399999999999999" x14ac:dyDescent="0.3">
      <c r="A139" s="61" t="s">
        <v>444</v>
      </c>
      <c r="B139" s="61" t="s">
        <v>53</v>
      </c>
      <c r="C139" s="61" t="s">
        <v>110</v>
      </c>
      <c r="D139" s="61" t="s">
        <v>442</v>
      </c>
      <c r="E139" s="61">
        <v>32</v>
      </c>
      <c r="F139" s="61" t="s">
        <v>942</v>
      </c>
      <c r="G139" s="61" t="s">
        <v>442</v>
      </c>
      <c r="H139" s="61" t="s">
        <v>441</v>
      </c>
      <c r="I139" s="61" t="s">
        <v>1647</v>
      </c>
      <c r="J139" s="61" t="s">
        <v>1675</v>
      </c>
      <c r="K139" s="61" t="s">
        <v>932</v>
      </c>
      <c r="L139" s="61" t="s">
        <v>1676</v>
      </c>
      <c r="M139" s="61" t="s">
        <v>1169</v>
      </c>
      <c r="N139" s="61" t="s">
        <v>932</v>
      </c>
      <c r="O139" s="61" t="s">
        <v>932</v>
      </c>
      <c r="P139" s="61" t="s">
        <v>932</v>
      </c>
      <c r="Q139" s="61" t="s">
        <v>932</v>
      </c>
      <c r="R139" s="61" t="s">
        <v>25</v>
      </c>
      <c r="S139" s="61" t="s">
        <v>1674</v>
      </c>
      <c r="T139" s="61" t="s">
        <v>454</v>
      </c>
      <c r="U139" s="61">
        <v>36.31</v>
      </c>
      <c r="V139" s="61">
        <f t="shared" si="4"/>
        <v>13.92944154349942</v>
      </c>
      <c r="W139" s="61">
        <v>505.778022444464</v>
      </c>
      <c r="X139" s="61" t="s">
        <v>1669</v>
      </c>
      <c r="Y139" s="61" t="s">
        <v>1670</v>
      </c>
    </row>
    <row r="140" spans="1:25" ht="20.399999999999999" x14ac:dyDescent="0.3">
      <c r="A140" s="61" t="s">
        <v>450</v>
      </c>
      <c r="B140" s="61" t="s">
        <v>112</v>
      </c>
      <c r="C140" s="61" t="s">
        <v>110</v>
      </c>
      <c r="D140" s="61" t="s">
        <v>1684</v>
      </c>
      <c r="E140" s="61">
        <v>12</v>
      </c>
      <c r="F140" s="61" t="s">
        <v>523</v>
      </c>
      <c r="G140" s="61" t="s">
        <v>110</v>
      </c>
      <c r="H140" s="61" t="s">
        <v>441</v>
      </c>
      <c r="I140" s="61" t="s">
        <v>1647</v>
      </c>
      <c r="J140" s="61" t="s">
        <v>1675</v>
      </c>
      <c r="K140" s="61" t="s">
        <v>932</v>
      </c>
      <c r="L140" s="61" t="s">
        <v>1676</v>
      </c>
      <c r="M140" s="61" t="s">
        <v>1169</v>
      </c>
      <c r="N140" s="61" t="s">
        <v>932</v>
      </c>
      <c r="O140" s="61" t="s">
        <v>932</v>
      </c>
      <c r="P140" s="61" t="s">
        <v>932</v>
      </c>
      <c r="Q140" s="61" t="s">
        <v>932</v>
      </c>
      <c r="R140" s="61" t="s">
        <v>31</v>
      </c>
      <c r="S140" s="61" t="s">
        <v>1674</v>
      </c>
      <c r="T140" s="61" t="s">
        <v>454</v>
      </c>
      <c r="U140" s="61">
        <v>29.05</v>
      </c>
      <c r="V140" s="61">
        <f t="shared" si="4"/>
        <v>50.864102028883991</v>
      </c>
      <c r="W140" s="61">
        <v>1477.6021639390799</v>
      </c>
      <c r="X140" s="61" t="s">
        <v>1669</v>
      </c>
      <c r="Y140" s="61" t="s">
        <v>1670</v>
      </c>
    </row>
    <row r="141" spans="1:25" ht="20.399999999999999" x14ac:dyDescent="0.3">
      <c r="A141" s="61" t="s">
        <v>445</v>
      </c>
      <c r="B141" s="61" t="s">
        <v>118</v>
      </c>
      <c r="C141" s="61" t="s">
        <v>110</v>
      </c>
      <c r="D141" s="61" t="s">
        <v>1684</v>
      </c>
      <c r="E141" s="61">
        <v>23</v>
      </c>
      <c r="F141" s="61" t="s">
        <v>523</v>
      </c>
      <c r="G141" s="61" t="s">
        <v>110</v>
      </c>
      <c r="H141" s="61" t="s">
        <v>441</v>
      </c>
      <c r="I141" s="61" t="s">
        <v>1647</v>
      </c>
      <c r="J141" s="61" t="s">
        <v>1675</v>
      </c>
      <c r="K141" s="61" t="s">
        <v>932</v>
      </c>
      <c r="L141" s="61" t="s">
        <v>1676</v>
      </c>
      <c r="M141" s="61" t="s">
        <v>1169</v>
      </c>
      <c r="N141" s="61" t="s">
        <v>932</v>
      </c>
      <c r="O141" s="61" t="s">
        <v>932</v>
      </c>
      <c r="P141" s="61" t="s">
        <v>932</v>
      </c>
      <c r="Q141" s="61" t="s">
        <v>932</v>
      </c>
      <c r="R141" s="61" t="s">
        <v>26</v>
      </c>
      <c r="S141" s="61" t="s">
        <v>1674</v>
      </c>
      <c r="T141" s="61" t="s">
        <v>454</v>
      </c>
      <c r="U141" s="61">
        <v>41.93</v>
      </c>
      <c r="V141" s="61">
        <f t="shared" si="4"/>
        <v>55.244466196104227</v>
      </c>
      <c r="W141" s="61">
        <v>2316.4004676026502</v>
      </c>
      <c r="X141" s="61" t="s">
        <v>1669</v>
      </c>
      <c r="Y141" s="61" t="s">
        <v>1670</v>
      </c>
    </row>
    <row r="142" spans="1:25" ht="20.399999999999999" x14ac:dyDescent="0.3">
      <c r="A142" s="61" t="s">
        <v>452</v>
      </c>
      <c r="B142" s="61" t="s">
        <v>124</v>
      </c>
      <c r="C142" s="61" t="s">
        <v>110</v>
      </c>
      <c r="D142" s="61" t="s">
        <v>1684</v>
      </c>
      <c r="E142" s="61">
        <v>37</v>
      </c>
      <c r="F142" s="61" t="s">
        <v>523</v>
      </c>
      <c r="G142" s="61" t="s">
        <v>110</v>
      </c>
      <c r="H142" s="61" t="s">
        <v>441</v>
      </c>
      <c r="I142" s="61" t="s">
        <v>1647</v>
      </c>
      <c r="J142" s="61" t="s">
        <v>1675</v>
      </c>
      <c r="K142" s="61" t="s">
        <v>932</v>
      </c>
      <c r="L142" s="61" t="s">
        <v>1676</v>
      </c>
      <c r="M142" s="61" t="s">
        <v>1169</v>
      </c>
      <c r="N142" s="61" t="s">
        <v>932</v>
      </c>
      <c r="O142" s="61" t="s">
        <v>932</v>
      </c>
      <c r="P142" s="61" t="s">
        <v>932</v>
      </c>
      <c r="Q142" s="61" t="s">
        <v>932</v>
      </c>
      <c r="R142" s="61" t="s">
        <v>25</v>
      </c>
      <c r="S142" s="61" t="s">
        <v>1668</v>
      </c>
      <c r="T142" s="61" t="s">
        <v>454</v>
      </c>
      <c r="U142" s="61">
        <v>37.950000000000003</v>
      </c>
      <c r="V142" s="61">
        <f t="shared" si="4"/>
        <v>53.864436345021552</v>
      </c>
      <c r="W142" s="61">
        <v>2044.1553592935679</v>
      </c>
      <c r="X142" s="61" t="s">
        <v>1669</v>
      </c>
      <c r="Y142" s="61" t="s">
        <v>1670</v>
      </c>
    </row>
    <row r="143" spans="1:25" ht="20.399999999999999" x14ac:dyDescent="0.3">
      <c r="A143" s="61" t="s">
        <v>449</v>
      </c>
      <c r="B143" s="61" t="s">
        <v>128</v>
      </c>
      <c r="C143" s="61" t="s">
        <v>110</v>
      </c>
      <c r="D143" s="61" t="s">
        <v>1684</v>
      </c>
      <c r="E143" s="61">
        <v>49</v>
      </c>
      <c r="F143" s="61" t="s">
        <v>523</v>
      </c>
      <c r="G143" s="61" t="s">
        <v>110</v>
      </c>
      <c r="H143" s="61" t="s">
        <v>441</v>
      </c>
      <c r="I143" s="61" t="s">
        <v>1647</v>
      </c>
      <c r="J143" s="61" t="s">
        <v>1675</v>
      </c>
      <c r="K143" s="61" t="s">
        <v>932</v>
      </c>
      <c r="L143" s="61" t="s">
        <v>1676</v>
      </c>
      <c r="M143" s="61" t="s">
        <v>1169</v>
      </c>
      <c r="N143" s="61" t="s">
        <v>932</v>
      </c>
      <c r="O143" s="61" t="s">
        <v>932</v>
      </c>
      <c r="P143" s="61" t="s">
        <v>932</v>
      </c>
      <c r="Q143" s="61" t="s">
        <v>932</v>
      </c>
      <c r="R143" s="61" t="s">
        <v>30</v>
      </c>
      <c r="S143" s="61" t="s">
        <v>1674</v>
      </c>
      <c r="T143" s="61" t="s">
        <v>454</v>
      </c>
      <c r="U143" s="61">
        <v>32.96</v>
      </c>
      <c r="V143" s="61">
        <f t="shared" si="4"/>
        <v>31.878176201299514</v>
      </c>
      <c r="W143" s="61">
        <v>1050.704687594832</v>
      </c>
      <c r="X143" s="61" t="s">
        <v>1669</v>
      </c>
      <c r="Y143" s="61" t="s">
        <v>1670</v>
      </c>
    </row>
    <row r="144" spans="1:25" ht="20.399999999999999" x14ac:dyDescent="0.3">
      <c r="A144" s="61" t="s">
        <v>446</v>
      </c>
      <c r="B144" s="61" t="s">
        <v>1066</v>
      </c>
      <c r="C144" s="61" t="s">
        <v>1665</v>
      </c>
      <c r="D144" s="61" t="s">
        <v>1009</v>
      </c>
      <c r="E144" s="61">
        <v>11</v>
      </c>
      <c r="F144" s="61" t="s">
        <v>930</v>
      </c>
      <c r="G144" s="61" t="s">
        <v>1009</v>
      </c>
      <c r="H144" s="61" t="s">
        <v>441</v>
      </c>
      <c r="I144" s="61" t="s">
        <v>1647</v>
      </c>
      <c r="J144" s="61" t="s">
        <v>1675</v>
      </c>
      <c r="K144" s="61" t="s">
        <v>932</v>
      </c>
      <c r="L144" s="61" t="s">
        <v>1676</v>
      </c>
      <c r="M144" s="61" t="s">
        <v>1169</v>
      </c>
      <c r="N144" s="61" t="s">
        <v>932</v>
      </c>
      <c r="O144" s="61" t="s">
        <v>932</v>
      </c>
      <c r="P144" s="61" t="s">
        <v>932</v>
      </c>
      <c r="Q144" s="61" t="s">
        <v>932</v>
      </c>
      <c r="R144" s="61" t="s">
        <v>27</v>
      </c>
      <c r="S144" s="61" t="s">
        <v>1674</v>
      </c>
      <c r="T144" s="61" t="s">
        <v>454</v>
      </c>
      <c r="U144" s="61">
        <v>21.12</v>
      </c>
      <c r="V144" s="61">
        <f t="shared" si="4"/>
        <v>5.5401103585837115</v>
      </c>
      <c r="W144" s="61">
        <v>117.007130773288</v>
      </c>
      <c r="X144" s="61" t="s">
        <v>1669</v>
      </c>
      <c r="Y144" s="61" t="s">
        <v>1670</v>
      </c>
    </row>
    <row r="145" spans="1:25" ht="20.399999999999999" x14ac:dyDescent="0.3">
      <c r="A145" s="61" t="s">
        <v>451</v>
      </c>
      <c r="B145" s="61" t="s">
        <v>1063</v>
      </c>
      <c r="C145" s="61" t="s">
        <v>1665</v>
      </c>
      <c r="D145" s="61" t="s">
        <v>1009</v>
      </c>
      <c r="E145" s="61">
        <v>14</v>
      </c>
      <c r="F145" s="61" t="s">
        <v>930</v>
      </c>
      <c r="G145" s="61" t="s">
        <v>1009</v>
      </c>
      <c r="H145" s="61" t="s">
        <v>441</v>
      </c>
      <c r="I145" s="61" t="s">
        <v>1647</v>
      </c>
      <c r="J145" s="61" t="s">
        <v>1675</v>
      </c>
      <c r="K145" s="61" t="s">
        <v>932</v>
      </c>
      <c r="L145" s="61" t="s">
        <v>1676</v>
      </c>
      <c r="M145" s="61" t="s">
        <v>1169</v>
      </c>
      <c r="N145" s="61" t="s">
        <v>932</v>
      </c>
      <c r="O145" s="61" t="s">
        <v>932</v>
      </c>
      <c r="P145" s="61" t="s">
        <v>932</v>
      </c>
      <c r="Q145" s="61" t="s">
        <v>932</v>
      </c>
      <c r="R145" s="61" t="s">
        <v>32</v>
      </c>
      <c r="S145" s="61" t="s">
        <v>1674</v>
      </c>
      <c r="T145" s="61" t="s">
        <v>454</v>
      </c>
      <c r="U145" s="61">
        <v>37.229999999999997</v>
      </c>
      <c r="V145" s="61">
        <f t="shared" si="4"/>
        <v>6.0699690542824074</v>
      </c>
      <c r="W145" s="61">
        <v>225.98494789093402</v>
      </c>
      <c r="X145" s="61" t="s">
        <v>1669</v>
      </c>
      <c r="Y145" s="61" t="s">
        <v>1670</v>
      </c>
    </row>
    <row r="146" spans="1:25" ht="20.399999999999999" x14ac:dyDescent="0.3">
      <c r="A146" s="61" t="s">
        <v>461</v>
      </c>
      <c r="B146" s="61" t="s">
        <v>48</v>
      </c>
      <c r="C146" s="61" t="s">
        <v>1665</v>
      </c>
      <c r="D146" s="61">
        <v>24</v>
      </c>
      <c r="E146" s="61">
        <v>24</v>
      </c>
      <c r="F146" s="61" t="s">
        <v>3</v>
      </c>
      <c r="G146" s="61" t="s">
        <v>443</v>
      </c>
      <c r="H146" s="61" t="s">
        <v>455</v>
      </c>
      <c r="I146" s="61" t="s">
        <v>1647</v>
      </c>
      <c r="J146" s="61" t="s">
        <v>1675</v>
      </c>
      <c r="K146" s="61" t="s">
        <v>932</v>
      </c>
      <c r="L146" s="61" t="s">
        <v>1676</v>
      </c>
      <c r="M146" s="61" t="s">
        <v>1169</v>
      </c>
      <c r="N146" s="61" t="s">
        <v>932</v>
      </c>
      <c r="O146" s="61" t="s">
        <v>932</v>
      </c>
      <c r="P146" s="61" t="s">
        <v>932</v>
      </c>
      <c r="Q146" s="61" t="s">
        <v>1681</v>
      </c>
      <c r="R146" s="61" t="s">
        <v>27</v>
      </c>
      <c r="S146" s="61" t="s">
        <v>1674</v>
      </c>
      <c r="T146" s="61" t="s">
        <v>457</v>
      </c>
      <c r="U146" s="61">
        <v>33.950000000000003</v>
      </c>
      <c r="V146" s="61">
        <f t="shared" si="4"/>
        <v>0.82994913176677454</v>
      </c>
      <c r="W146" s="61">
        <v>28.176773023481999</v>
      </c>
      <c r="X146" s="61" t="s">
        <v>1669</v>
      </c>
      <c r="Y146" s="61" t="s">
        <v>1670</v>
      </c>
    </row>
    <row r="147" spans="1:25" ht="20.399999999999999" x14ac:dyDescent="0.3">
      <c r="A147" s="61" t="s">
        <v>463</v>
      </c>
      <c r="B147" s="61" t="s">
        <v>1700</v>
      </c>
      <c r="C147" s="61" t="s">
        <v>1665</v>
      </c>
      <c r="D147" s="61" t="s">
        <v>1700</v>
      </c>
      <c r="E147" s="61"/>
      <c r="F147" s="61" t="s">
        <v>1701</v>
      </c>
      <c r="G147" s="61" t="s">
        <v>487</v>
      </c>
      <c r="H147" s="61" t="s">
        <v>455</v>
      </c>
      <c r="I147" s="61" t="s">
        <v>1647</v>
      </c>
      <c r="J147" s="61" t="s">
        <v>1675</v>
      </c>
      <c r="K147" s="61" t="s">
        <v>932</v>
      </c>
      <c r="L147" s="61" t="s">
        <v>1676</v>
      </c>
      <c r="M147" s="61" t="s">
        <v>1169</v>
      </c>
      <c r="N147" s="61" t="s">
        <v>932</v>
      </c>
      <c r="O147" s="61" t="s">
        <v>932</v>
      </c>
      <c r="P147" s="61" t="s">
        <v>932</v>
      </c>
      <c r="Q147" s="61" t="s">
        <v>1681</v>
      </c>
      <c r="R147" s="61" t="s">
        <v>29</v>
      </c>
      <c r="S147" s="61" t="s">
        <v>1674</v>
      </c>
      <c r="T147" s="61" t="s">
        <v>457</v>
      </c>
      <c r="U147" s="61">
        <v>22.26</v>
      </c>
      <c r="V147" s="61">
        <f t="shared" si="4"/>
        <v>0.35996714975741234</v>
      </c>
      <c r="W147" s="61">
        <v>8.0128687535999994</v>
      </c>
      <c r="X147" s="61" t="s">
        <v>1669</v>
      </c>
      <c r="Y147" s="61" t="s">
        <v>1670</v>
      </c>
    </row>
    <row r="148" spans="1:25" ht="20.399999999999999" x14ac:dyDescent="0.3">
      <c r="A148" s="61" t="s">
        <v>468</v>
      </c>
      <c r="B148" s="61" t="s">
        <v>1700</v>
      </c>
      <c r="C148" s="61" t="s">
        <v>1665</v>
      </c>
      <c r="D148" s="61" t="s">
        <v>1700</v>
      </c>
      <c r="E148" s="61"/>
      <c r="F148" s="61" t="s">
        <v>1701</v>
      </c>
      <c r="G148" s="61" t="s">
        <v>487</v>
      </c>
      <c r="H148" s="61" t="s">
        <v>455</v>
      </c>
      <c r="I148" s="61" t="s">
        <v>1647</v>
      </c>
      <c r="J148" s="61" t="s">
        <v>1675</v>
      </c>
      <c r="K148" s="61" t="s">
        <v>932</v>
      </c>
      <c r="L148" s="61" t="s">
        <v>1676</v>
      </c>
      <c r="M148" s="61" t="s">
        <v>1169</v>
      </c>
      <c r="N148" s="61" t="s">
        <v>932</v>
      </c>
      <c r="O148" s="61" t="s">
        <v>932</v>
      </c>
      <c r="P148" s="61" t="s">
        <v>932</v>
      </c>
      <c r="Q148" s="61" t="s">
        <v>1681</v>
      </c>
      <c r="R148" s="61" t="s">
        <v>26</v>
      </c>
      <c r="S148" s="61" t="s">
        <v>1668</v>
      </c>
      <c r="T148" s="61" t="s">
        <v>457</v>
      </c>
      <c r="U148" s="61">
        <v>44.15</v>
      </c>
      <c r="V148" s="61">
        <f t="shared" si="4"/>
        <v>3.650148810872027</v>
      </c>
      <c r="W148" s="61">
        <v>161.15406999999999</v>
      </c>
      <c r="X148" s="62" t="s">
        <v>1686</v>
      </c>
      <c r="Y148" s="61" t="s">
        <v>1670</v>
      </c>
    </row>
    <row r="149" spans="1:25" ht="20.399999999999999" x14ac:dyDescent="0.3">
      <c r="A149" s="61" t="s">
        <v>465</v>
      </c>
      <c r="B149" s="61" t="s">
        <v>69</v>
      </c>
      <c r="C149" s="61" t="s">
        <v>110</v>
      </c>
      <c r="D149" s="61" t="s">
        <v>442</v>
      </c>
      <c r="E149" s="61">
        <v>93</v>
      </c>
      <c r="F149" s="61" t="s">
        <v>942</v>
      </c>
      <c r="G149" s="61" t="s">
        <v>442</v>
      </c>
      <c r="H149" s="61" t="s">
        <v>455</v>
      </c>
      <c r="I149" s="61" t="s">
        <v>1647</v>
      </c>
      <c r="J149" s="61" t="s">
        <v>1675</v>
      </c>
      <c r="K149" s="61" t="s">
        <v>932</v>
      </c>
      <c r="L149" s="61" t="s">
        <v>1676</v>
      </c>
      <c r="M149" s="61" t="s">
        <v>1169</v>
      </c>
      <c r="N149" s="61" t="s">
        <v>932</v>
      </c>
      <c r="O149" s="61" t="s">
        <v>932</v>
      </c>
      <c r="P149" s="61" t="s">
        <v>932</v>
      </c>
      <c r="Q149" s="61" t="s">
        <v>1681</v>
      </c>
      <c r="R149" s="61" t="s">
        <v>31</v>
      </c>
      <c r="S149" s="61" t="s">
        <v>1674</v>
      </c>
      <c r="T149" s="61" t="s">
        <v>457</v>
      </c>
      <c r="U149" s="61">
        <v>35.380000000000003</v>
      </c>
      <c r="V149" s="61">
        <f t="shared" si="4"/>
        <v>8.7604264848834372</v>
      </c>
      <c r="W149" s="61">
        <v>309.94388903517603</v>
      </c>
      <c r="X149" s="61" t="s">
        <v>1669</v>
      </c>
      <c r="Y149" s="61" t="s">
        <v>1670</v>
      </c>
    </row>
    <row r="150" spans="1:25" ht="20.399999999999999" x14ac:dyDescent="0.3">
      <c r="A150" s="61" t="s">
        <v>467</v>
      </c>
      <c r="B150" s="61" t="s">
        <v>114</v>
      </c>
      <c r="C150" s="61" t="s">
        <v>110</v>
      </c>
      <c r="D150" s="61" t="s">
        <v>1684</v>
      </c>
      <c r="E150" s="61">
        <v>16</v>
      </c>
      <c r="F150" s="61" t="s">
        <v>523</v>
      </c>
      <c r="G150" s="61" t="s">
        <v>110</v>
      </c>
      <c r="H150" s="61" t="s">
        <v>455</v>
      </c>
      <c r="I150" s="61" t="s">
        <v>1647</v>
      </c>
      <c r="J150" s="61" t="s">
        <v>1675</v>
      </c>
      <c r="K150" s="61" t="s">
        <v>932</v>
      </c>
      <c r="L150" s="61" t="s">
        <v>1676</v>
      </c>
      <c r="M150" s="61" t="s">
        <v>1169</v>
      </c>
      <c r="N150" s="61" t="s">
        <v>932</v>
      </c>
      <c r="O150" s="61" t="s">
        <v>932</v>
      </c>
      <c r="P150" s="61" t="s">
        <v>932</v>
      </c>
      <c r="Q150" s="61" t="s">
        <v>1681</v>
      </c>
      <c r="R150" s="61" t="s">
        <v>25</v>
      </c>
      <c r="S150" s="61" t="s">
        <v>1668</v>
      </c>
      <c r="T150" s="61" t="s">
        <v>457</v>
      </c>
      <c r="U150" s="61">
        <v>51.49</v>
      </c>
      <c r="V150" s="61">
        <f t="shared" si="4"/>
        <v>27.287879976694505</v>
      </c>
      <c r="W150" s="61">
        <v>1405.05294</v>
      </c>
      <c r="X150" s="62" t="s">
        <v>1686</v>
      </c>
      <c r="Y150" s="61" t="s">
        <v>1670</v>
      </c>
    </row>
    <row r="151" spans="1:25" ht="20.399999999999999" x14ac:dyDescent="0.3">
      <c r="A151" s="61" t="s">
        <v>464</v>
      </c>
      <c r="B151" s="61" t="s">
        <v>123</v>
      </c>
      <c r="C151" s="61" t="s">
        <v>110</v>
      </c>
      <c r="D151" s="61" t="s">
        <v>1684</v>
      </c>
      <c r="E151" s="61">
        <v>35</v>
      </c>
      <c r="F151" s="61" t="s">
        <v>523</v>
      </c>
      <c r="G151" s="61" t="s">
        <v>110</v>
      </c>
      <c r="H151" s="61" t="s">
        <v>455</v>
      </c>
      <c r="I151" s="61" t="s">
        <v>1647</v>
      </c>
      <c r="J151" s="61" t="s">
        <v>1675</v>
      </c>
      <c r="K151" s="61" t="s">
        <v>932</v>
      </c>
      <c r="L151" s="61" t="s">
        <v>1676</v>
      </c>
      <c r="M151" s="61" t="s">
        <v>1169</v>
      </c>
      <c r="N151" s="61" t="s">
        <v>932</v>
      </c>
      <c r="O151" s="61" t="s">
        <v>932</v>
      </c>
      <c r="P151" s="61" t="s">
        <v>932</v>
      </c>
      <c r="Q151" s="61" t="s">
        <v>1681</v>
      </c>
      <c r="R151" s="61" t="s">
        <v>30</v>
      </c>
      <c r="S151" s="61" t="s">
        <v>1674</v>
      </c>
      <c r="T151" s="61" t="s">
        <v>457</v>
      </c>
      <c r="U151" s="61">
        <v>41.09</v>
      </c>
      <c r="V151" s="61">
        <f t="shared" si="4"/>
        <v>69.987145787745831</v>
      </c>
      <c r="W151" s="61">
        <v>2875.7718204184766</v>
      </c>
      <c r="X151" s="61" t="s">
        <v>1669</v>
      </c>
      <c r="Y151" s="61" t="s">
        <v>1670</v>
      </c>
    </row>
    <row r="152" spans="1:25" ht="20.399999999999999" x14ac:dyDescent="0.3">
      <c r="A152" s="61" t="s">
        <v>466</v>
      </c>
      <c r="B152" s="61" t="s">
        <v>127</v>
      </c>
      <c r="C152" s="61" t="s">
        <v>110</v>
      </c>
      <c r="D152" s="61" t="s">
        <v>1684</v>
      </c>
      <c r="E152" s="61">
        <v>47</v>
      </c>
      <c r="F152" s="61" t="s">
        <v>523</v>
      </c>
      <c r="G152" s="61" t="s">
        <v>110</v>
      </c>
      <c r="H152" s="61" t="s">
        <v>455</v>
      </c>
      <c r="I152" s="61" t="s">
        <v>1647</v>
      </c>
      <c r="J152" s="61" t="s">
        <v>1675</v>
      </c>
      <c r="K152" s="61" t="s">
        <v>932</v>
      </c>
      <c r="L152" s="61" t="s">
        <v>1676</v>
      </c>
      <c r="M152" s="61" t="s">
        <v>1169</v>
      </c>
      <c r="N152" s="61" t="s">
        <v>932</v>
      </c>
      <c r="O152" s="61" t="s">
        <v>932</v>
      </c>
      <c r="P152" s="61" t="s">
        <v>932</v>
      </c>
      <c r="Q152" s="61" t="s">
        <v>1681</v>
      </c>
      <c r="R152" s="61" t="s">
        <v>32</v>
      </c>
      <c r="S152" s="61" t="s">
        <v>1674</v>
      </c>
      <c r="T152" s="61" t="s">
        <v>457</v>
      </c>
      <c r="U152" s="61">
        <v>42.99</v>
      </c>
      <c r="V152" s="61">
        <f t="shared" si="4"/>
        <v>47.841701355764599</v>
      </c>
      <c r="W152" s="61">
        <v>2056.7147412843201</v>
      </c>
      <c r="X152" s="61" t="s">
        <v>1669</v>
      </c>
      <c r="Y152" s="61" t="s">
        <v>1670</v>
      </c>
    </row>
    <row r="153" spans="1:25" ht="20.399999999999999" x14ac:dyDescent="0.3">
      <c r="A153" s="61" t="s">
        <v>460</v>
      </c>
      <c r="B153" s="61" t="s">
        <v>131</v>
      </c>
      <c r="C153" s="61" t="s">
        <v>110</v>
      </c>
      <c r="D153" s="61" t="s">
        <v>1684</v>
      </c>
      <c r="E153" s="61">
        <v>60</v>
      </c>
      <c r="F153" s="61" t="s">
        <v>523</v>
      </c>
      <c r="G153" s="61" t="s">
        <v>110</v>
      </c>
      <c r="H153" s="61" t="s">
        <v>455</v>
      </c>
      <c r="I153" s="61" t="s">
        <v>1647</v>
      </c>
      <c r="J153" s="61" t="s">
        <v>1675</v>
      </c>
      <c r="K153" s="61" t="s">
        <v>932</v>
      </c>
      <c r="L153" s="61" t="s">
        <v>1676</v>
      </c>
      <c r="M153" s="61" t="s">
        <v>1169</v>
      </c>
      <c r="N153" s="61" t="s">
        <v>932</v>
      </c>
      <c r="O153" s="61" t="s">
        <v>932</v>
      </c>
      <c r="P153" s="61" t="s">
        <v>932</v>
      </c>
      <c r="Q153" s="61" t="s">
        <v>1681</v>
      </c>
      <c r="R153" s="61" t="s">
        <v>26</v>
      </c>
      <c r="S153" s="61" t="s">
        <v>1674</v>
      </c>
      <c r="T153" s="61" t="s">
        <v>457</v>
      </c>
      <c r="U153" s="61">
        <v>36.56</v>
      </c>
      <c r="V153" s="61">
        <f t="shared" si="4"/>
        <v>51.15232735074288</v>
      </c>
      <c r="W153" s="61">
        <v>1870.1290879431599</v>
      </c>
      <c r="X153" s="61" t="s">
        <v>1669</v>
      </c>
      <c r="Y153" s="61" t="s">
        <v>1670</v>
      </c>
    </row>
    <row r="154" spans="1:25" ht="20.399999999999999" x14ac:dyDescent="0.3">
      <c r="A154" s="61" t="s">
        <v>459</v>
      </c>
      <c r="B154" s="61" t="s">
        <v>1105</v>
      </c>
      <c r="C154" s="61" t="s">
        <v>1665</v>
      </c>
      <c r="D154" s="61" t="s">
        <v>1009</v>
      </c>
      <c r="E154" s="61">
        <v>4</v>
      </c>
      <c r="F154" s="61" t="s">
        <v>930</v>
      </c>
      <c r="G154" s="61" t="s">
        <v>1009</v>
      </c>
      <c r="H154" s="61" t="s">
        <v>455</v>
      </c>
      <c r="I154" s="61" t="s">
        <v>1647</v>
      </c>
      <c r="J154" s="61" t="s">
        <v>1675</v>
      </c>
      <c r="K154" s="61" t="s">
        <v>932</v>
      </c>
      <c r="L154" s="61" t="s">
        <v>1676</v>
      </c>
      <c r="M154" s="61" t="s">
        <v>1169</v>
      </c>
      <c r="N154" s="61" t="s">
        <v>932</v>
      </c>
      <c r="O154" s="61" t="s">
        <v>932</v>
      </c>
      <c r="P154" s="61" t="s">
        <v>932</v>
      </c>
      <c r="Q154" s="61" t="s">
        <v>1681</v>
      </c>
      <c r="R154" s="61" t="s">
        <v>25</v>
      </c>
      <c r="S154" s="61" t="s">
        <v>1674</v>
      </c>
      <c r="T154" s="61" t="s">
        <v>457</v>
      </c>
      <c r="U154" s="61">
        <v>32.99</v>
      </c>
      <c r="V154" s="61">
        <f t="shared" si="4"/>
        <v>5.4303440597452557</v>
      </c>
      <c r="W154" s="61">
        <v>179.14705053099598</v>
      </c>
      <c r="X154" s="61" t="s">
        <v>1669</v>
      </c>
      <c r="Y154" s="61" t="s">
        <v>1670</v>
      </c>
    </row>
    <row r="155" spans="1:25" ht="20.399999999999999" x14ac:dyDescent="0.3">
      <c r="A155" s="61" t="s">
        <v>462</v>
      </c>
      <c r="B155" s="61" t="s">
        <v>1060</v>
      </c>
      <c r="C155" s="61" t="s">
        <v>1665</v>
      </c>
      <c r="D155" s="61" t="s">
        <v>1009</v>
      </c>
      <c r="E155" s="61">
        <v>22</v>
      </c>
      <c r="F155" s="61" t="s">
        <v>930</v>
      </c>
      <c r="G155" s="61" t="s">
        <v>1009</v>
      </c>
      <c r="H155" s="61" t="s">
        <v>455</v>
      </c>
      <c r="I155" s="61" t="s">
        <v>1647</v>
      </c>
      <c r="J155" s="61" t="s">
        <v>1675</v>
      </c>
      <c r="K155" s="61" t="s">
        <v>932</v>
      </c>
      <c r="L155" s="61" t="s">
        <v>1676</v>
      </c>
      <c r="M155" s="61" t="s">
        <v>1169</v>
      </c>
      <c r="N155" s="61" t="s">
        <v>932</v>
      </c>
      <c r="O155" s="61" t="s">
        <v>932</v>
      </c>
      <c r="P155" s="61" t="s">
        <v>932</v>
      </c>
      <c r="Q155" s="61" t="s">
        <v>1681</v>
      </c>
      <c r="R155" s="61" t="s">
        <v>28</v>
      </c>
      <c r="S155" s="61" t="s">
        <v>1674</v>
      </c>
      <c r="T155" s="61" t="s">
        <v>457</v>
      </c>
      <c r="U155" s="61">
        <v>29.12</v>
      </c>
      <c r="V155" s="61">
        <f t="shared" si="4"/>
        <v>7.1402372092874993</v>
      </c>
      <c r="W155" s="61">
        <v>207.92370753445198</v>
      </c>
      <c r="X155" s="61" t="s">
        <v>1669</v>
      </c>
      <c r="Y155" s="61" t="s">
        <v>1670</v>
      </c>
    </row>
    <row r="156" spans="1:25" ht="20.399999999999999" x14ac:dyDescent="0.3">
      <c r="A156" s="61" t="s">
        <v>471</v>
      </c>
      <c r="B156" s="61" t="s">
        <v>48</v>
      </c>
      <c r="C156" s="61" t="s">
        <v>1665</v>
      </c>
      <c r="D156" s="61">
        <v>24</v>
      </c>
      <c r="E156" s="61">
        <v>24</v>
      </c>
      <c r="F156" s="61" t="s">
        <v>3</v>
      </c>
      <c r="G156" s="61" t="s">
        <v>443</v>
      </c>
      <c r="H156" s="61" t="s">
        <v>456</v>
      </c>
      <c r="I156" s="61" t="s">
        <v>1647</v>
      </c>
      <c r="J156" s="61" t="s">
        <v>1675</v>
      </c>
      <c r="K156" s="61" t="s">
        <v>932</v>
      </c>
      <c r="L156" s="61" t="s">
        <v>1676</v>
      </c>
      <c r="M156" s="61" t="s">
        <v>1169</v>
      </c>
      <c r="N156" s="61" t="s">
        <v>932</v>
      </c>
      <c r="O156" s="61" t="s">
        <v>932</v>
      </c>
      <c r="P156" s="61" t="s">
        <v>932</v>
      </c>
      <c r="Q156" s="61" t="s">
        <v>1682</v>
      </c>
      <c r="R156" s="61" t="s">
        <v>27</v>
      </c>
      <c r="S156" s="61" t="s">
        <v>1674</v>
      </c>
      <c r="T156" s="61" t="s">
        <v>458</v>
      </c>
      <c r="U156" s="61">
        <v>22.09</v>
      </c>
      <c r="V156" s="61">
        <f t="shared" si="4"/>
        <v>0.87989560528528743</v>
      </c>
      <c r="W156" s="61">
        <v>19.436893920751999</v>
      </c>
      <c r="X156" s="61" t="s">
        <v>1669</v>
      </c>
      <c r="Y156" s="61" t="s">
        <v>1670</v>
      </c>
    </row>
    <row r="157" spans="1:25" ht="20.399999999999999" x14ac:dyDescent="0.3">
      <c r="A157" s="61" t="s">
        <v>473</v>
      </c>
      <c r="B157" s="61" t="s">
        <v>1700</v>
      </c>
      <c r="C157" s="61" t="s">
        <v>1665</v>
      </c>
      <c r="D157" s="61" t="s">
        <v>1700</v>
      </c>
      <c r="E157" s="61"/>
      <c r="F157" s="61" t="s">
        <v>1701</v>
      </c>
      <c r="G157" s="61" t="s">
        <v>487</v>
      </c>
      <c r="H157" s="61" t="s">
        <v>456</v>
      </c>
      <c r="I157" s="61" t="s">
        <v>1647</v>
      </c>
      <c r="J157" s="61" t="s">
        <v>1675</v>
      </c>
      <c r="K157" s="61" t="s">
        <v>932</v>
      </c>
      <c r="L157" s="61" t="s">
        <v>1676</v>
      </c>
      <c r="M157" s="61" t="s">
        <v>1169</v>
      </c>
      <c r="N157" s="61" t="s">
        <v>932</v>
      </c>
      <c r="O157" s="61" t="s">
        <v>932</v>
      </c>
      <c r="P157" s="61" t="s">
        <v>932</v>
      </c>
      <c r="Q157" s="61" t="s">
        <v>1682</v>
      </c>
      <c r="R157" s="61" t="s">
        <v>29</v>
      </c>
      <c r="S157" s="61" t="s">
        <v>1674</v>
      </c>
      <c r="T157" s="61" t="s">
        <v>458</v>
      </c>
      <c r="U157" s="61">
        <v>20.96</v>
      </c>
      <c r="V157" s="61">
        <f t="shared" si="4"/>
        <v>0.33998676307003822</v>
      </c>
      <c r="W157" s="61">
        <v>7.1261225539480009</v>
      </c>
      <c r="X157" s="61" t="s">
        <v>1669</v>
      </c>
      <c r="Y157" s="61" t="s">
        <v>1670</v>
      </c>
    </row>
    <row r="158" spans="1:25" ht="20.399999999999999" x14ac:dyDescent="0.3">
      <c r="A158" s="61" t="s">
        <v>478</v>
      </c>
      <c r="B158" s="61" t="s">
        <v>1700</v>
      </c>
      <c r="C158" s="61" t="s">
        <v>1665</v>
      </c>
      <c r="D158" s="61" t="s">
        <v>1700</v>
      </c>
      <c r="E158" s="61"/>
      <c r="F158" s="61" t="s">
        <v>1701</v>
      </c>
      <c r="G158" s="61" t="s">
        <v>487</v>
      </c>
      <c r="H158" s="61" t="s">
        <v>456</v>
      </c>
      <c r="I158" s="61" t="s">
        <v>1647</v>
      </c>
      <c r="J158" s="61" t="s">
        <v>1675</v>
      </c>
      <c r="K158" s="61" t="s">
        <v>932</v>
      </c>
      <c r="L158" s="61" t="s">
        <v>1676</v>
      </c>
      <c r="M158" s="61" t="s">
        <v>1169</v>
      </c>
      <c r="N158" s="61" t="s">
        <v>932</v>
      </c>
      <c r="O158" s="61" t="s">
        <v>932</v>
      </c>
      <c r="P158" s="61" t="s">
        <v>932</v>
      </c>
      <c r="Q158" s="61" t="s">
        <v>1682</v>
      </c>
      <c r="R158" s="61" t="s">
        <v>26</v>
      </c>
      <c r="S158" s="61" t="s">
        <v>1668</v>
      </c>
      <c r="T158" s="61" t="s">
        <v>458</v>
      </c>
      <c r="U158" s="61">
        <v>50.62</v>
      </c>
      <c r="V158" s="61">
        <f t="shared" si="4"/>
        <v>0.50998387988937188</v>
      </c>
      <c r="W158" s="61">
        <v>25.815384000000002</v>
      </c>
      <c r="X158" s="62" t="s">
        <v>1686</v>
      </c>
      <c r="Y158" s="61" t="s">
        <v>1670</v>
      </c>
    </row>
    <row r="159" spans="1:25" ht="20.399999999999999" x14ac:dyDescent="0.3">
      <c r="A159" s="61" t="s">
        <v>475</v>
      </c>
      <c r="B159" s="61" t="s">
        <v>69</v>
      </c>
      <c r="C159" s="61" t="s">
        <v>110</v>
      </c>
      <c r="D159" s="61" t="s">
        <v>442</v>
      </c>
      <c r="E159" s="61">
        <v>93</v>
      </c>
      <c r="F159" s="61" t="s">
        <v>942</v>
      </c>
      <c r="G159" s="61" t="s">
        <v>442</v>
      </c>
      <c r="H159" s="61" t="s">
        <v>456</v>
      </c>
      <c r="I159" s="61" t="s">
        <v>1647</v>
      </c>
      <c r="J159" s="61" t="s">
        <v>1675</v>
      </c>
      <c r="K159" s="61" t="s">
        <v>932</v>
      </c>
      <c r="L159" s="61" t="s">
        <v>1676</v>
      </c>
      <c r="M159" s="61" t="s">
        <v>1169</v>
      </c>
      <c r="N159" s="61" t="s">
        <v>932</v>
      </c>
      <c r="O159" s="61" t="s">
        <v>932</v>
      </c>
      <c r="P159" s="61" t="s">
        <v>932</v>
      </c>
      <c r="Q159" s="61" t="s">
        <v>1682</v>
      </c>
      <c r="R159" s="61" t="s">
        <v>31</v>
      </c>
      <c r="S159" s="61" t="s">
        <v>1674</v>
      </c>
      <c r="T159" s="61" t="s">
        <v>458</v>
      </c>
      <c r="U159" s="61">
        <v>27.81</v>
      </c>
      <c r="V159" s="61">
        <f t="shared" si="4"/>
        <v>12.029248359889968</v>
      </c>
      <c r="W159" s="61">
        <v>334.53339688853998</v>
      </c>
      <c r="X159" s="61" t="s">
        <v>1669</v>
      </c>
      <c r="Y159" s="61" t="s">
        <v>1670</v>
      </c>
    </row>
    <row r="160" spans="1:25" ht="20.399999999999999" x14ac:dyDescent="0.3">
      <c r="A160" s="61" t="s">
        <v>477</v>
      </c>
      <c r="B160" s="61" t="s">
        <v>114</v>
      </c>
      <c r="C160" s="61" t="s">
        <v>110</v>
      </c>
      <c r="D160" s="61" t="s">
        <v>1684</v>
      </c>
      <c r="E160" s="61">
        <v>16</v>
      </c>
      <c r="F160" s="61" t="s">
        <v>523</v>
      </c>
      <c r="G160" s="61" t="s">
        <v>110</v>
      </c>
      <c r="H160" s="61" t="s">
        <v>456</v>
      </c>
      <c r="I160" s="61" t="s">
        <v>1647</v>
      </c>
      <c r="J160" s="61" t="s">
        <v>1675</v>
      </c>
      <c r="K160" s="61" t="s">
        <v>932</v>
      </c>
      <c r="L160" s="61" t="s">
        <v>1676</v>
      </c>
      <c r="M160" s="61" t="s">
        <v>1169</v>
      </c>
      <c r="N160" s="61" t="s">
        <v>932</v>
      </c>
      <c r="O160" s="61" t="s">
        <v>932</v>
      </c>
      <c r="P160" s="61" t="s">
        <v>932</v>
      </c>
      <c r="Q160" s="61" t="s">
        <v>1682</v>
      </c>
      <c r="R160" s="61" t="s">
        <v>25</v>
      </c>
      <c r="S160" s="61" t="s">
        <v>1668</v>
      </c>
      <c r="T160" s="61" t="s">
        <v>458</v>
      </c>
      <c r="U160" s="61">
        <v>40.22</v>
      </c>
      <c r="V160" s="61">
        <f t="shared" si="4"/>
        <v>34.163057583291888</v>
      </c>
      <c r="W160" s="61">
        <v>1374.0381759999998</v>
      </c>
      <c r="X160" s="62" t="s">
        <v>1686</v>
      </c>
      <c r="Y160" s="61" t="s">
        <v>1670</v>
      </c>
    </row>
    <row r="161" spans="1:25" ht="20.399999999999999" x14ac:dyDescent="0.3">
      <c r="A161" s="61" t="s">
        <v>474</v>
      </c>
      <c r="B161" s="61" t="s">
        <v>123</v>
      </c>
      <c r="C161" s="61" t="s">
        <v>110</v>
      </c>
      <c r="D161" s="61" t="s">
        <v>1684</v>
      </c>
      <c r="E161" s="61">
        <v>35</v>
      </c>
      <c r="F161" s="61" t="s">
        <v>523</v>
      </c>
      <c r="G161" s="61" t="s">
        <v>110</v>
      </c>
      <c r="H161" s="61" t="s">
        <v>456</v>
      </c>
      <c r="I161" s="61" t="s">
        <v>1647</v>
      </c>
      <c r="J161" s="61" t="s">
        <v>1675</v>
      </c>
      <c r="K161" s="61" t="s">
        <v>932</v>
      </c>
      <c r="L161" s="61" t="s">
        <v>1676</v>
      </c>
      <c r="M161" s="61" t="s">
        <v>1169</v>
      </c>
      <c r="N161" s="61" t="s">
        <v>932</v>
      </c>
      <c r="O161" s="61" t="s">
        <v>932</v>
      </c>
      <c r="P161" s="61" t="s">
        <v>932</v>
      </c>
      <c r="Q161" s="61" t="s">
        <v>1682</v>
      </c>
      <c r="R161" s="61" t="s">
        <v>30</v>
      </c>
      <c r="S161" s="61" t="s">
        <v>1674</v>
      </c>
      <c r="T161" s="61" t="s">
        <v>458</v>
      </c>
      <c r="U161" s="61">
        <v>31.76</v>
      </c>
      <c r="V161" s="61">
        <f t="shared" si="4"/>
        <v>61.055786729972596</v>
      </c>
      <c r="W161" s="61">
        <v>1939.1317865439298</v>
      </c>
      <c r="X161" s="61" t="s">
        <v>1669</v>
      </c>
      <c r="Y161" s="61" t="s">
        <v>1670</v>
      </c>
    </row>
    <row r="162" spans="1:25" ht="20.399999999999999" x14ac:dyDescent="0.3">
      <c r="A162" s="61" t="s">
        <v>476</v>
      </c>
      <c r="B162" s="61" t="s">
        <v>127</v>
      </c>
      <c r="C162" s="61" t="s">
        <v>110</v>
      </c>
      <c r="D162" s="61" t="s">
        <v>1684</v>
      </c>
      <c r="E162" s="61">
        <v>47</v>
      </c>
      <c r="F162" s="61" t="s">
        <v>523</v>
      </c>
      <c r="G162" s="61" t="s">
        <v>110</v>
      </c>
      <c r="H162" s="61" t="s">
        <v>456</v>
      </c>
      <c r="I162" s="61" t="s">
        <v>1647</v>
      </c>
      <c r="J162" s="61" t="s">
        <v>1675</v>
      </c>
      <c r="K162" s="61" t="s">
        <v>932</v>
      </c>
      <c r="L162" s="61" t="s">
        <v>1676</v>
      </c>
      <c r="M162" s="61" t="s">
        <v>1169</v>
      </c>
      <c r="N162" s="61" t="s">
        <v>932</v>
      </c>
      <c r="O162" s="61" t="s">
        <v>932</v>
      </c>
      <c r="P162" s="61" t="s">
        <v>932</v>
      </c>
      <c r="Q162" s="61" t="s">
        <v>1682</v>
      </c>
      <c r="R162" s="61" t="s">
        <v>32</v>
      </c>
      <c r="S162" s="61" t="s">
        <v>1674</v>
      </c>
      <c r="T162" s="61" t="s">
        <v>458</v>
      </c>
      <c r="U162" s="61">
        <v>26.53</v>
      </c>
      <c r="V162" s="61">
        <f t="shared" si="4"/>
        <v>43.871845215524303</v>
      </c>
      <c r="W162" s="61">
        <v>1163.9200535678599</v>
      </c>
      <c r="X162" s="61" t="s">
        <v>1669</v>
      </c>
      <c r="Y162" s="61" t="s">
        <v>1670</v>
      </c>
    </row>
    <row r="163" spans="1:25" ht="20.399999999999999" x14ac:dyDescent="0.3">
      <c r="A163" s="61" t="s">
        <v>470</v>
      </c>
      <c r="B163" s="61" t="s">
        <v>131</v>
      </c>
      <c r="C163" s="61" t="s">
        <v>110</v>
      </c>
      <c r="D163" s="61" t="s">
        <v>1684</v>
      </c>
      <c r="E163" s="61">
        <v>60</v>
      </c>
      <c r="F163" s="61" t="s">
        <v>523</v>
      </c>
      <c r="G163" s="61" t="s">
        <v>110</v>
      </c>
      <c r="H163" s="61" t="s">
        <v>456</v>
      </c>
      <c r="I163" s="61" t="s">
        <v>1647</v>
      </c>
      <c r="J163" s="61" t="s">
        <v>1675</v>
      </c>
      <c r="K163" s="61" t="s">
        <v>932</v>
      </c>
      <c r="L163" s="61" t="s">
        <v>1676</v>
      </c>
      <c r="M163" s="61" t="s">
        <v>1169</v>
      </c>
      <c r="N163" s="61" t="s">
        <v>932</v>
      </c>
      <c r="O163" s="61" t="s">
        <v>932</v>
      </c>
      <c r="P163" s="61" t="s">
        <v>932</v>
      </c>
      <c r="Q163" s="61" t="s">
        <v>1682</v>
      </c>
      <c r="R163" s="61" t="s">
        <v>26</v>
      </c>
      <c r="S163" s="61" t="s">
        <v>1674</v>
      </c>
      <c r="T163" s="61" t="s">
        <v>458</v>
      </c>
      <c r="U163" s="61">
        <v>23.92</v>
      </c>
      <c r="V163" s="61">
        <f t="shared" si="4"/>
        <v>22.937322179083111</v>
      </c>
      <c r="W163" s="61">
        <v>548.66074652366808</v>
      </c>
      <c r="X163" s="61" t="s">
        <v>1669</v>
      </c>
      <c r="Y163" s="61" t="s">
        <v>1670</v>
      </c>
    </row>
    <row r="164" spans="1:25" ht="20.399999999999999" x14ac:dyDescent="0.3">
      <c r="A164" s="61" t="s">
        <v>469</v>
      </c>
      <c r="B164" s="61" t="s">
        <v>1105</v>
      </c>
      <c r="C164" s="61" t="s">
        <v>1665</v>
      </c>
      <c r="D164" s="61" t="s">
        <v>1009</v>
      </c>
      <c r="E164" s="61">
        <v>4</v>
      </c>
      <c r="F164" s="61" t="s">
        <v>930</v>
      </c>
      <c r="G164" s="61" t="s">
        <v>1009</v>
      </c>
      <c r="H164" s="61" t="s">
        <v>456</v>
      </c>
      <c r="I164" s="61" t="s">
        <v>1647</v>
      </c>
      <c r="J164" s="61" t="s">
        <v>1675</v>
      </c>
      <c r="K164" s="61" t="s">
        <v>932</v>
      </c>
      <c r="L164" s="61" t="s">
        <v>1676</v>
      </c>
      <c r="M164" s="61" t="s">
        <v>1169</v>
      </c>
      <c r="N164" s="61" t="s">
        <v>932</v>
      </c>
      <c r="O164" s="61" t="s">
        <v>932</v>
      </c>
      <c r="P164" s="61" t="s">
        <v>932</v>
      </c>
      <c r="Q164" s="61" t="s">
        <v>1682</v>
      </c>
      <c r="R164" s="61" t="s">
        <v>25</v>
      </c>
      <c r="S164" s="61" t="s">
        <v>1674</v>
      </c>
      <c r="T164" s="61" t="s">
        <v>458</v>
      </c>
      <c r="U164" s="61">
        <v>8.24</v>
      </c>
      <c r="V164" s="61">
        <f t="shared" si="4"/>
        <v>7.4301754426783972</v>
      </c>
      <c r="W164" s="61">
        <v>61.224645647669995</v>
      </c>
      <c r="X164" s="61" t="s">
        <v>1669</v>
      </c>
      <c r="Y164" s="61" t="s">
        <v>1670</v>
      </c>
    </row>
    <row r="165" spans="1:25" ht="20.399999999999999" x14ac:dyDescent="0.3">
      <c r="A165" s="61" t="s">
        <v>472</v>
      </c>
      <c r="B165" s="61" t="s">
        <v>1060</v>
      </c>
      <c r="C165" s="61" t="s">
        <v>1665</v>
      </c>
      <c r="D165" s="61" t="s">
        <v>1009</v>
      </c>
      <c r="E165" s="61">
        <v>22</v>
      </c>
      <c r="F165" s="61" t="s">
        <v>930</v>
      </c>
      <c r="G165" s="61" t="s">
        <v>1009</v>
      </c>
      <c r="H165" s="61" t="s">
        <v>456</v>
      </c>
      <c r="I165" s="61" t="s">
        <v>1647</v>
      </c>
      <c r="J165" s="61" t="s">
        <v>1675</v>
      </c>
      <c r="K165" s="61" t="s">
        <v>932</v>
      </c>
      <c r="L165" s="61" t="s">
        <v>1676</v>
      </c>
      <c r="M165" s="61" t="s">
        <v>1169</v>
      </c>
      <c r="N165" s="61" t="s">
        <v>932</v>
      </c>
      <c r="O165" s="61" t="s">
        <v>932</v>
      </c>
      <c r="P165" s="61" t="s">
        <v>932</v>
      </c>
      <c r="Q165" s="61" t="s">
        <v>1682</v>
      </c>
      <c r="R165" s="61" t="s">
        <v>28</v>
      </c>
      <c r="S165" s="61" t="s">
        <v>1674</v>
      </c>
      <c r="T165" s="61" t="s">
        <v>458</v>
      </c>
      <c r="U165" s="61">
        <v>32.049999999999997</v>
      </c>
      <c r="V165" s="61">
        <f t="shared" si="4"/>
        <v>5.8703763748395019</v>
      </c>
      <c r="W165" s="61">
        <v>188.14556281360601</v>
      </c>
      <c r="X165" s="61" t="s">
        <v>1669</v>
      </c>
      <c r="Y165" s="61" t="s">
        <v>1670</v>
      </c>
    </row>
    <row r="166" spans="1:25" ht="20.399999999999999" x14ac:dyDescent="0.3">
      <c r="A166" s="61" t="s">
        <v>1232</v>
      </c>
      <c r="B166" s="61" t="s">
        <v>1698</v>
      </c>
      <c r="C166" s="61" t="s">
        <v>1665</v>
      </c>
      <c r="D166" s="61"/>
      <c r="E166" s="61">
        <v>1</v>
      </c>
      <c r="F166" s="61" t="s">
        <v>3</v>
      </c>
      <c r="G166" s="61" t="s">
        <v>443</v>
      </c>
      <c r="H166" s="61" t="s">
        <v>1017</v>
      </c>
      <c r="I166" s="61" t="s">
        <v>151</v>
      </c>
      <c r="J166" s="61" t="s">
        <v>1672</v>
      </c>
      <c r="K166" s="61" t="s">
        <v>1678</v>
      </c>
      <c r="L166" s="61" t="s">
        <v>1676</v>
      </c>
      <c r="M166" s="61" t="s">
        <v>1169</v>
      </c>
      <c r="N166" s="61" t="s">
        <v>932</v>
      </c>
      <c r="O166" s="61" t="s">
        <v>932</v>
      </c>
      <c r="P166" s="61" t="s">
        <v>932</v>
      </c>
      <c r="Q166" s="61" t="s">
        <v>932</v>
      </c>
      <c r="R166" s="61" t="s">
        <v>30</v>
      </c>
      <c r="S166" s="61" t="s">
        <v>1668</v>
      </c>
      <c r="T166" s="61" t="s">
        <v>1498</v>
      </c>
      <c r="U166" s="61">
        <v>0</v>
      </c>
      <c r="V166" s="61" t="e">
        <f t="shared" si="4"/>
        <v>#DIV/0!</v>
      </c>
      <c r="W166" s="61">
        <v>0</v>
      </c>
      <c r="X166" s="61" t="s">
        <v>1669</v>
      </c>
      <c r="Y166" s="61" t="s">
        <v>1670</v>
      </c>
    </row>
    <row r="167" spans="1:25" ht="20.399999999999999" x14ac:dyDescent="0.3">
      <c r="A167" s="61" t="s">
        <v>1233</v>
      </c>
      <c r="B167" s="61" t="s">
        <v>1306</v>
      </c>
      <c r="C167" s="61" t="s">
        <v>110</v>
      </c>
      <c r="D167" s="61" t="s">
        <v>1704</v>
      </c>
      <c r="E167" s="61"/>
      <c r="F167" s="61" t="s">
        <v>940</v>
      </c>
      <c r="G167" s="61" t="s">
        <v>940</v>
      </c>
      <c r="H167" s="61" t="s">
        <v>1017</v>
      </c>
      <c r="I167" s="61" t="s">
        <v>151</v>
      </c>
      <c r="J167" s="61" t="s">
        <v>1672</v>
      </c>
      <c r="K167" s="61" t="s">
        <v>1678</v>
      </c>
      <c r="L167" s="61" t="s">
        <v>1676</v>
      </c>
      <c r="M167" s="61" t="s">
        <v>1169</v>
      </c>
      <c r="N167" s="61" t="s">
        <v>932</v>
      </c>
      <c r="O167" s="61" t="s">
        <v>932</v>
      </c>
      <c r="P167" s="61" t="s">
        <v>932</v>
      </c>
      <c r="Q167" s="61" t="s">
        <v>932</v>
      </c>
      <c r="R167" s="61" t="s">
        <v>31</v>
      </c>
      <c r="S167" s="61" t="s">
        <v>1668</v>
      </c>
      <c r="T167" s="61" t="s">
        <v>1498</v>
      </c>
      <c r="U167" s="61">
        <v>1.9995000000000001</v>
      </c>
      <c r="V167" s="61">
        <f t="shared" si="4"/>
        <v>1.1399999999999997</v>
      </c>
      <c r="W167" s="61">
        <v>2.2794299999999996</v>
      </c>
      <c r="X167" s="61" t="s">
        <v>1669</v>
      </c>
      <c r="Y167" s="61" t="s">
        <v>1670</v>
      </c>
    </row>
    <row r="168" spans="1:25" ht="20.399999999999999" x14ac:dyDescent="0.3">
      <c r="A168" s="61" t="s">
        <v>1234</v>
      </c>
      <c r="B168" s="61" t="s">
        <v>1306</v>
      </c>
      <c r="C168" s="61" t="s">
        <v>110</v>
      </c>
      <c r="D168" s="61" t="s">
        <v>1705</v>
      </c>
      <c r="E168" s="61"/>
      <c r="F168" s="61" t="s">
        <v>940</v>
      </c>
      <c r="G168" s="61" t="s">
        <v>940</v>
      </c>
      <c r="H168" s="61" t="s">
        <v>1017</v>
      </c>
      <c r="I168" s="61" t="s">
        <v>151</v>
      </c>
      <c r="J168" s="61" t="s">
        <v>1672</v>
      </c>
      <c r="K168" s="61" t="s">
        <v>1678</v>
      </c>
      <c r="L168" s="61" t="s">
        <v>1676</v>
      </c>
      <c r="M168" s="61" t="s">
        <v>1169</v>
      </c>
      <c r="N168" s="61" t="s">
        <v>932</v>
      </c>
      <c r="O168" s="61" t="s">
        <v>932</v>
      </c>
      <c r="P168" s="61" t="s">
        <v>932</v>
      </c>
      <c r="Q168" s="61" t="s">
        <v>932</v>
      </c>
      <c r="R168" s="61" t="s">
        <v>32</v>
      </c>
      <c r="S168" s="61" t="s">
        <v>1668</v>
      </c>
      <c r="T168" s="61" t="s">
        <v>1498</v>
      </c>
      <c r="U168" s="61">
        <v>0</v>
      </c>
      <c r="V168" s="61" t="e">
        <f t="shared" si="4"/>
        <v>#DIV/0!</v>
      </c>
      <c r="W168" s="61">
        <v>0</v>
      </c>
      <c r="X168" s="61" t="s">
        <v>1669</v>
      </c>
      <c r="Y168" s="61" t="s">
        <v>1670</v>
      </c>
    </row>
    <row r="169" spans="1:25" ht="20.399999999999999" x14ac:dyDescent="0.3">
      <c r="A169" s="61" t="s">
        <v>1235</v>
      </c>
      <c r="B169" s="61" t="s">
        <v>1303</v>
      </c>
      <c r="C169" s="61" t="s">
        <v>110</v>
      </c>
      <c r="D169" s="61" t="s">
        <v>1706</v>
      </c>
      <c r="E169" s="61"/>
      <c r="F169" s="61" t="s">
        <v>940</v>
      </c>
      <c r="G169" s="61" t="s">
        <v>940</v>
      </c>
      <c r="H169" s="61" t="s">
        <v>1017</v>
      </c>
      <c r="I169" s="61" t="s">
        <v>151</v>
      </c>
      <c r="J169" s="61" t="s">
        <v>1672</v>
      </c>
      <c r="K169" s="61" t="s">
        <v>1678</v>
      </c>
      <c r="L169" s="61" t="s">
        <v>1676</v>
      </c>
      <c r="M169" s="61" t="s">
        <v>1169</v>
      </c>
      <c r="N169" s="61" t="s">
        <v>932</v>
      </c>
      <c r="O169" s="61" t="s">
        <v>932</v>
      </c>
      <c r="P169" s="61" t="s">
        <v>932</v>
      </c>
      <c r="Q169" s="61" t="s">
        <v>932</v>
      </c>
      <c r="R169" s="61" t="s">
        <v>25</v>
      </c>
      <c r="S169" s="61" t="s">
        <v>1679</v>
      </c>
      <c r="T169" s="61" t="s">
        <v>1498</v>
      </c>
      <c r="U169" s="61">
        <v>1.272</v>
      </c>
      <c r="V169" s="61">
        <f t="shared" si="4"/>
        <v>0.55000000000000004</v>
      </c>
      <c r="W169" s="61">
        <v>0.69960000000000011</v>
      </c>
      <c r="X169" s="61" t="s">
        <v>1669</v>
      </c>
      <c r="Y169" s="61" t="s">
        <v>1670</v>
      </c>
    </row>
    <row r="170" spans="1:25" ht="20.399999999999999" x14ac:dyDescent="0.3">
      <c r="A170" s="61" t="s">
        <v>1236</v>
      </c>
      <c r="B170" s="61" t="s">
        <v>1303</v>
      </c>
      <c r="C170" s="61" t="s">
        <v>110</v>
      </c>
      <c r="D170" s="61" t="s">
        <v>1707</v>
      </c>
      <c r="E170" s="61"/>
      <c r="F170" s="61" t="s">
        <v>940</v>
      </c>
      <c r="G170" s="61" t="s">
        <v>940</v>
      </c>
      <c r="H170" s="61" t="s">
        <v>1017</v>
      </c>
      <c r="I170" s="61" t="s">
        <v>151</v>
      </c>
      <c r="J170" s="61" t="s">
        <v>1672</v>
      </c>
      <c r="K170" s="61" t="s">
        <v>1678</v>
      </c>
      <c r="L170" s="61" t="s">
        <v>1676</v>
      </c>
      <c r="M170" s="61" t="s">
        <v>1169</v>
      </c>
      <c r="N170" s="61" t="s">
        <v>932</v>
      </c>
      <c r="O170" s="61" t="s">
        <v>932</v>
      </c>
      <c r="P170" s="61" t="s">
        <v>932</v>
      </c>
      <c r="Q170" s="61" t="s">
        <v>932</v>
      </c>
      <c r="R170" s="61" t="s">
        <v>26</v>
      </c>
      <c r="S170" s="61" t="s">
        <v>1679</v>
      </c>
      <c r="T170" s="61" t="s">
        <v>1498</v>
      </c>
      <c r="U170" s="61">
        <v>0</v>
      </c>
      <c r="V170" s="61" t="e">
        <f t="shared" si="4"/>
        <v>#DIV/0!</v>
      </c>
      <c r="W170" s="61">
        <v>0</v>
      </c>
      <c r="X170" s="61" t="s">
        <v>1669</v>
      </c>
      <c r="Y170" s="61" t="s">
        <v>1670</v>
      </c>
    </row>
    <row r="171" spans="1:25" ht="20.399999999999999" x14ac:dyDescent="0.3">
      <c r="A171" s="61" t="s">
        <v>1237</v>
      </c>
      <c r="B171" s="61" t="s">
        <v>1309</v>
      </c>
      <c r="C171" s="61" t="s">
        <v>110</v>
      </c>
      <c r="D171" s="61" t="s">
        <v>1708</v>
      </c>
      <c r="E171" s="61"/>
      <c r="F171" s="61" t="s">
        <v>940</v>
      </c>
      <c r="G171" s="61" t="s">
        <v>940</v>
      </c>
      <c r="H171" s="61" t="s">
        <v>1017</v>
      </c>
      <c r="I171" s="61" t="s">
        <v>151</v>
      </c>
      <c r="J171" s="61" t="s">
        <v>1672</v>
      </c>
      <c r="K171" s="61" t="s">
        <v>1678</v>
      </c>
      <c r="L171" s="61" t="s">
        <v>1676</v>
      </c>
      <c r="M171" s="61" t="s">
        <v>1169</v>
      </c>
      <c r="N171" s="61" t="s">
        <v>932</v>
      </c>
      <c r="O171" s="61" t="s">
        <v>932</v>
      </c>
      <c r="P171" s="61" t="s">
        <v>932</v>
      </c>
      <c r="Q171" s="61" t="s">
        <v>932</v>
      </c>
      <c r="R171" s="61" t="s">
        <v>27</v>
      </c>
      <c r="S171" s="61" t="s">
        <v>1679</v>
      </c>
      <c r="T171" s="61" t="s">
        <v>1498</v>
      </c>
      <c r="U171" s="61">
        <v>0</v>
      </c>
      <c r="V171" s="61" t="e">
        <f t="shared" si="4"/>
        <v>#DIV/0!</v>
      </c>
      <c r="W171" s="61">
        <v>0</v>
      </c>
      <c r="X171" s="61" t="s">
        <v>1669</v>
      </c>
      <c r="Y171" s="61" t="s">
        <v>1670</v>
      </c>
    </row>
    <row r="172" spans="1:25" ht="20.399999999999999" x14ac:dyDescent="0.3">
      <c r="A172" s="61" t="s">
        <v>1221</v>
      </c>
      <c r="B172" s="61" t="s">
        <v>1700</v>
      </c>
      <c r="C172" s="61" t="s">
        <v>1665</v>
      </c>
      <c r="D172" s="61" t="s">
        <v>1700</v>
      </c>
      <c r="E172" s="61"/>
      <c r="F172" s="61" t="s">
        <v>1701</v>
      </c>
      <c r="G172" s="61" t="s">
        <v>487</v>
      </c>
      <c r="H172" s="61" t="s">
        <v>1017</v>
      </c>
      <c r="I172" s="61" t="s">
        <v>151</v>
      </c>
      <c r="J172" s="61" t="s">
        <v>1672</v>
      </c>
      <c r="K172" s="61" t="s">
        <v>1678</v>
      </c>
      <c r="L172" s="61" t="s">
        <v>1676</v>
      </c>
      <c r="M172" s="61" t="s">
        <v>1169</v>
      </c>
      <c r="N172" s="61" t="s">
        <v>932</v>
      </c>
      <c r="O172" s="61" t="s">
        <v>932</v>
      </c>
      <c r="P172" s="61" t="s">
        <v>932</v>
      </c>
      <c r="Q172" s="61" t="s">
        <v>932</v>
      </c>
      <c r="R172" s="61" t="s">
        <v>29</v>
      </c>
      <c r="S172" s="61" t="s">
        <v>1674</v>
      </c>
      <c r="T172" s="61" t="s">
        <v>1498</v>
      </c>
      <c r="U172" s="61">
        <v>0</v>
      </c>
      <c r="V172" s="61" t="e">
        <f t="shared" si="4"/>
        <v>#DIV/0!</v>
      </c>
      <c r="W172" s="61">
        <v>0</v>
      </c>
      <c r="X172" s="61" t="s">
        <v>1669</v>
      </c>
      <c r="Y172" s="61" t="s">
        <v>1670</v>
      </c>
    </row>
    <row r="173" spans="1:25" ht="20.399999999999999" x14ac:dyDescent="0.3">
      <c r="A173" s="61" t="s">
        <v>1223</v>
      </c>
      <c r="B173" s="61" t="s">
        <v>1700</v>
      </c>
      <c r="C173" s="61" t="s">
        <v>1665</v>
      </c>
      <c r="D173" s="61" t="s">
        <v>1700</v>
      </c>
      <c r="E173" s="61"/>
      <c r="F173" s="61" t="s">
        <v>1701</v>
      </c>
      <c r="G173" s="61" t="s">
        <v>487</v>
      </c>
      <c r="H173" s="61" t="s">
        <v>1017</v>
      </c>
      <c r="I173" s="61" t="s">
        <v>151</v>
      </c>
      <c r="J173" s="61" t="s">
        <v>1672</v>
      </c>
      <c r="K173" s="61" t="s">
        <v>1678</v>
      </c>
      <c r="L173" s="61" t="s">
        <v>1676</v>
      </c>
      <c r="M173" s="61" t="s">
        <v>1169</v>
      </c>
      <c r="N173" s="61" t="s">
        <v>932</v>
      </c>
      <c r="O173" s="61" t="s">
        <v>932</v>
      </c>
      <c r="P173" s="61" t="s">
        <v>932</v>
      </c>
      <c r="Q173" s="61" t="s">
        <v>932</v>
      </c>
      <c r="R173" s="61" t="s">
        <v>30</v>
      </c>
      <c r="S173" s="61" t="s">
        <v>1674</v>
      </c>
      <c r="T173" s="61" t="s">
        <v>1498</v>
      </c>
      <c r="U173" s="61">
        <v>0</v>
      </c>
      <c r="V173" s="61" t="e">
        <f t="shared" si="4"/>
        <v>#DIV/0!</v>
      </c>
      <c r="W173" s="61">
        <v>0</v>
      </c>
      <c r="X173" s="61" t="s">
        <v>1669</v>
      </c>
      <c r="Y173" s="61" t="s">
        <v>1670</v>
      </c>
    </row>
    <row r="174" spans="1:25" ht="20.399999999999999" x14ac:dyDescent="0.3">
      <c r="A174" s="61" t="s">
        <v>1227</v>
      </c>
      <c r="B174" s="61" t="s">
        <v>1700</v>
      </c>
      <c r="C174" s="61" t="s">
        <v>1665</v>
      </c>
      <c r="D174" s="61" t="s">
        <v>1700</v>
      </c>
      <c r="E174" s="61"/>
      <c r="F174" s="61" t="s">
        <v>1701</v>
      </c>
      <c r="G174" s="61" t="s">
        <v>487</v>
      </c>
      <c r="H174" s="61" t="s">
        <v>1017</v>
      </c>
      <c r="I174" s="61" t="s">
        <v>151</v>
      </c>
      <c r="J174" s="61" t="s">
        <v>1672</v>
      </c>
      <c r="K174" s="61" t="s">
        <v>1678</v>
      </c>
      <c r="L174" s="61" t="s">
        <v>1676</v>
      </c>
      <c r="M174" s="61" t="s">
        <v>1169</v>
      </c>
      <c r="N174" s="61" t="s">
        <v>932</v>
      </c>
      <c r="O174" s="61" t="s">
        <v>932</v>
      </c>
      <c r="P174" s="61" t="s">
        <v>932</v>
      </c>
      <c r="Q174" s="61" t="s">
        <v>932</v>
      </c>
      <c r="R174" s="61" t="s">
        <v>25</v>
      </c>
      <c r="S174" s="61" t="s">
        <v>1668</v>
      </c>
      <c r="T174" s="61" t="s">
        <v>1498</v>
      </c>
      <c r="U174" s="61">
        <v>6.4458000000000002</v>
      </c>
      <c r="V174" s="61">
        <f t="shared" si="4"/>
        <v>0.49</v>
      </c>
      <c r="W174" s="61">
        <v>3.158442</v>
      </c>
      <c r="X174" s="61" t="s">
        <v>1669</v>
      </c>
      <c r="Y174" s="61" t="s">
        <v>1670</v>
      </c>
    </row>
    <row r="175" spans="1:25" ht="20.399999999999999" x14ac:dyDescent="0.3">
      <c r="A175" s="61" t="s">
        <v>1228</v>
      </c>
      <c r="B175" s="61" t="s">
        <v>1700</v>
      </c>
      <c r="C175" s="61" t="s">
        <v>1665</v>
      </c>
      <c r="D175" s="61" t="s">
        <v>1700</v>
      </c>
      <c r="E175" s="61"/>
      <c r="F175" s="61" t="s">
        <v>1701</v>
      </c>
      <c r="G175" s="61" t="s">
        <v>487</v>
      </c>
      <c r="H175" s="61" t="s">
        <v>1017</v>
      </c>
      <c r="I175" s="61" t="s">
        <v>151</v>
      </c>
      <c r="J175" s="61" t="s">
        <v>1672</v>
      </c>
      <c r="K175" s="61" t="s">
        <v>1678</v>
      </c>
      <c r="L175" s="61" t="s">
        <v>1676</v>
      </c>
      <c r="M175" s="61" t="s">
        <v>1169</v>
      </c>
      <c r="N175" s="61" t="s">
        <v>932</v>
      </c>
      <c r="O175" s="61" t="s">
        <v>932</v>
      </c>
      <c r="P175" s="61" t="s">
        <v>932</v>
      </c>
      <c r="Q175" s="61" t="s">
        <v>932</v>
      </c>
      <c r="R175" s="61" t="s">
        <v>26</v>
      </c>
      <c r="S175" s="61" t="s">
        <v>1668</v>
      </c>
      <c r="T175" s="61" t="s">
        <v>1498</v>
      </c>
      <c r="U175" s="61">
        <v>0</v>
      </c>
      <c r="V175" s="61" t="e">
        <f t="shared" si="4"/>
        <v>#DIV/0!</v>
      </c>
      <c r="W175" s="61">
        <v>0</v>
      </c>
      <c r="X175" s="61" t="s">
        <v>1669</v>
      </c>
      <c r="Y175" s="61" t="s">
        <v>1670</v>
      </c>
    </row>
    <row r="176" spans="1:25" ht="20.399999999999999" x14ac:dyDescent="0.3">
      <c r="A176" s="61" t="s">
        <v>1231</v>
      </c>
      <c r="B176" s="61" t="s">
        <v>1699</v>
      </c>
      <c r="C176" s="61" t="s">
        <v>110</v>
      </c>
      <c r="D176" s="61" t="s">
        <v>442</v>
      </c>
      <c r="E176" s="61">
        <v>104</v>
      </c>
      <c r="F176" s="61" t="s">
        <v>942</v>
      </c>
      <c r="G176" s="61" t="s">
        <v>442</v>
      </c>
      <c r="H176" s="61" t="s">
        <v>1017</v>
      </c>
      <c r="I176" s="61" t="s">
        <v>151</v>
      </c>
      <c r="J176" s="61" t="s">
        <v>1672</v>
      </c>
      <c r="K176" s="61" t="s">
        <v>1678</v>
      </c>
      <c r="L176" s="61" t="s">
        <v>1676</v>
      </c>
      <c r="M176" s="61" t="s">
        <v>1169</v>
      </c>
      <c r="N176" s="61" t="s">
        <v>932</v>
      </c>
      <c r="O176" s="61" t="s">
        <v>932</v>
      </c>
      <c r="P176" s="61" t="s">
        <v>932</v>
      </c>
      <c r="Q176" s="61" t="s">
        <v>932</v>
      </c>
      <c r="R176" s="61" t="s">
        <v>29</v>
      </c>
      <c r="S176" s="61" t="s">
        <v>1668</v>
      </c>
      <c r="T176" s="61" t="s">
        <v>1498</v>
      </c>
      <c r="U176" s="61">
        <v>43.131500000000003</v>
      </c>
      <c r="V176" s="61">
        <f t="shared" si="4"/>
        <v>3.4300000000000006</v>
      </c>
      <c r="W176" s="61">
        <v>147.94104500000003</v>
      </c>
      <c r="X176" s="61" t="s">
        <v>1669</v>
      </c>
      <c r="Y176" s="61" t="s">
        <v>1670</v>
      </c>
    </row>
    <row r="177" spans="1:25" ht="20.399999999999999" x14ac:dyDescent="0.3">
      <c r="A177" s="61" t="s">
        <v>1219</v>
      </c>
      <c r="B177" s="61" t="s">
        <v>1692</v>
      </c>
      <c r="C177" s="61" t="s">
        <v>110</v>
      </c>
      <c r="D177" s="61" t="s">
        <v>1684</v>
      </c>
      <c r="E177" s="61">
        <v>24</v>
      </c>
      <c r="F177" s="61" t="s">
        <v>523</v>
      </c>
      <c r="G177" s="61" t="s">
        <v>110</v>
      </c>
      <c r="H177" s="61" t="s">
        <v>1017</v>
      </c>
      <c r="I177" s="61" t="s">
        <v>151</v>
      </c>
      <c r="J177" s="61" t="s">
        <v>1672</v>
      </c>
      <c r="K177" s="61" t="s">
        <v>1678</v>
      </c>
      <c r="L177" s="61" t="s">
        <v>1676</v>
      </c>
      <c r="M177" s="61" t="s">
        <v>1169</v>
      </c>
      <c r="N177" s="61" t="s">
        <v>932</v>
      </c>
      <c r="O177" s="61" t="s">
        <v>932</v>
      </c>
      <c r="P177" s="61" t="s">
        <v>932</v>
      </c>
      <c r="Q177" s="61" t="s">
        <v>932</v>
      </c>
      <c r="R177" s="61" t="s">
        <v>28</v>
      </c>
      <c r="S177" s="61" t="s">
        <v>1674</v>
      </c>
      <c r="T177" s="61" t="s">
        <v>1498</v>
      </c>
      <c r="U177" s="61">
        <v>53.5852</v>
      </c>
      <c r="V177" s="61">
        <f t="shared" si="4"/>
        <v>57.99</v>
      </c>
      <c r="W177" s="61">
        <v>3107.4057480000001</v>
      </c>
      <c r="X177" s="61" t="s">
        <v>1669</v>
      </c>
      <c r="Y177" s="61" t="s">
        <v>1670</v>
      </c>
    </row>
    <row r="178" spans="1:25" ht="20.399999999999999" x14ac:dyDescent="0.3">
      <c r="A178" s="61" t="s">
        <v>1213</v>
      </c>
      <c r="B178" s="61" t="s">
        <v>1693</v>
      </c>
      <c r="C178" s="61" t="s">
        <v>110</v>
      </c>
      <c r="D178" s="61" t="s">
        <v>1684</v>
      </c>
      <c r="E178" s="61">
        <v>3</v>
      </c>
      <c r="F178" s="61" t="s">
        <v>523</v>
      </c>
      <c r="G178" s="61" t="s">
        <v>110</v>
      </c>
      <c r="H178" s="61" t="s">
        <v>1017</v>
      </c>
      <c r="I178" s="61" t="s">
        <v>151</v>
      </c>
      <c r="J178" s="61" t="s">
        <v>1672</v>
      </c>
      <c r="K178" s="61" t="s">
        <v>1678</v>
      </c>
      <c r="L178" s="61" t="s">
        <v>1676</v>
      </c>
      <c r="M178" s="61" t="s">
        <v>1169</v>
      </c>
      <c r="N178" s="61" t="s">
        <v>932</v>
      </c>
      <c r="O178" s="61" t="s">
        <v>932</v>
      </c>
      <c r="P178" s="61" t="s">
        <v>932</v>
      </c>
      <c r="Q178" s="61" t="s">
        <v>932</v>
      </c>
      <c r="R178" s="61" t="s">
        <v>25</v>
      </c>
      <c r="S178" s="61" t="s">
        <v>1674</v>
      </c>
      <c r="T178" s="61" t="s">
        <v>1498</v>
      </c>
      <c r="U178" s="61">
        <v>55.580500000000001</v>
      </c>
      <c r="V178" s="61">
        <f t="shared" si="4"/>
        <v>57.590000000000011</v>
      </c>
      <c r="W178" s="61">
        <v>3200.8809950000004</v>
      </c>
      <c r="X178" s="61" t="s">
        <v>1669</v>
      </c>
      <c r="Y178" s="61" t="s">
        <v>1670</v>
      </c>
    </row>
    <row r="179" spans="1:25" ht="20.399999999999999" x14ac:dyDescent="0.3">
      <c r="A179" s="61" t="s">
        <v>1225</v>
      </c>
      <c r="B179" s="61" t="s">
        <v>1694</v>
      </c>
      <c r="C179" s="61" t="s">
        <v>110</v>
      </c>
      <c r="D179" s="61" t="s">
        <v>1684</v>
      </c>
      <c r="E179" s="61">
        <v>38</v>
      </c>
      <c r="F179" s="61" t="s">
        <v>523</v>
      </c>
      <c r="G179" s="61" t="s">
        <v>110</v>
      </c>
      <c r="H179" s="61" t="s">
        <v>1017</v>
      </c>
      <c r="I179" s="61" t="s">
        <v>151</v>
      </c>
      <c r="J179" s="61" t="s">
        <v>1672</v>
      </c>
      <c r="K179" s="61" t="s">
        <v>1678</v>
      </c>
      <c r="L179" s="61" t="s">
        <v>1676</v>
      </c>
      <c r="M179" s="61" t="s">
        <v>1169</v>
      </c>
      <c r="N179" s="61" t="s">
        <v>932</v>
      </c>
      <c r="O179" s="61" t="s">
        <v>932</v>
      </c>
      <c r="P179" s="61" t="s">
        <v>932</v>
      </c>
      <c r="Q179" s="61" t="s">
        <v>932</v>
      </c>
      <c r="R179" s="61" t="s">
        <v>31</v>
      </c>
      <c r="S179" s="61" t="s">
        <v>1674</v>
      </c>
      <c r="T179" s="61" t="s">
        <v>1498</v>
      </c>
      <c r="U179" s="61">
        <v>54.218299999999999</v>
      </c>
      <c r="V179" s="61">
        <f t="shared" si="4"/>
        <v>67.05</v>
      </c>
      <c r="W179" s="61">
        <v>3635.3370150000001</v>
      </c>
      <c r="X179" s="61" t="s">
        <v>1669</v>
      </c>
      <c r="Y179" s="61" t="s">
        <v>1670</v>
      </c>
    </row>
    <row r="180" spans="1:25" ht="20.399999999999999" x14ac:dyDescent="0.3">
      <c r="A180" s="61" t="s">
        <v>1226</v>
      </c>
      <c r="B180" s="61" t="s">
        <v>1695</v>
      </c>
      <c r="C180" s="61" t="s">
        <v>110</v>
      </c>
      <c r="D180" s="61" t="s">
        <v>1684</v>
      </c>
      <c r="E180" s="61">
        <v>41</v>
      </c>
      <c r="F180" s="61" t="s">
        <v>523</v>
      </c>
      <c r="G180" s="61" t="s">
        <v>110</v>
      </c>
      <c r="H180" s="61" t="s">
        <v>1017</v>
      </c>
      <c r="I180" s="61" t="s">
        <v>151</v>
      </c>
      <c r="J180" s="61" t="s">
        <v>1672</v>
      </c>
      <c r="K180" s="61" t="s">
        <v>1678</v>
      </c>
      <c r="L180" s="61" t="s">
        <v>1676</v>
      </c>
      <c r="M180" s="61" t="s">
        <v>1169</v>
      </c>
      <c r="N180" s="61" t="s">
        <v>932</v>
      </c>
      <c r="O180" s="61" t="s">
        <v>932</v>
      </c>
      <c r="P180" s="61" t="s">
        <v>932</v>
      </c>
      <c r="Q180" s="61" t="s">
        <v>932</v>
      </c>
      <c r="R180" s="61" t="s">
        <v>32</v>
      </c>
      <c r="S180" s="61" t="s">
        <v>1674</v>
      </c>
      <c r="T180" s="61" t="s">
        <v>1498</v>
      </c>
      <c r="U180" s="61">
        <v>52.621000000000002</v>
      </c>
      <c r="V180" s="61">
        <f t="shared" si="4"/>
        <v>72.459999999999994</v>
      </c>
      <c r="W180" s="61">
        <v>3812.9176599999996</v>
      </c>
      <c r="X180" s="61" t="s">
        <v>1669</v>
      </c>
      <c r="Y180" s="61" t="s">
        <v>1670</v>
      </c>
    </row>
    <row r="181" spans="1:25" ht="20.399999999999999" x14ac:dyDescent="0.3">
      <c r="A181" s="61" t="s">
        <v>1215</v>
      </c>
      <c r="B181" s="61" t="s">
        <v>1696</v>
      </c>
      <c r="C181" s="61" t="s">
        <v>110</v>
      </c>
      <c r="D181" s="61" t="s">
        <v>1684</v>
      </c>
      <c r="E181" s="61">
        <v>48</v>
      </c>
      <c r="F181" s="61" t="s">
        <v>523</v>
      </c>
      <c r="G181" s="61" t="s">
        <v>110</v>
      </c>
      <c r="H181" s="61" t="s">
        <v>1017</v>
      </c>
      <c r="I181" s="61" t="s">
        <v>151</v>
      </c>
      <c r="J181" s="61" t="s">
        <v>1672</v>
      </c>
      <c r="K181" s="61" t="s">
        <v>1678</v>
      </c>
      <c r="L181" s="61" t="s">
        <v>1676</v>
      </c>
      <c r="M181" s="61" t="s">
        <v>1169</v>
      </c>
      <c r="N181" s="61" t="s">
        <v>932</v>
      </c>
      <c r="O181" s="61" t="s">
        <v>932</v>
      </c>
      <c r="P181" s="61" t="s">
        <v>932</v>
      </c>
      <c r="Q181" s="61" t="s">
        <v>932</v>
      </c>
      <c r="R181" s="61" t="s">
        <v>26</v>
      </c>
      <c r="S181" s="61" t="s">
        <v>1674</v>
      </c>
      <c r="T181" s="61" t="s">
        <v>1498</v>
      </c>
      <c r="U181" s="61">
        <v>60.693399999999997</v>
      </c>
      <c r="V181" s="61">
        <f t="shared" si="4"/>
        <v>71.03</v>
      </c>
      <c r="W181" s="61">
        <v>4311.0522019999999</v>
      </c>
      <c r="X181" s="61" t="s">
        <v>1669</v>
      </c>
      <c r="Y181" s="61" t="s">
        <v>1670</v>
      </c>
    </row>
    <row r="182" spans="1:25" ht="20.399999999999999" x14ac:dyDescent="0.3">
      <c r="A182" s="61" t="s">
        <v>1217</v>
      </c>
      <c r="B182" s="61" t="s">
        <v>1697</v>
      </c>
      <c r="C182" s="61" t="s">
        <v>110</v>
      </c>
      <c r="D182" s="61" t="s">
        <v>1684</v>
      </c>
      <c r="E182" s="61">
        <v>57</v>
      </c>
      <c r="F182" s="61" t="s">
        <v>523</v>
      </c>
      <c r="G182" s="61" t="s">
        <v>110</v>
      </c>
      <c r="H182" s="61" t="s">
        <v>1017</v>
      </c>
      <c r="I182" s="61" t="s">
        <v>151</v>
      </c>
      <c r="J182" s="61" t="s">
        <v>1672</v>
      </c>
      <c r="K182" s="61" t="s">
        <v>1678</v>
      </c>
      <c r="L182" s="61" t="s">
        <v>1676</v>
      </c>
      <c r="M182" s="61" t="s">
        <v>1169</v>
      </c>
      <c r="N182" s="61" t="s">
        <v>932</v>
      </c>
      <c r="O182" s="61" t="s">
        <v>932</v>
      </c>
      <c r="P182" s="61" t="s">
        <v>932</v>
      </c>
      <c r="Q182" s="61" t="s">
        <v>932</v>
      </c>
      <c r="R182" s="61" t="s">
        <v>27</v>
      </c>
      <c r="S182" s="61" t="s">
        <v>1674</v>
      </c>
      <c r="T182" s="61" t="s">
        <v>1498</v>
      </c>
      <c r="U182" s="61">
        <v>55.858499999999999</v>
      </c>
      <c r="V182" s="61">
        <f t="shared" si="4"/>
        <v>69.89</v>
      </c>
      <c r="W182" s="61">
        <v>3903.9505650000001</v>
      </c>
      <c r="X182" s="61" t="s">
        <v>1669</v>
      </c>
      <c r="Y182" s="61" t="s">
        <v>1670</v>
      </c>
    </row>
    <row r="183" spans="1:25" ht="20.399999999999999" x14ac:dyDescent="0.3">
      <c r="A183" s="61" t="s">
        <v>1230</v>
      </c>
      <c r="B183" s="61" t="s">
        <v>1683</v>
      </c>
      <c r="C183" s="61" t="s">
        <v>1665</v>
      </c>
      <c r="D183" s="61" t="s">
        <v>1032</v>
      </c>
      <c r="E183" s="61"/>
      <c r="F183" s="61" t="s">
        <v>930</v>
      </c>
      <c r="G183" s="61" t="s">
        <v>1032</v>
      </c>
      <c r="H183" s="61" t="s">
        <v>1017</v>
      </c>
      <c r="I183" s="61" t="s">
        <v>151</v>
      </c>
      <c r="J183" s="61" t="s">
        <v>1672</v>
      </c>
      <c r="K183" s="61" t="s">
        <v>1678</v>
      </c>
      <c r="L183" s="61" t="s">
        <v>1676</v>
      </c>
      <c r="M183" s="61" t="s">
        <v>1169</v>
      </c>
      <c r="N183" s="61" t="s">
        <v>932</v>
      </c>
      <c r="O183" s="61" t="s">
        <v>932</v>
      </c>
      <c r="P183" s="61" t="s">
        <v>932</v>
      </c>
      <c r="Q183" s="61" t="s">
        <v>932</v>
      </c>
      <c r="R183" s="61" t="s">
        <v>28</v>
      </c>
      <c r="S183" s="61" t="s">
        <v>1668</v>
      </c>
      <c r="T183" s="61" t="s">
        <v>1498</v>
      </c>
      <c r="U183" s="61">
        <v>0</v>
      </c>
      <c r="V183" s="61" t="e">
        <f t="shared" si="4"/>
        <v>#DIV/0!</v>
      </c>
      <c r="W183" s="61">
        <v>0</v>
      </c>
      <c r="X183" s="61" t="s">
        <v>1669</v>
      </c>
      <c r="Y183" s="61" t="s">
        <v>1670</v>
      </c>
    </row>
    <row r="184" spans="1:25" ht="20.399999999999999" x14ac:dyDescent="0.3">
      <c r="A184" s="61" t="s">
        <v>1229</v>
      </c>
      <c r="B184" s="61" t="s">
        <v>1683</v>
      </c>
      <c r="C184" s="61" t="s">
        <v>1665</v>
      </c>
      <c r="D184" s="61" t="s">
        <v>1009</v>
      </c>
      <c r="E184" s="61"/>
      <c r="F184" s="61" t="s">
        <v>930</v>
      </c>
      <c r="G184" s="61" t="s">
        <v>1009</v>
      </c>
      <c r="H184" s="61" t="s">
        <v>1017</v>
      </c>
      <c r="I184" s="61" t="s">
        <v>151</v>
      </c>
      <c r="J184" s="61" t="s">
        <v>1672</v>
      </c>
      <c r="K184" s="61" t="s">
        <v>1678</v>
      </c>
      <c r="L184" s="61" t="s">
        <v>1676</v>
      </c>
      <c r="M184" s="61" t="s">
        <v>1169</v>
      </c>
      <c r="N184" s="61" t="s">
        <v>932</v>
      </c>
      <c r="O184" s="61" t="s">
        <v>932</v>
      </c>
      <c r="P184" s="61" t="s">
        <v>932</v>
      </c>
      <c r="Q184" s="61" t="s">
        <v>932</v>
      </c>
      <c r="R184" s="61" t="s">
        <v>27</v>
      </c>
      <c r="S184" s="61" t="s">
        <v>1668</v>
      </c>
      <c r="T184" s="61" t="s">
        <v>1498</v>
      </c>
      <c r="U184" s="61">
        <v>5.6899999999999999E-2</v>
      </c>
      <c r="V184" s="61">
        <f t="shared" si="4"/>
        <v>0.56000000000000005</v>
      </c>
      <c r="W184" s="61">
        <v>3.1864000000000003E-2</v>
      </c>
      <c r="X184" s="61" t="s">
        <v>1669</v>
      </c>
      <c r="Y184" s="61" t="s">
        <v>1670</v>
      </c>
    </row>
    <row r="185" spans="1:25" ht="20.399999999999999" x14ac:dyDescent="0.3">
      <c r="A185" s="61" t="s">
        <v>1499</v>
      </c>
      <c r="B185" s="61" t="s">
        <v>1677</v>
      </c>
      <c r="C185" s="61" t="s">
        <v>1665</v>
      </c>
      <c r="D185" s="61" t="s">
        <v>1032</v>
      </c>
      <c r="E185" s="61">
        <v>1</v>
      </c>
      <c r="F185" s="61" t="s">
        <v>930</v>
      </c>
      <c r="G185" s="61" t="s">
        <v>1032</v>
      </c>
      <c r="H185" s="61" t="s">
        <v>1017</v>
      </c>
      <c r="I185" s="61" t="s">
        <v>151</v>
      </c>
      <c r="J185" s="61" t="s">
        <v>1672</v>
      </c>
      <c r="K185" s="61" t="s">
        <v>1678</v>
      </c>
      <c r="L185" s="61" t="s">
        <v>1676</v>
      </c>
      <c r="M185" s="61" t="s">
        <v>1169</v>
      </c>
      <c r="N185" s="61" t="s">
        <v>932</v>
      </c>
      <c r="O185" s="61" t="s">
        <v>932</v>
      </c>
      <c r="P185" s="61" t="s">
        <v>932</v>
      </c>
      <c r="Q185" s="61" t="s">
        <v>932</v>
      </c>
      <c r="R185" s="61" t="s">
        <v>28</v>
      </c>
      <c r="S185" s="61" t="s">
        <v>1679</v>
      </c>
      <c r="T185" s="61" t="s">
        <v>1498</v>
      </c>
      <c r="U185" s="61">
        <v>0</v>
      </c>
      <c r="V185" s="61" t="e">
        <f t="shared" si="4"/>
        <v>#DIV/0!</v>
      </c>
      <c r="W185" s="61">
        <v>0</v>
      </c>
      <c r="X185" s="61" t="s">
        <v>1669</v>
      </c>
      <c r="Y185" s="61" t="s">
        <v>1670</v>
      </c>
    </row>
    <row r="186" spans="1:25" ht="20.399999999999999" x14ac:dyDescent="0.3">
      <c r="A186" s="61" t="s">
        <v>1500</v>
      </c>
      <c r="B186" s="61" t="s">
        <v>1680</v>
      </c>
      <c r="C186" s="61" t="s">
        <v>1665</v>
      </c>
      <c r="D186" s="61" t="s">
        <v>1032</v>
      </c>
      <c r="E186" s="61">
        <v>2</v>
      </c>
      <c r="F186" s="61" t="s">
        <v>930</v>
      </c>
      <c r="G186" s="61" t="s">
        <v>1032</v>
      </c>
      <c r="H186" s="61" t="s">
        <v>1017</v>
      </c>
      <c r="I186" s="61" t="s">
        <v>151</v>
      </c>
      <c r="J186" s="61" t="s">
        <v>1672</v>
      </c>
      <c r="K186" s="61" t="s">
        <v>1678</v>
      </c>
      <c r="L186" s="61" t="s">
        <v>1676</v>
      </c>
      <c r="M186" s="61" t="s">
        <v>1169</v>
      </c>
      <c r="N186" s="61" t="s">
        <v>932</v>
      </c>
      <c r="O186" s="61" t="s">
        <v>932</v>
      </c>
      <c r="P186" s="61" t="s">
        <v>932</v>
      </c>
      <c r="Q186" s="61" t="s">
        <v>932</v>
      </c>
      <c r="R186" s="61" t="s">
        <v>29</v>
      </c>
      <c r="S186" s="61" t="s">
        <v>1679</v>
      </c>
      <c r="T186" s="61" t="s">
        <v>1498</v>
      </c>
      <c r="U186" s="61">
        <v>0</v>
      </c>
      <c r="V186" s="61" t="e">
        <f t="shared" si="4"/>
        <v>#DIV/0!</v>
      </c>
      <c r="W186" s="61">
        <v>0</v>
      </c>
      <c r="X186" s="61" t="s">
        <v>1669</v>
      </c>
      <c r="Y186" s="61" t="s">
        <v>1670</v>
      </c>
    </row>
    <row r="187" spans="1:25" ht="20.399999999999999" x14ac:dyDescent="0.3">
      <c r="A187" s="61" t="s">
        <v>1318</v>
      </c>
      <c r="B187" s="61" t="s">
        <v>951</v>
      </c>
      <c r="C187" s="61" t="s">
        <v>1665</v>
      </c>
      <c r="D187" s="61"/>
      <c r="E187" s="61">
        <v>71</v>
      </c>
      <c r="F187" s="61" t="s">
        <v>3</v>
      </c>
      <c r="G187" s="61" t="s">
        <v>1296</v>
      </c>
      <c r="H187" s="61" t="s">
        <v>1034</v>
      </c>
      <c r="I187" s="61" t="s">
        <v>151</v>
      </c>
      <c r="J187" s="61" t="s">
        <v>1666</v>
      </c>
      <c r="K187" s="61" t="s">
        <v>8</v>
      </c>
      <c r="L187" s="61" t="s">
        <v>1070</v>
      </c>
      <c r="M187" s="61" t="s">
        <v>1156</v>
      </c>
      <c r="N187" s="61" t="s">
        <v>932</v>
      </c>
      <c r="O187" s="61" t="s">
        <v>932</v>
      </c>
      <c r="P187" s="61" t="s">
        <v>932</v>
      </c>
      <c r="Q187" s="61" t="s">
        <v>932</v>
      </c>
      <c r="R187" s="61" t="s">
        <v>31</v>
      </c>
      <c r="S187" s="61" t="s">
        <v>1674</v>
      </c>
      <c r="T187" s="61" t="s">
        <v>1414</v>
      </c>
      <c r="U187" s="61">
        <v>47.015799999999999</v>
      </c>
      <c r="V187" s="61">
        <f t="shared" si="4"/>
        <v>2.38</v>
      </c>
      <c r="W187" s="61">
        <v>111.89760399999999</v>
      </c>
      <c r="X187" s="61" t="s">
        <v>1669</v>
      </c>
      <c r="Y187" s="61" t="s">
        <v>1670</v>
      </c>
    </row>
    <row r="188" spans="1:25" ht="20.399999999999999" x14ac:dyDescent="0.3">
      <c r="A188" s="61" t="s">
        <v>1315</v>
      </c>
      <c r="B188" s="61" t="s">
        <v>1298</v>
      </c>
      <c r="C188" s="61" t="s">
        <v>110</v>
      </c>
      <c r="D188" s="61">
        <v>117080</v>
      </c>
      <c r="E188" s="61">
        <v>1</v>
      </c>
      <c r="F188" s="61" t="s">
        <v>940</v>
      </c>
      <c r="G188" s="61" t="s">
        <v>940</v>
      </c>
      <c r="H188" s="61" t="s">
        <v>1034</v>
      </c>
      <c r="I188" s="61" t="s">
        <v>151</v>
      </c>
      <c r="J188" s="61" t="s">
        <v>1666</v>
      </c>
      <c r="K188" s="61" t="s">
        <v>8</v>
      </c>
      <c r="L188" s="61" t="s">
        <v>1070</v>
      </c>
      <c r="M188" s="61" t="s">
        <v>1156</v>
      </c>
      <c r="N188" s="61" t="s">
        <v>932</v>
      </c>
      <c r="O188" s="61" t="s">
        <v>932</v>
      </c>
      <c r="P188" s="61" t="s">
        <v>932</v>
      </c>
      <c r="Q188" s="61" t="s">
        <v>932</v>
      </c>
      <c r="R188" s="61" t="s">
        <v>28</v>
      </c>
      <c r="S188" s="61" t="s">
        <v>1674</v>
      </c>
      <c r="T188" s="61" t="s">
        <v>1414</v>
      </c>
      <c r="U188" s="61">
        <v>63.1494</v>
      </c>
      <c r="V188" s="61">
        <f t="shared" si="4"/>
        <v>17.54</v>
      </c>
      <c r="W188" s="61">
        <v>1107.640476</v>
      </c>
      <c r="X188" s="61" t="s">
        <v>1669</v>
      </c>
      <c r="Y188" s="61" t="s">
        <v>1670</v>
      </c>
    </row>
    <row r="189" spans="1:25" ht="20.399999999999999" x14ac:dyDescent="0.3">
      <c r="A189" s="61" t="s">
        <v>1322</v>
      </c>
      <c r="B189" s="61" t="s">
        <v>1308</v>
      </c>
      <c r="C189" s="61" t="s">
        <v>110</v>
      </c>
      <c r="D189" s="61">
        <v>118165</v>
      </c>
      <c r="E189" s="61">
        <v>1</v>
      </c>
      <c r="F189" s="61" t="s">
        <v>940</v>
      </c>
      <c r="G189" s="61" t="s">
        <v>940</v>
      </c>
      <c r="H189" s="61" t="s">
        <v>1034</v>
      </c>
      <c r="I189" s="61" t="s">
        <v>151</v>
      </c>
      <c r="J189" s="61" t="s">
        <v>1666</v>
      </c>
      <c r="K189" s="61" t="s">
        <v>8</v>
      </c>
      <c r="L189" s="61" t="s">
        <v>1070</v>
      </c>
      <c r="M189" s="61" t="s">
        <v>1156</v>
      </c>
      <c r="N189" s="61" t="s">
        <v>932</v>
      </c>
      <c r="O189" s="61" t="s">
        <v>932</v>
      </c>
      <c r="P189" s="61" t="s">
        <v>932</v>
      </c>
      <c r="Q189" s="61" t="s">
        <v>932</v>
      </c>
      <c r="R189" s="61" t="s">
        <v>27</v>
      </c>
      <c r="S189" s="61" t="s">
        <v>1668</v>
      </c>
      <c r="T189" s="61" t="s">
        <v>1414</v>
      </c>
      <c r="U189" s="61">
        <v>60.329099999999997</v>
      </c>
      <c r="V189" s="61">
        <f t="shared" si="4"/>
        <v>22</v>
      </c>
      <c r="W189" s="61">
        <v>1327.2402</v>
      </c>
      <c r="X189" s="61" t="s">
        <v>1669</v>
      </c>
      <c r="Y189" s="61" t="s">
        <v>1670</v>
      </c>
    </row>
    <row r="190" spans="1:25" ht="20.399999999999999" x14ac:dyDescent="0.3">
      <c r="A190" s="61" t="s">
        <v>1313</v>
      </c>
      <c r="B190" s="61" t="s">
        <v>1305</v>
      </c>
      <c r="C190" s="61" t="s">
        <v>110</v>
      </c>
      <c r="D190" s="61">
        <v>119065</v>
      </c>
      <c r="E190" s="61">
        <v>1</v>
      </c>
      <c r="F190" s="61" t="s">
        <v>940</v>
      </c>
      <c r="G190" s="61" t="s">
        <v>940</v>
      </c>
      <c r="H190" s="61" t="s">
        <v>1034</v>
      </c>
      <c r="I190" s="61" t="s">
        <v>151</v>
      </c>
      <c r="J190" s="61" t="s">
        <v>1666</v>
      </c>
      <c r="K190" s="61" t="s">
        <v>8</v>
      </c>
      <c r="L190" s="61" t="s">
        <v>1070</v>
      </c>
      <c r="M190" s="61" t="s">
        <v>1156</v>
      </c>
      <c r="N190" s="61" t="s">
        <v>932</v>
      </c>
      <c r="O190" s="61" t="s">
        <v>932</v>
      </c>
      <c r="P190" s="61" t="s">
        <v>932</v>
      </c>
      <c r="Q190" s="61" t="s">
        <v>932</v>
      </c>
      <c r="R190" s="61" t="s">
        <v>26</v>
      </c>
      <c r="S190" s="61" t="s">
        <v>1674</v>
      </c>
      <c r="T190" s="61" t="s">
        <v>1414</v>
      </c>
      <c r="U190" s="61">
        <v>46.455599999999997</v>
      </c>
      <c r="V190" s="61">
        <f t="shared" si="4"/>
        <v>3.600000000000001</v>
      </c>
      <c r="W190" s="61">
        <v>167.24016000000003</v>
      </c>
      <c r="X190" s="61" t="s">
        <v>1669</v>
      </c>
      <c r="Y190" s="61" t="s">
        <v>1670</v>
      </c>
    </row>
    <row r="191" spans="1:25" ht="20.399999999999999" x14ac:dyDescent="0.3">
      <c r="A191" s="61" t="s">
        <v>1320</v>
      </c>
      <c r="B191" s="61" t="s">
        <v>1297</v>
      </c>
      <c r="C191" s="61" t="s">
        <v>110</v>
      </c>
      <c r="D191" s="61">
        <v>119965</v>
      </c>
      <c r="E191" s="61">
        <v>1</v>
      </c>
      <c r="F191" s="61" t="s">
        <v>940</v>
      </c>
      <c r="G191" s="61" t="s">
        <v>940</v>
      </c>
      <c r="H191" s="61" t="s">
        <v>1034</v>
      </c>
      <c r="I191" s="61" t="s">
        <v>151</v>
      </c>
      <c r="J191" s="61" t="s">
        <v>1666</v>
      </c>
      <c r="K191" s="61" t="s">
        <v>8</v>
      </c>
      <c r="L191" s="61" t="s">
        <v>1070</v>
      </c>
      <c r="M191" s="61" t="s">
        <v>1156</v>
      </c>
      <c r="N191" s="61" t="s">
        <v>932</v>
      </c>
      <c r="O191" s="61" t="s">
        <v>932</v>
      </c>
      <c r="P191" s="61" t="s">
        <v>932</v>
      </c>
      <c r="Q191" s="61" t="s">
        <v>932</v>
      </c>
      <c r="R191" s="61" t="s">
        <v>25</v>
      </c>
      <c r="S191" s="61" t="s">
        <v>1668</v>
      </c>
      <c r="T191" s="61" t="s">
        <v>1414</v>
      </c>
      <c r="U191" s="61">
        <v>56.947400000000002</v>
      </c>
      <c r="V191" s="61">
        <f t="shared" si="4"/>
        <v>24.319999999999997</v>
      </c>
      <c r="W191" s="61">
        <v>1384.9607679999999</v>
      </c>
      <c r="X191" s="61" t="s">
        <v>1669</v>
      </c>
      <c r="Y191" s="61" t="s">
        <v>1670</v>
      </c>
    </row>
    <row r="192" spans="1:25" ht="20.399999999999999" x14ac:dyDescent="0.3">
      <c r="A192" s="61" t="s">
        <v>1317</v>
      </c>
      <c r="B192" s="61" t="s">
        <v>1299</v>
      </c>
      <c r="C192" s="61" t="s">
        <v>110</v>
      </c>
      <c r="D192" s="61">
        <v>120865</v>
      </c>
      <c r="E192" s="61">
        <v>1</v>
      </c>
      <c r="F192" s="61" t="s">
        <v>940</v>
      </c>
      <c r="G192" s="61" t="s">
        <v>940</v>
      </c>
      <c r="H192" s="61" t="s">
        <v>1034</v>
      </c>
      <c r="I192" s="61" t="s">
        <v>151</v>
      </c>
      <c r="J192" s="61" t="s">
        <v>1666</v>
      </c>
      <c r="K192" s="61" t="s">
        <v>8</v>
      </c>
      <c r="L192" s="61" t="s">
        <v>1070</v>
      </c>
      <c r="M192" s="61" t="s">
        <v>1156</v>
      </c>
      <c r="N192" s="61" t="s">
        <v>932</v>
      </c>
      <c r="O192" s="61" t="s">
        <v>932</v>
      </c>
      <c r="P192" s="61" t="s">
        <v>932</v>
      </c>
      <c r="Q192" s="61" t="s">
        <v>932</v>
      </c>
      <c r="R192" s="61" t="s">
        <v>30</v>
      </c>
      <c r="S192" s="61" t="s">
        <v>1674</v>
      </c>
      <c r="T192" s="61" t="s">
        <v>1414</v>
      </c>
      <c r="U192" s="61">
        <v>52.391100000000002</v>
      </c>
      <c r="V192" s="61">
        <f t="shared" ref="V192:V255" si="5">W192/U192</f>
        <v>11.02</v>
      </c>
      <c r="W192" s="61">
        <v>577.34992199999999</v>
      </c>
      <c r="X192" s="61" t="s">
        <v>1669</v>
      </c>
      <c r="Y192" s="61" t="s">
        <v>1670</v>
      </c>
    </row>
    <row r="193" spans="1:25" ht="20.399999999999999" x14ac:dyDescent="0.3">
      <c r="A193" s="61" t="s">
        <v>1312</v>
      </c>
      <c r="B193" s="61" t="s">
        <v>1700</v>
      </c>
      <c r="C193" s="61" t="s">
        <v>1665</v>
      </c>
      <c r="D193" s="61" t="s">
        <v>1700</v>
      </c>
      <c r="E193" s="61"/>
      <c r="F193" s="61" t="s">
        <v>1701</v>
      </c>
      <c r="G193" s="61" t="s">
        <v>487</v>
      </c>
      <c r="H193" s="61" t="s">
        <v>1034</v>
      </c>
      <c r="I193" s="61" t="s">
        <v>151</v>
      </c>
      <c r="J193" s="61" t="s">
        <v>1666</v>
      </c>
      <c r="K193" s="61" t="s">
        <v>8</v>
      </c>
      <c r="L193" s="61" t="s">
        <v>1070</v>
      </c>
      <c r="M193" s="61" t="s">
        <v>1156</v>
      </c>
      <c r="N193" s="61" t="s">
        <v>932</v>
      </c>
      <c r="O193" s="61" t="s">
        <v>932</v>
      </c>
      <c r="P193" s="61" t="s">
        <v>932</v>
      </c>
      <c r="Q193" s="61" t="s">
        <v>932</v>
      </c>
      <c r="R193" s="61" t="s">
        <v>25</v>
      </c>
      <c r="S193" s="61" t="s">
        <v>1674</v>
      </c>
      <c r="T193" s="61" t="s">
        <v>1414</v>
      </c>
      <c r="U193" s="61">
        <v>20.9419</v>
      </c>
      <c r="V193" s="61">
        <f t="shared" si="5"/>
        <v>0.84</v>
      </c>
      <c r="W193" s="61">
        <v>17.591196</v>
      </c>
      <c r="X193" s="61" t="s">
        <v>1669</v>
      </c>
      <c r="Y193" s="61" t="s">
        <v>1670</v>
      </c>
    </row>
    <row r="194" spans="1:25" ht="20.399999999999999" x14ac:dyDescent="0.3">
      <c r="A194" s="61" t="s">
        <v>1316</v>
      </c>
      <c r="B194" s="61" t="s">
        <v>1700</v>
      </c>
      <c r="C194" s="61" t="s">
        <v>1665</v>
      </c>
      <c r="D194" s="61" t="s">
        <v>1700</v>
      </c>
      <c r="E194" s="61"/>
      <c r="F194" s="61" t="s">
        <v>1701</v>
      </c>
      <c r="G194" s="61" t="s">
        <v>487</v>
      </c>
      <c r="H194" s="61" t="s">
        <v>1034</v>
      </c>
      <c r="I194" s="61" t="s">
        <v>151</v>
      </c>
      <c r="J194" s="61" t="s">
        <v>1666</v>
      </c>
      <c r="K194" s="61" t="s">
        <v>8</v>
      </c>
      <c r="L194" s="61" t="s">
        <v>1070</v>
      </c>
      <c r="M194" s="61" t="s">
        <v>1156</v>
      </c>
      <c r="N194" s="61" t="s">
        <v>932</v>
      </c>
      <c r="O194" s="61" t="s">
        <v>932</v>
      </c>
      <c r="P194" s="61" t="s">
        <v>932</v>
      </c>
      <c r="Q194" s="61" t="s">
        <v>932</v>
      </c>
      <c r="R194" s="61" t="s">
        <v>29</v>
      </c>
      <c r="S194" s="61" t="s">
        <v>1674</v>
      </c>
      <c r="T194" s="61" t="s">
        <v>1414</v>
      </c>
      <c r="U194" s="61">
        <v>25.955400000000001</v>
      </c>
      <c r="V194" s="61">
        <f t="shared" si="5"/>
        <v>0.87</v>
      </c>
      <c r="W194" s="61">
        <v>22.581198000000001</v>
      </c>
      <c r="X194" s="61" t="s">
        <v>1669</v>
      </c>
      <c r="Y194" s="61" t="s">
        <v>1670</v>
      </c>
    </row>
    <row r="195" spans="1:25" ht="20.399999999999999" x14ac:dyDescent="0.3">
      <c r="A195" s="61" t="s">
        <v>1325</v>
      </c>
      <c r="B195" s="61" t="s">
        <v>1700</v>
      </c>
      <c r="C195" s="61" t="s">
        <v>1665</v>
      </c>
      <c r="D195" s="61" t="s">
        <v>1700</v>
      </c>
      <c r="E195" s="61"/>
      <c r="F195" s="61" t="s">
        <v>1701</v>
      </c>
      <c r="G195" s="61" t="s">
        <v>487</v>
      </c>
      <c r="H195" s="61" t="s">
        <v>1034</v>
      </c>
      <c r="I195" s="61" t="s">
        <v>151</v>
      </c>
      <c r="J195" s="61" t="s">
        <v>1666</v>
      </c>
      <c r="K195" s="61" t="s">
        <v>8</v>
      </c>
      <c r="L195" s="61" t="s">
        <v>1070</v>
      </c>
      <c r="M195" s="61" t="s">
        <v>1156</v>
      </c>
      <c r="N195" s="61" t="s">
        <v>932</v>
      </c>
      <c r="O195" s="61" t="s">
        <v>932</v>
      </c>
      <c r="P195" s="61" t="s">
        <v>932</v>
      </c>
      <c r="Q195" s="61" t="s">
        <v>932</v>
      </c>
      <c r="R195" s="61" t="s">
        <v>30</v>
      </c>
      <c r="S195" s="61" t="s">
        <v>1668</v>
      </c>
      <c r="T195" s="61" t="s">
        <v>1414</v>
      </c>
      <c r="U195" s="61">
        <v>26.885300000000001</v>
      </c>
      <c r="V195" s="61">
        <f t="shared" si="5"/>
        <v>0.84</v>
      </c>
      <c r="W195" s="61">
        <v>22.583652000000001</v>
      </c>
      <c r="X195" s="61" t="s">
        <v>1669</v>
      </c>
      <c r="Y195" s="61" t="s">
        <v>1670</v>
      </c>
    </row>
    <row r="196" spans="1:25" ht="20.399999999999999" x14ac:dyDescent="0.3">
      <c r="A196" s="61" t="s">
        <v>1314</v>
      </c>
      <c r="B196" s="61" t="s">
        <v>950</v>
      </c>
      <c r="C196" s="61" t="s">
        <v>110</v>
      </c>
      <c r="D196" s="61" t="s">
        <v>442</v>
      </c>
      <c r="E196" s="61">
        <v>83</v>
      </c>
      <c r="F196" s="61" t="s">
        <v>942</v>
      </c>
      <c r="G196" s="61" t="s">
        <v>442</v>
      </c>
      <c r="H196" s="61" t="s">
        <v>1034</v>
      </c>
      <c r="I196" s="61" t="s">
        <v>151</v>
      </c>
      <c r="J196" s="61" t="s">
        <v>1666</v>
      </c>
      <c r="K196" s="61" t="s">
        <v>8</v>
      </c>
      <c r="L196" s="61" t="s">
        <v>1070</v>
      </c>
      <c r="M196" s="61" t="s">
        <v>1156</v>
      </c>
      <c r="N196" s="61" t="s">
        <v>932</v>
      </c>
      <c r="O196" s="61" t="s">
        <v>932</v>
      </c>
      <c r="P196" s="61" t="s">
        <v>932</v>
      </c>
      <c r="Q196" s="61" t="s">
        <v>932</v>
      </c>
      <c r="R196" s="61" t="s">
        <v>27</v>
      </c>
      <c r="S196" s="61" t="s">
        <v>1674</v>
      </c>
      <c r="T196" s="61" t="s">
        <v>1414</v>
      </c>
      <c r="U196" s="61">
        <v>70.811000000000007</v>
      </c>
      <c r="V196" s="61">
        <f t="shared" si="5"/>
        <v>5.8299999999999992</v>
      </c>
      <c r="W196" s="61">
        <v>412.82812999999999</v>
      </c>
      <c r="X196" s="61" t="s">
        <v>1669</v>
      </c>
      <c r="Y196" s="61" t="s">
        <v>1670</v>
      </c>
    </row>
    <row r="197" spans="1:25" ht="20.399999999999999" x14ac:dyDescent="0.3">
      <c r="A197" s="61" t="s">
        <v>1321</v>
      </c>
      <c r="B197" s="61" t="s">
        <v>115</v>
      </c>
      <c r="C197" s="61" t="s">
        <v>110</v>
      </c>
      <c r="D197" s="61" t="s">
        <v>1684</v>
      </c>
      <c r="E197" s="61">
        <v>17</v>
      </c>
      <c r="F197" s="61" t="s">
        <v>523</v>
      </c>
      <c r="G197" s="61" t="s">
        <v>110</v>
      </c>
      <c r="H197" s="61" t="s">
        <v>1034</v>
      </c>
      <c r="I197" s="61" t="s">
        <v>151</v>
      </c>
      <c r="J197" s="61" t="s">
        <v>1666</v>
      </c>
      <c r="K197" s="61" t="s">
        <v>8</v>
      </c>
      <c r="L197" s="61" t="s">
        <v>1070</v>
      </c>
      <c r="M197" s="61" t="s">
        <v>1156</v>
      </c>
      <c r="N197" s="61" t="s">
        <v>932</v>
      </c>
      <c r="O197" s="61" t="s">
        <v>932</v>
      </c>
      <c r="P197" s="61" t="s">
        <v>932</v>
      </c>
      <c r="Q197" s="61" t="s">
        <v>932</v>
      </c>
      <c r="R197" s="61" t="s">
        <v>26</v>
      </c>
      <c r="S197" s="61" t="s">
        <v>1668</v>
      </c>
      <c r="T197" s="61" t="s">
        <v>1414</v>
      </c>
      <c r="U197" s="61">
        <v>67.854399999999998</v>
      </c>
      <c r="V197" s="61">
        <f t="shared" si="5"/>
        <v>11.6</v>
      </c>
      <c r="W197" s="61">
        <v>787.11104</v>
      </c>
      <c r="X197" s="61" t="s">
        <v>1669</v>
      </c>
      <c r="Y197" s="61" t="s">
        <v>1670</v>
      </c>
    </row>
    <row r="198" spans="1:25" ht="20.399999999999999" x14ac:dyDescent="0.3">
      <c r="A198" s="61" t="s">
        <v>1319</v>
      </c>
      <c r="B198" s="61" t="s">
        <v>85</v>
      </c>
      <c r="C198" s="61" t="s">
        <v>110</v>
      </c>
      <c r="D198" s="61" t="s">
        <v>1684</v>
      </c>
      <c r="E198" s="61">
        <v>56</v>
      </c>
      <c r="F198" s="61" t="s">
        <v>523</v>
      </c>
      <c r="G198" s="61" t="s">
        <v>110</v>
      </c>
      <c r="H198" s="61" t="s">
        <v>1034</v>
      </c>
      <c r="I198" s="61" t="s">
        <v>151</v>
      </c>
      <c r="J198" s="61" t="s">
        <v>1666</v>
      </c>
      <c r="K198" s="61" t="s">
        <v>8</v>
      </c>
      <c r="L198" s="61" t="s">
        <v>1070</v>
      </c>
      <c r="M198" s="61" t="s">
        <v>1156</v>
      </c>
      <c r="N198" s="61" t="s">
        <v>932</v>
      </c>
      <c r="O198" s="61" t="s">
        <v>932</v>
      </c>
      <c r="P198" s="61" t="s">
        <v>932</v>
      </c>
      <c r="Q198" s="61" t="s">
        <v>932</v>
      </c>
      <c r="R198" s="61" t="s">
        <v>32</v>
      </c>
      <c r="S198" s="61" t="s">
        <v>1674</v>
      </c>
      <c r="T198" s="61" t="s">
        <v>1414</v>
      </c>
      <c r="U198" s="61">
        <v>55.3949</v>
      </c>
      <c r="V198" s="61">
        <f t="shared" si="5"/>
        <v>10.540000000000001</v>
      </c>
      <c r="W198" s="61">
        <v>583.86224600000003</v>
      </c>
      <c r="X198" s="61" t="s">
        <v>1669</v>
      </c>
      <c r="Y198" s="61" t="s">
        <v>1670</v>
      </c>
    </row>
    <row r="199" spans="1:25" ht="20.399999999999999" x14ac:dyDescent="0.3">
      <c r="A199" s="61" t="s">
        <v>1323</v>
      </c>
      <c r="B199" s="61" t="s">
        <v>1137</v>
      </c>
      <c r="C199" s="61" t="s">
        <v>1665</v>
      </c>
      <c r="D199" s="61" t="s">
        <v>1009</v>
      </c>
      <c r="E199" s="61">
        <v>222</v>
      </c>
      <c r="F199" s="61" t="s">
        <v>930</v>
      </c>
      <c r="G199" s="61" t="s">
        <v>1009</v>
      </c>
      <c r="H199" s="61" t="s">
        <v>1034</v>
      </c>
      <c r="I199" s="61" t="s">
        <v>151</v>
      </c>
      <c r="J199" s="61" t="s">
        <v>1666</v>
      </c>
      <c r="K199" s="61" t="s">
        <v>8</v>
      </c>
      <c r="L199" s="61" t="s">
        <v>1070</v>
      </c>
      <c r="M199" s="61" t="s">
        <v>1156</v>
      </c>
      <c r="N199" s="61" t="s">
        <v>932</v>
      </c>
      <c r="O199" s="61" t="s">
        <v>932</v>
      </c>
      <c r="P199" s="61" t="s">
        <v>932</v>
      </c>
      <c r="Q199" s="61" t="s">
        <v>932</v>
      </c>
      <c r="R199" s="61" t="s">
        <v>28</v>
      </c>
      <c r="S199" s="61" t="s">
        <v>1668</v>
      </c>
      <c r="T199" s="61" t="s">
        <v>1414</v>
      </c>
      <c r="U199" s="61">
        <v>68.415400000000005</v>
      </c>
      <c r="V199" s="61">
        <f t="shared" si="5"/>
        <v>6.02</v>
      </c>
      <c r="W199" s="61">
        <v>411.86070799999999</v>
      </c>
      <c r="X199" s="61" t="s">
        <v>1669</v>
      </c>
      <c r="Y199" s="61" t="s">
        <v>1670</v>
      </c>
    </row>
    <row r="200" spans="1:25" ht="20.399999999999999" x14ac:dyDescent="0.3">
      <c r="A200" s="61" t="s">
        <v>1324</v>
      </c>
      <c r="B200" s="61" t="s">
        <v>1061</v>
      </c>
      <c r="C200" s="61" t="s">
        <v>1665</v>
      </c>
      <c r="D200" s="61" t="s">
        <v>1032</v>
      </c>
      <c r="E200" s="61">
        <v>26</v>
      </c>
      <c r="F200" s="61" t="s">
        <v>930</v>
      </c>
      <c r="G200" s="61" t="s">
        <v>1032</v>
      </c>
      <c r="H200" s="61" t="s">
        <v>1034</v>
      </c>
      <c r="I200" s="61" t="s">
        <v>151</v>
      </c>
      <c r="J200" s="61" t="s">
        <v>1666</v>
      </c>
      <c r="K200" s="61" t="s">
        <v>8</v>
      </c>
      <c r="L200" s="61" t="s">
        <v>1070</v>
      </c>
      <c r="M200" s="61" t="s">
        <v>1156</v>
      </c>
      <c r="N200" s="61" t="s">
        <v>932</v>
      </c>
      <c r="O200" s="61" t="s">
        <v>932</v>
      </c>
      <c r="P200" s="61" t="s">
        <v>932</v>
      </c>
      <c r="Q200" s="61" t="s">
        <v>932</v>
      </c>
      <c r="R200" s="61" t="s">
        <v>29</v>
      </c>
      <c r="S200" s="61" t="s">
        <v>1668</v>
      </c>
      <c r="T200" s="61" t="s">
        <v>1414</v>
      </c>
      <c r="U200" s="61">
        <v>23.903600000000001</v>
      </c>
      <c r="V200" s="61">
        <f t="shared" si="5"/>
        <v>1.01</v>
      </c>
      <c r="W200" s="61">
        <v>24.142636</v>
      </c>
      <c r="X200" s="61" t="s">
        <v>1669</v>
      </c>
      <c r="Y200" s="61" t="s">
        <v>1670</v>
      </c>
    </row>
    <row r="201" spans="1:25" ht="30.6" x14ac:dyDescent="0.3">
      <c r="A201" s="61" t="s">
        <v>1332</v>
      </c>
      <c r="B201" s="61" t="s">
        <v>1065</v>
      </c>
      <c r="C201" s="61" t="s">
        <v>1665</v>
      </c>
      <c r="D201" s="61"/>
      <c r="E201" s="61">
        <v>72</v>
      </c>
      <c r="F201" s="61" t="s">
        <v>3</v>
      </c>
      <c r="G201" s="61" t="s">
        <v>443</v>
      </c>
      <c r="H201" s="61" t="s">
        <v>1035</v>
      </c>
      <c r="I201" s="61" t="s">
        <v>151</v>
      </c>
      <c r="J201" s="61" t="s">
        <v>1091</v>
      </c>
      <c r="K201" s="61" t="s">
        <v>8</v>
      </c>
      <c r="L201" s="61" t="s">
        <v>1070</v>
      </c>
      <c r="M201" s="61" t="s">
        <v>1156</v>
      </c>
      <c r="N201" s="61" t="s">
        <v>932</v>
      </c>
      <c r="O201" s="61" t="s">
        <v>932</v>
      </c>
      <c r="P201" s="61" t="s">
        <v>932</v>
      </c>
      <c r="Q201" s="61" t="s">
        <v>932</v>
      </c>
      <c r="R201" s="61" t="s">
        <v>31</v>
      </c>
      <c r="S201" s="61" t="s">
        <v>1674</v>
      </c>
      <c r="T201" s="61" t="s">
        <v>1415</v>
      </c>
      <c r="U201" s="61">
        <v>18.932600000000001</v>
      </c>
      <c r="V201" s="61">
        <f t="shared" si="5"/>
        <v>0.86999999999999988</v>
      </c>
      <c r="W201" s="61">
        <v>16.471361999999999</v>
      </c>
      <c r="X201" s="61" t="s">
        <v>1669</v>
      </c>
      <c r="Y201" s="61" t="s">
        <v>1670</v>
      </c>
    </row>
    <row r="202" spans="1:25" ht="30.6" x14ac:dyDescent="0.3">
      <c r="A202" s="61" t="s">
        <v>1329</v>
      </c>
      <c r="B202" s="61" t="s">
        <v>1298</v>
      </c>
      <c r="C202" s="61" t="s">
        <v>110</v>
      </c>
      <c r="D202" s="61">
        <v>117080</v>
      </c>
      <c r="E202" s="61">
        <v>2</v>
      </c>
      <c r="F202" s="61" t="s">
        <v>940</v>
      </c>
      <c r="G202" s="61" t="s">
        <v>940</v>
      </c>
      <c r="H202" s="61" t="s">
        <v>1035</v>
      </c>
      <c r="I202" s="61" t="s">
        <v>151</v>
      </c>
      <c r="J202" s="61" t="s">
        <v>1091</v>
      </c>
      <c r="K202" s="61" t="s">
        <v>8</v>
      </c>
      <c r="L202" s="61" t="s">
        <v>1070</v>
      </c>
      <c r="M202" s="61" t="s">
        <v>1156</v>
      </c>
      <c r="N202" s="61" t="s">
        <v>932</v>
      </c>
      <c r="O202" s="61" t="s">
        <v>932</v>
      </c>
      <c r="P202" s="61" t="s">
        <v>932</v>
      </c>
      <c r="Q202" s="61" t="s">
        <v>932</v>
      </c>
      <c r="R202" s="61" t="s">
        <v>28</v>
      </c>
      <c r="S202" s="61" t="s">
        <v>1674</v>
      </c>
      <c r="T202" s="61" t="s">
        <v>1415</v>
      </c>
      <c r="U202" s="61">
        <v>67.907899999999998</v>
      </c>
      <c r="V202" s="61">
        <f t="shared" si="5"/>
        <v>34.450000000000003</v>
      </c>
      <c r="W202" s="61">
        <v>2339.4271550000003</v>
      </c>
      <c r="X202" s="61" t="s">
        <v>1669</v>
      </c>
      <c r="Y202" s="61" t="s">
        <v>1670</v>
      </c>
    </row>
    <row r="203" spans="1:25" ht="30.6" x14ac:dyDescent="0.3">
      <c r="A203" s="61" t="s">
        <v>1336</v>
      </c>
      <c r="B203" s="61" t="s">
        <v>1300</v>
      </c>
      <c r="C203" s="61" t="s">
        <v>110</v>
      </c>
      <c r="D203" s="61">
        <v>118165</v>
      </c>
      <c r="E203" s="61">
        <v>2</v>
      </c>
      <c r="F203" s="61" t="s">
        <v>940</v>
      </c>
      <c r="G203" s="61" t="s">
        <v>940</v>
      </c>
      <c r="H203" s="61" t="s">
        <v>1035</v>
      </c>
      <c r="I203" s="61" t="s">
        <v>151</v>
      </c>
      <c r="J203" s="61" t="s">
        <v>1091</v>
      </c>
      <c r="K203" s="61" t="s">
        <v>8</v>
      </c>
      <c r="L203" s="61" t="s">
        <v>1070</v>
      </c>
      <c r="M203" s="61" t="s">
        <v>1156</v>
      </c>
      <c r="N203" s="61" t="s">
        <v>932</v>
      </c>
      <c r="O203" s="61" t="s">
        <v>932</v>
      </c>
      <c r="P203" s="61" t="s">
        <v>932</v>
      </c>
      <c r="Q203" s="61" t="s">
        <v>932</v>
      </c>
      <c r="R203" s="61" t="s">
        <v>27</v>
      </c>
      <c r="S203" s="61" t="s">
        <v>1668</v>
      </c>
      <c r="T203" s="61" t="s">
        <v>1415</v>
      </c>
      <c r="U203" s="61">
        <v>57.7087</v>
      </c>
      <c r="V203" s="61">
        <f t="shared" si="5"/>
        <v>9.4</v>
      </c>
      <c r="W203" s="61">
        <v>542.46177999999998</v>
      </c>
      <c r="X203" s="61" t="s">
        <v>1669</v>
      </c>
      <c r="Y203" s="61" t="s">
        <v>1670</v>
      </c>
    </row>
    <row r="204" spans="1:25" ht="30.6" x14ac:dyDescent="0.3">
      <c r="A204" s="61" t="s">
        <v>1327</v>
      </c>
      <c r="B204" s="61" t="s">
        <v>1305</v>
      </c>
      <c r="C204" s="61" t="s">
        <v>110</v>
      </c>
      <c r="D204" s="61">
        <v>119065</v>
      </c>
      <c r="E204" s="61">
        <v>2</v>
      </c>
      <c r="F204" s="61" t="s">
        <v>940</v>
      </c>
      <c r="G204" s="61" t="s">
        <v>940</v>
      </c>
      <c r="H204" s="61" t="s">
        <v>1035</v>
      </c>
      <c r="I204" s="61" t="s">
        <v>151</v>
      </c>
      <c r="J204" s="61" t="s">
        <v>1091</v>
      </c>
      <c r="K204" s="61" t="s">
        <v>8</v>
      </c>
      <c r="L204" s="61" t="s">
        <v>1070</v>
      </c>
      <c r="M204" s="61" t="s">
        <v>1156</v>
      </c>
      <c r="N204" s="61" t="s">
        <v>932</v>
      </c>
      <c r="O204" s="61" t="s">
        <v>932</v>
      </c>
      <c r="P204" s="61" t="s">
        <v>932</v>
      </c>
      <c r="Q204" s="61" t="s">
        <v>932</v>
      </c>
      <c r="R204" s="61" t="s">
        <v>26</v>
      </c>
      <c r="S204" s="61" t="s">
        <v>1674</v>
      </c>
      <c r="T204" s="61" t="s">
        <v>1415</v>
      </c>
      <c r="U204" s="61">
        <v>65.221199999999996</v>
      </c>
      <c r="V204" s="61">
        <f t="shared" si="5"/>
        <v>53.5</v>
      </c>
      <c r="W204" s="61">
        <v>3489.3341999999998</v>
      </c>
      <c r="X204" s="61" t="s">
        <v>1669</v>
      </c>
      <c r="Y204" s="61" t="s">
        <v>1670</v>
      </c>
    </row>
    <row r="205" spans="1:25" ht="30.6" x14ac:dyDescent="0.3">
      <c r="A205" s="61" t="s">
        <v>1331</v>
      </c>
      <c r="B205" s="61" t="s">
        <v>1311</v>
      </c>
      <c r="C205" s="61" t="s">
        <v>110</v>
      </c>
      <c r="D205" s="61">
        <v>119065</v>
      </c>
      <c r="E205" s="61">
        <v>2</v>
      </c>
      <c r="F205" s="61" t="s">
        <v>940</v>
      </c>
      <c r="G205" s="61" t="s">
        <v>940</v>
      </c>
      <c r="H205" s="61" t="s">
        <v>1035</v>
      </c>
      <c r="I205" s="61" t="s">
        <v>151</v>
      </c>
      <c r="J205" s="61" t="s">
        <v>1091</v>
      </c>
      <c r="K205" s="61" t="s">
        <v>8</v>
      </c>
      <c r="L205" s="61" t="s">
        <v>1070</v>
      </c>
      <c r="M205" s="61" t="s">
        <v>1156</v>
      </c>
      <c r="N205" s="61" t="s">
        <v>932</v>
      </c>
      <c r="O205" s="61" t="s">
        <v>932</v>
      </c>
      <c r="P205" s="61" t="s">
        <v>932</v>
      </c>
      <c r="Q205" s="61" t="s">
        <v>932</v>
      </c>
      <c r="R205" s="61" t="s">
        <v>30</v>
      </c>
      <c r="S205" s="61" t="s">
        <v>1674</v>
      </c>
      <c r="T205" s="61" t="s">
        <v>1415</v>
      </c>
      <c r="U205" s="61">
        <v>66.946700000000007</v>
      </c>
      <c r="V205" s="61">
        <f t="shared" si="5"/>
        <v>29.209999999999997</v>
      </c>
      <c r="W205" s="61">
        <v>1955.513107</v>
      </c>
      <c r="X205" s="61" t="s">
        <v>1669</v>
      </c>
      <c r="Y205" s="61" t="s">
        <v>1670</v>
      </c>
    </row>
    <row r="206" spans="1:25" ht="30.6" x14ac:dyDescent="0.3">
      <c r="A206" s="61" t="s">
        <v>1334</v>
      </c>
      <c r="B206" s="61" t="s">
        <v>1297</v>
      </c>
      <c r="C206" s="61" t="s">
        <v>110</v>
      </c>
      <c r="D206" s="61">
        <v>119965</v>
      </c>
      <c r="E206" s="61">
        <v>2</v>
      </c>
      <c r="F206" s="61" t="s">
        <v>940</v>
      </c>
      <c r="G206" s="61" t="s">
        <v>940</v>
      </c>
      <c r="H206" s="61" t="s">
        <v>1035</v>
      </c>
      <c r="I206" s="61" t="s">
        <v>151</v>
      </c>
      <c r="J206" s="61" t="s">
        <v>1091</v>
      </c>
      <c r="K206" s="61" t="s">
        <v>8</v>
      </c>
      <c r="L206" s="61" t="s">
        <v>1070</v>
      </c>
      <c r="M206" s="61" t="s">
        <v>1156</v>
      </c>
      <c r="N206" s="61" t="s">
        <v>932</v>
      </c>
      <c r="O206" s="61" t="s">
        <v>932</v>
      </c>
      <c r="P206" s="61" t="s">
        <v>932</v>
      </c>
      <c r="Q206" s="61" t="s">
        <v>932</v>
      </c>
      <c r="R206" s="61" t="s">
        <v>25</v>
      </c>
      <c r="S206" s="61" t="s">
        <v>1668</v>
      </c>
      <c r="T206" s="61" t="s">
        <v>1415</v>
      </c>
      <c r="U206" s="61">
        <v>61.927599999999998</v>
      </c>
      <c r="V206" s="61">
        <f t="shared" si="5"/>
        <v>18.18</v>
      </c>
      <c r="W206" s="61">
        <v>1125.843768</v>
      </c>
      <c r="X206" s="61" t="s">
        <v>1669</v>
      </c>
      <c r="Y206" s="61" t="s">
        <v>1670</v>
      </c>
    </row>
    <row r="207" spans="1:25" ht="30.6" x14ac:dyDescent="0.3">
      <c r="A207" s="61" t="s">
        <v>1326</v>
      </c>
      <c r="B207" s="61" t="s">
        <v>1700</v>
      </c>
      <c r="C207" s="61" t="s">
        <v>1665</v>
      </c>
      <c r="D207" s="61" t="s">
        <v>1700</v>
      </c>
      <c r="E207" s="61"/>
      <c r="F207" s="61" t="s">
        <v>1701</v>
      </c>
      <c r="G207" s="61" t="s">
        <v>487</v>
      </c>
      <c r="H207" s="61" t="s">
        <v>1035</v>
      </c>
      <c r="I207" s="61" t="s">
        <v>151</v>
      </c>
      <c r="J207" s="61" t="s">
        <v>1091</v>
      </c>
      <c r="K207" s="61" t="s">
        <v>8</v>
      </c>
      <c r="L207" s="61" t="s">
        <v>1070</v>
      </c>
      <c r="M207" s="61" t="s">
        <v>1156</v>
      </c>
      <c r="N207" s="61" t="s">
        <v>932</v>
      </c>
      <c r="O207" s="61" t="s">
        <v>932</v>
      </c>
      <c r="P207" s="61" t="s">
        <v>932</v>
      </c>
      <c r="Q207" s="61" t="s">
        <v>932</v>
      </c>
      <c r="R207" s="61" t="s">
        <v>25</v>
      </c>
      <c r="S207" s="61" t="s">
        <v>1674</v>
      </c>
      <c r="T207" s="61" t="s">
        <v>1415</v>
      </c>
      <c r="U207" s="61">
        <v>15.7203</v>
      </c>
      <c r="V207" s="61">
        <f t="shared" si="5"/>
        <v>0.86</v>
      </c>
      <c r="W207" s="61">
        <v>13.519458</v>
      </c>
      <c r="X207" s="61" t="s">
        <v>1669</v>
      </c>
      <c r="Y207" s="61" t="s">
        <v>1670</v>
      </c>
    </row>
    <row r="208" spans="1:25" ht="30.6" x14ac:dyDescent="0.3">
      <c r="A208" s="61" t="s">
        <v>1330</v>
      </c>
      <c r="B208" s="61" t="s">
        <v>1700</v>
      </c>
      <c r="C208" s="61" t="s">
        <v>1665</v>
      </c>
      <c r="D208" s="61" t="s">
        <v>1700</v>
      </c>
      <c r="E208" s="61"/>
      <c r="F208" s="61" t="s">
        <v>1701</v>
      </c>
      <c r="G208" s="61" t="s">
        <v>487</v>
      </c>
      <c r="H208" s="61" t="s">
        <v>1035</v>
      </c>
      <c r="I208" s="61" t="s">
        <v>151</v>
      </c>
      <c r="J208" s="61" t="s">
        <v>1091</v>
      </c>
      <c r="K208" s="61" t="s">
        <v>8</v>
      </c>
      <c r="L208" s="61" t="s">
        <v>1070</v>
      </c>
      <c r="M208" s="61" t="s">
        <v>1156</v>
      </c>
      <c r="N208" s="61" t="s">
        <v>932</v>
      </c>
      <c r="O208" s="61" t="s">
        <v>932</v>
      </c>
      <c r="P208" s="61" t="s">
        <v>932</v>
      </c>
      <c r="Q208" s="61" t="s">
        <v>932</v>
      </c>
      <c r="R208" s="61" t="s">
        <v>29</v>
      </c>
      <c r="S208" s="61" t="s">
        <v>1674</v>
      </c>
      <c r="T208" s="61" t="s">
        <v>1415</v>
      </c>
      <c r="U208" s="61">
        <v>4.5168999999999997</v>
      </c>
      <c r="V208" s="61">
        <f t="shared" si="5"/>
        <v>0.85000000000000009</v>
      </c>
      <c r="W208" s="61">
        <v>3.8393649999999999</v>
      </c>
      <c r="X208" s="61" t="s">
        <v>1669</v>
      </c>
      <c r="Y208" s="61" t="s">
        <v>1670</v>
      </c>
    </row>
    <row r="209" spans="1:25" ht="30.6" x14ac:dyDescent="0.3">
      <c r="A209" s="61" t="s">
        <v>1339</v>
      </c>
      <c r="B209" s="61" t="s">
        <v>1700</v>
      </c>
      <c r="C209" s="61" t="s">
        <v>1665</v>
      </c>
      <c r="D209" s="61" t="s">
        <v>1700</v>
      </c>
      <c r="E209" s="61"/>
      <c r="F209" s="61" t="s">
        <v>1701</v>
      </c>
      <c r="G209" s="61" t="s">
        <v>487</v>
      </c>
      <c r="H209" s="61" t="s">
        <v>1035</v>
      </c>
      <c r="I209" s="61" t="s">
        <v>151</v>
      </c>
      <c r="J209" s="61" t="s">
        <v>1091</v>
      </c>
      <c r="K209" s="61" t="s">
        <v>8</v>
      </c>
      <c r="L209" s="61" t="s">
        <v>1070</v>
      </c>
      <c r="M209" s="61" t="s">
        <v>1156</v>
      </c>
      <c r="N209" s="61" t="s">
        <v>932</v>
      </c>
      <c r="O209" s="61" t="s">
        <v>932</v>
      </c>
      <c r="P209" s="61" t="s">
        <v>932</v>
      </c>
      <c r="Q209" s="61" t="s">
        <v>932</v>
      </c>
      <c r="R209" s="61" t="s">
        <v>30</v>
      </c>
      <c r="S209" s="61" t="s">
        <v>1668</v>
      </c>
      <c r="T209" s="61" t="s">
        <v>1415</v>
      </c>
      <c r="U209" s="61">
        <v>4.8964999999999996</v>
      </c>
      <c r="V209" s="61">
        <f t="shared" si="5"/>
        <v>1.1200000000000001</v>
      </c>
      <c r="W209" s="61">
        <v>5.4840800000000005</v>
      </c>
      <c r="X209" s="61" t="s">
        <v>1669</v>
      </c>
      <c r="Y209" s="61" t="s">
        <v>1670</v>
      </c>
    </row>
    <row r="210" spans="1:25" ht="30.6" x14ac:dyDescent="0.3">
      <c r="A210" s="61" t="s">
        <v>1328</v>
      </c>
      <c r="B210" s="61" t="s">
        <v>952</v>
      </c>
      <c r="C210" s="61" t="s">
        <v>110</v>
      </c>
      <c r="D210" s="61" t="s">
        <v>442</v>
      </c>
      <c r="E210" s="61">
        <v>81</v>
      </c>
      <c r="F210" s="61" t="s">
        <v>942</v>
      </c>
      <c r="G210" s="61" t="s">
        <v>442</v>
      </c>
      <c r="H210" s="61" t="s">
        <v>1035</v>
      </c>
      <c r="I210" s="61" t="s">
        <v>151</v>
      </c>
      <c r="J210" s="61" t="s">
        <v>1091</v>
      </c>
      <c r="K210" s="61" t="s">
        <v>8</v>
      </c>
      <c r="L210" s="61" t="s">
        <v>1070</v>
      </c>
      <c r="M210" s="61" t="s">
        <v>1156</v>
      </c>
      <c r="N210" s="61" t="s">
        <v>932</v>
      </c>
      <c r="O210" s="61" t="s">
        <v>932</v>
      </c>
      <c r="P210" s="61" t="s">
        <v>932</v>
      </c>
      <c r="Q210" s="61" t="s">
        <v>932</v>
      </c>
      <c r="R210" s="61" t="s">
        <v>27</v>
      </c>
      <c r="S210" s="61" t="s">
        <v>1674</v>
      </c>
      <c r="T210" s="61" t="s">
        <v>1415</v>
      </c>
      <c r="U210" s="61">
        <v>49.1907</v>
      </c>
      <c r="V210" s="61">
        <f t="shared" si="5"/>
        <v>2.77</v>
      </c>
      <c r="W210" s="61">
        <v>136.258239</v>
      </c>
      <c r="X210" s="61" t="s">
        <v>1669</v>
      </c>
      <c r="Y210" s="61" t="s">
        <v>1670</v>
      </c>
    </row>
    <row r="211" spans="1:25" ht="30.6" x14ac:dyDescent="0.3">
      <c r="A211" s="61" t="s">
        <v>1335</v>
      </c>
      <c r="B211" s="61" t="s">
        <v>114</v>
      </c>
      <c r="C211" s="61" t="s">
        <v>110</v>
      </c>
      <c r="D211" s="61" t="s">
        <v>1684</v>
      </c>
      <c r="E211" s="61">
        <v>16</v>
      </c>
      <c r="F211" s="61" t="s">
        <v>523</v>
      </c>
      <c r="G211" s="61" t="s">
        <v>110</v>
      </c>
      <c r="H211" s="61" t="s">
        <v>1035</v>
      </c>
      <c r="I211" s="61" t="s">
        <v>151</v>
      </c>
      <c r="J211" s="61" t="s">
        <v>1091</v>
      </c>
      <c r="K211" s="61" t="s">
        <v>8</v>
      </c>
      <c r="L211" s="61" t="s">
        <v>1070</v>
      </c>
      <c r="M211" s="61" t="s">
        <v>1156</v>
      </c>
      <c r="N211" s="61" t="s">
        <v>932</v>
      </c>
      <c r="O211" s="61" t="s">
        <v>932</v>
      </c>
      <c r="P211" s="61" t="s">
        <v>932</v>
      </c>
      <c r="Q211" s="61" t="s">
        <v>932</v>
      </c>
      <c r="R211" s="61" t="s">
        <v>26</v>
      </c>
      <c r="S211" s="61" t="s">
        <v>1668</v>
      </c>
      <c r="T211" s="61" t="s">
        <v>1415</v>
      </c>
      <c r="U211" s="61">
        <v>45.4298</v>
      </c>
      <c r="V211" s="61">
        <f t="shared" si="5"/>
        <v>10.57</v>
      </c>
      <c r="W211" s="61">
        <v>480.19298600000002</v>
      </c>
      <c r="X211" s="61" t="s">
        <v>1669</v>
      </c>
      <c r="Y211" s="61" t="s">
        <v>1670</v>
      </c>
    </row>
    <row r="212" spans="1:25" ht="30.6" x14ac:dyDescent="0.3">
      <c r="A212" s="61" t="s">
        <v>1333</v>
      </c>
      <c r="B212" s="61" t="s">
        <v>116</v>
      </c>
      <c r="C212" s="61" t="s">
        <v>110</v>
      </c>
      <c r="D212" s="61" t="s">
        <v>1684</v>
      </c>
      <c r="E212" s="61">
        <v>18</v>
      </c>
      <c r="F212" s="61" t="s">
        <v>523</v>
      </c>
      <c r="G212" s="61" t="s">
        <v>110</v>
      </c>
      <c r="H212" s="61" t="s">
        <v>1035</v>
      </c>
      <c r="I212" s="61" t="s">
        <v>151</v>
      </c>
      <c r="J212" s="61" t="s">
        <v>1091</v>
      </c>
      <c r="K212" s="61" t="s">
        <v>8</v>
      </c>
      <c r="L212" s="61" t="s">
        <v>1070</v>
      </c>
      <c r="M212" s="61" t="s">
        <v>1156</v>
      </c>
      <c r="N212" s="61" t="s">
        <v>932</v>
      </c>
      <c r="O212" s="61" t="s">
        <v>932</v>
      </c>
      <c r="P212" s="61" t="s">
        <v>932</v>
      </c>
      <c r="Q212" s="61" t="s">
        <v>932</v>
      </c>
      <c r="R212" s="61" t="s">
        <v>32</v>
      </c>
      <c r="S212" s="61" t="s">
        <v>1674</v>
      </c>
      <c r="T212" s="61" t="s">
        <v>1415</v>
      </c>
      <c r="U212" s="61">
        <v>60.850900000000003</v>
      </c>
      <c r="V212" s="61">
        <f t="shared" si="5"/>
        <v>19.179999999999996</v>
      </c>
      <c r="W212" s="61">
        <v>1167.1202619999999</v>
      </c>
      <c r="X212" s="61" t="s">
        <v>1669</v>
      </c>
      <c r="Y212" s="61" t="s">
        <v>1670</v>
      </c>
    </row>
    <row r="213" spans="1:25" ht="30.6" x14ac:dyDescent="0.3">
      <c r="A213" s="61" t="s">
        <v>1337</v>
      </c>
      <c r="B213" s="61" t="s">
        <v>1143</v>
      </c>
      <c r="C213" s="61" t="s">
        <v>1665</v>
      </c>
      <c r="D213" s="61" t="s">
        <v>1009</v>
      </c>
      <c r="E213" s="61">
        <v>214</v>
      </c>
      <c r="F213" s="61" t="s">
        <v>930</v>
      </c>
      <c r="G213" s="61" t="s">
        <v>1009</v>
      </c>
      <c r="H213" s="61" t="s">
        <v>1035</v>
      </c>
      <c r="I213" s="61" t="s">
        <v>151</v>
      </c>
      <c r="J213" s="61" t="s">
        <v>1091</v>
      </c>
      <c r="K213" s="61" t="s">
        <v>8</v>
      </c>
      <c r="L213" s="61" t="s">
        <v>1070</v>
      </c>
      <c r="M213" s="61" t="s">
        <v>1156</v>
      </c>
      <c r="N213" s="61" t="s">
        <v>932</v>
      </c>
      <c r="O213" s="61" t="s">
        <v>932</v>
      </c>
      <c r="P213" s="61" t="s">
        <v>932</v>
      </c>
      <c r="Q213" s="61" t="s">
        <v>932</v>
      </c>
      <c r="R213" s="61" t="s">
        <v>28</v>
      </c>
      <c r="S213" s="61" t="s">
        <v>1668</v>
      </c>
      <c r="T213" s="61" t="s">
        <v>1415</v>
      </c>
      <c r="U213" s="61">
        <v>59.5349</v>
      </c>
      <c r="V213" s="61">
        <f t="shared" si="5"/>
        <v>4.7400000000000011</v>
      </c>
      <c r="W213" s="61">
        <v>282.19542600000005</v>
      </c>
      <c r="X213" s="61" t="s">
        <v>1669</v>
      </c>
      <c r="Y213" s="61" t="s">
        <v>1670</v>
      </c>
    </row>
    <row r="214" spans="1:25" ht="30.6" x14ac:dyDescent="0.3">
      <c r="A214" s="61" t="s">
        <v>1338</v>
      </c>
      <c r="B214" s="61" t="s">
        <v>1180</v>
      </c>
      <c r="C214" s="61" t="s">
        <v>1665</v>
      </c>
      <c r="D214" s="61" t="s">
        <v>1032</v>
      </c>
      <c r="E214" s="61">
        <v>5</v>
      </c>
      <c r="F214" s="61" t="s">
        <v>930</v>
      </c>
      <c r="G214" s="61" t="s">
        <v>1032</v>
      </c>
      <c r="H214" s="61" t="s">
        <v>1035</v>
      </c>
      <c r="I214" s="61" t="s">
        <v>151</v>
      </c>
      <c r="J214" s="61" t="s">
        <v>1091</v>
      </c>
      <c r="K214" s="61" t="s">
        <v>8</v>
      </c>
      <c r="L214" s="61" t="s">
        <v>1070</v>
      </c>
      <c r="M214" s="61" t="s">
        <v>1156</v>
      </c>
      <c r="N214" s="61" t="s">
        <v>932</v>
      </c>
      <c r="O214" s="61" t="s">
        <v>932</v>
      </c>
      <c r="P214" s="61" t="s">
        <v>932</v>
      </c>
      <c r="Q214" s="61" t="s">
        <v>932</v>
      </c>
      <c r="R214" s="61" t="s">
        <v>29</v>
      </c>
      <c r="S214" s="61" t="s">
        <v>1668</v>
      </c>
      <c r="T214" s="61" t="s">
        <v>1415</v>
      </c>
      <c r="U214" s="61">
        <v>52.156799999999997</v>
      </c>
      <c r="V214" s="61">
        <f t="shared" si="5"/>
        <v>7.4900000000000011</v>
      </c>
      <c r="W214" s="61">
        <v>390.65443200000004</v>
      </c>
      <c r="X214" s="61" t="s">
        <v>1669</v>
      </c>
      <c r="Y214" s="61" t="s">
        <v>1670</v>
      </c>
    </row>
    <row r="215" spans="1:25" ht="20.399999999999999" x14ac:dyDescent="0.3">
      <c r="A215" s="61" t="s">
        <v>1433</v>
      </c>
      <c r="B215" s="61" t="s">
        <v>1202</v>
      </c>
      <c r="C215" s="61" t="s">
        <v>1665</v>
      </c>
      <c r="D215" s="61"/>
      <c r="E215" s="61">
        <v>160</v>
      </c>
      <c r="F215" s="61" t="s">
        <v>3</v>
      </c>
      <c r="G215" s="61" t="s">
        <v>1296</v>
      </c>
      <c r="H215" s="61" t="s">
        <v>1036</v>
      </c>
      <c r="I215" s="61" t="s">
        <v>151</v>
      </c>
      <c r="J215" s="61" t="s">
        <v>1672</v>
      </c>
      <c r="K215" s="61" t="s">
        <v>932</v>
      </c>
      <c r="L215" s="61" t="s">
        <v>1676</v>
      </c>
      <c r="M215" s="61" t="s">
        <v>1169</v>
      </c>
      <c r="N215" s="61" t="s">
        <v>932</v>
      </c>
      <c r="O215" s="61" t="s">
        <v>932</v>
      </c>
      <c r="P215" s="61" t="s">
        <v>932</v>
      </c>
      <c r="Q215" s="61" t="s">
        <v>932</v>
      </c>
      <c r="R215" s="61" t="s">
        <v>31</v>
      </c>
      <c r="S215" s="61" t="s">
        <v>1674</v>
      </c>
      <c r="T215" s="61" t="s">
        <v>1442</v>
      </c>
      <c r="U215" s="61">
        <v>76.488600000000005</v>
      </c>
      <c r="V215" s="61">
        <f t="shared" si="5"/>
        <v>0.79</v>
      </c>
      <c r="W215" s="61">
        <v>60.425994000000003</v>
      </c>
      <c r="X215" s="61" t="s">
        <v>1669</v>
      </c>
      <c r="Y215" s="61" t="s">
        <v>1670</v>
      </c>
    </row>
    <row r="216" spans="1:25" ht="20.399999999999999" x14ac:dyDescent="0.3">
      <c r="A216" s="61" t="s">
        <v>1430</v>
      </c>
      <c r="B216" s="61" t="s">
        <v>1298</v>
      </c>
      <c r="C216" s="61" t="s">
        <v>110</v>
      </c>
      <c r="D216" s="61">
        <v>117080</v>
      </c>
      <c r="E216" s="61">
        <v>3</v>
      </c>
      <c r="F216" s="61" t="s">
        <v>940</v>
      </c>
      <c r="G216" s="61" t="s">
        <v>940</v>
      </c>
      <c r="H216" s="61" t="s">
        <v>1036</v>
      </c>
      <c r="I216" s="61" t="s">
        <v>151</v>
      </c>
      <c r="J216" s="61" t="s">
        <v>1672</v>
      </c>
      <c r="K216" s="61" t="s">
        <v>932</v>
      </c>
      <c r="L216" s="61" t="s">
        <v>1676</v>
      </c>
      <c r="M216" s="61" t="s">
        <v>1169</v>
      </c>
      <c r="N216" s="61" t="s">
        <v>932</v>
      </c>
      <c r="O216" s="61" t="s">
        <v>932</v>
      </c>
      <c r="P216" s="61" t="s">
        <v>932</v>
      </c>
      <c r="Q216" s="61" t="s">
        <v>932</v>
      </c>
      <c r="R216" s="61" t="s">
        <v>28</v>
      </c>
      <c r="S216" s="61" t="s">
        <v>1674</v>
      </c>
      <c r="T216" s="61" t="s">
        <v>1442</v>
      </c>
      <c r="U216" s="61">
        <v>64.822699999999998</v>
      </c>
      <c r="V216" s="61">
        <f t="shared" si="5"/>
        <v>39.93</v>
      </c>
      <c r="W216" s="61">
        <v>2588.3704109999999</v>
      </c>
      <c r="X216" s="61" t="s">
        <v>1669</v>
      </c>
      <c r="Y216" s="61" t="s">
        <v>1670</v>
      </c>
    </row>
    <row r="217" spans="1:25" ht="20.399999999999999" x14ac:dyDescent="0.3">
      <c r="A217" s="61" t="s">
        <v>1437</v>
      </c>
      <c r="B217" s="61" t="s">
        <v>1300</v>
      </c>
      <c r="C217" s="61" t="s">
        <v>110</v>
      </c>
      <c r="D217" s="61">
        <v>118166</v>
      </c>
      <c r="E217" s="61">
        <v>1</v>
      </c>
      <c r="F217" s="61" t="s">
        <v>940</v>
      </c>
      <c r="G217" s="61" t="s">
        <v>940</v>
      </c>
      <c r="H217" s="61" t="s">
        <v>1036</v>
      </c>
      <c r="I217" s="61" t="s">
        <v>151</v>
      </c>
      <c r="J217" s="61" t="s">
        <v>1672</v>
      </c>
      <c r="K217" s="61" t="s">
        <v>932</v>
      </c>
      <c r="L217" s="61" t="s">
        <v>1676</v>
      </c>
      <c r="M217" s="61" t="s">
        <v>1169</v>
      </c>
      <c r="N217" s="61" t="s">
        <v>932</v>
      </c>
      <c r="O217" s="61" t="s">
        <v>932</v>
      </c>
      <c r="P217" s="61" t="s">
        <v>932</v>
      </c>
      <c r="Q217" s="61" t="s">
        <v>932</v>
      </c>
      <c r="R217" s="61" t="s">
        <v>27</v>
      </c>
      <c r="S217" s="61" t="s">
        <v>1668</v>
      </c>
      <c r="T217" s="61" t="s">
        <v>1442</v>
      </c>
      <c r="U217" s="61">
        <v>70.142300000000006</v>
      </c>
      <c r="V217" s="61">
        <f t="shared" si="5"/>
        <v>0.76999999999999991</v>
      </c>
      <c r="W217" s="61">
        <v>54.009571000000001</v>
      </c>
      <c r="X217" s="61" t="s">
        <v>1669</v>
      </c>
      <c r="Y217" s="61" t="s">
        <v>1670</v>
      </c>
    </row>
    <row r="218" spans="1:25" ht="20.399999999999999" x14ac:dyDescent="0.3">
      <c r="A218" s="61" t="s">
        <v>1428</v>
      </c>
      <c r="B218" s="61" t="s">
        <v>1297</v>
      </c>
      <c r="C218" s="61" t="s">
        <v>110</v>
      </c>
      <c r="D218" s="61">
        <v>119065</v>
      </c>
      <c r="E218" s="61">
        <v>3</v>
      </c>
      <c r="F218" s="61" t="s">
        <v>940</v>
      </c>
      <c r="G218" s="61" t="s">
        <v>940</v>
      </c>
      <c r="H218" s="61" t="s">
        <v>1036</v>
      </c>
      <c r="I218" s="61" t="s">
        <v>151</v>
      </c>
      <c r="J218" s="61" t="s">
        <v>1672</v>
      </c>
      <c r="K218" s="61" t="s">
        <v>932</v>
      </c>
      <c r="L218" s="61" t="s">
        <v>1676</v>
      </c>
      <c r="M218" s="61" t="s">
        <v>1169</v>
      </c>
      <c r="N218" s="61" t="s">
        <v>932</v>
      </c>
      <c r="O218" s="61" t="s">
        <v>932</v>
      </c>
      <c r="P218" s="61" t="s">
        <v>932</v>
      </c>
      <c r="Q218" s="61" t="s">
        <v>932</v>
      </c>
      <c r="R218" s="61" t="s">
        <v>26</v>
      </c>
      <c r="S218" s="61" t="s">
        <v>1674</v>
      </c>
      <c r="T218" s="61" t="s">
        <v>1442</v>
      </c>
      <c r="U218" s="61">
        <v>49.866500000000002</v>
      </c>
      <c r="V218" s="61">
        <f t="shared" si="5"/>
        <v>3.25</v>
      </c>
      <c r="W218" s="61">
        <v>162.066125</v>
      </c>
      <c r="X218" s="61" t="s">
        <v>1669</v>
      </c>
      <c r="Y218" s="61" t="s">
        <v>1670</v>
      </c>
    </row>
    <row r="219" spans="1:25" ht="20.399999999999999" x14ac:dyDescent="0.3">
      <c r="A219" s="61" t="s">
        <v>1435</v>
      </c>
      <c r="B219" s="61" t="s">
        <v>1307</v>
      </c>
      <c r="C219" s="61" t="s">
        <v>110</v>
      </c>
      <c r="D219" s="61">
        <v>119966</v>
      </c>
      <c r="E219" s="61">
        <v>1</v>
      </c>
      <c r="F219" s="61" t="s">
        <v>940</v>
      </c>
      <c r="G219" s="61" t="s">
        <v>940</v>
      </c>
      <c r="H219" s="61" t="s">
        <v>1036</v>
      </c>
      <c r="I219" s="61" t="s">
        <v>151</v>
      </c>
      <c r="J219" s="61" t="s">
        <v>1672</v>
      </c>
      <c r="K219" s="61" t="s">
        <v>932</v>
      </c>
      <c r="L219" s="61" t="s">
        <v>1676</v>
      </c>
      <c r="M219" s="61" t="s">
        <v>1169</v>
      </c>
      <c r="N219" s="61" t="s">
        <v>932</v>
      </c>
      <c r="O219" s="61" t="s">
        <v>932</v>
      </c>
      <c r="P219" s="61" t="s">
        <v>932</v>
      </c>
      <c r="Q219" s="61" t="s">
        <v>932</v>
      </c>
      <c r="R219" s="61" t="s">
        <v>25</v>
      </c>
      <c r="S219" s="61" t="s">
        <v>1668</v>
      </c>
      <c r="T219" s="61" t="s">
        <v>1442</v>
      </c>
      <c r="U219" s="61">
        <v>71.235100000000003</v>
      </c>
      <c r="V219" s="61">
        <f t="shared" si="5"/>
        <v>0.78</v>
      </c>
      <c r="W219" s="61">
        <v>55.563378</v>
      </c>
      <c r="X219" s="61" t="s">
        <v>1669</v>
      </c>
      <c r="Y219" s="61" t="s">
        <v>1670</v>
      </c>
    </row>
    <row r="220" spans="1:25" ht="20.399999999999999" x14ac:dyDescent="0.3">
      <c r="A220" s="61" t="s">
        <v>1432</v>
      </c>
      <c r="B220" s="61" t="s">
        <v>1304</v>
      </c>
      <c r="C220" s="61" t="s">
        <v>110</v>
      </c>
      <c r="D220" s="61">
        <v>120866</v>
      </c>
      <c r="E220" s="61">
        <v>1</v>
      </c>
      <c r="F220" s="61" t="s">
        <v>940</v>
      </c>
      <c r="G220" s="61" t="s">
        <v>940</v>
      </c>
      <c r="H220" s="61" t="s">
        <v>1036</v>
      </c>
      <c r="I220" s="61" t="s">
        <v>151</v>
      </c>
      <c r="J220" s="61" t="s">
        <v>1672</v>
      </c>
      <c r="K220" s="61" t="s">
        <v>932</v>
      </c>
      <c r="L220" s="61" t="s">
        <v>1676</v>
      </c>
      <c r="M220" s="61" t="s">
        <v>1169</v>
      </c>
      <c r="N220" s="61" t="s">
        <v>932</v>
      </c>
      <c r="O220" s="61" t="s">
        <v>932</v>
      </c>
      <c r="P220" s="61" t="s">
        <v>932</v>
      </c>
      <c r="Q220" s="61" t="s">
        <v>932</v>
      </c>
      <c r="R220" s="61" t="s">
        <v>30</v>
      </c>
      <c r="S220" s="61" t="s">
        <v>1674</v>
      </c>
      <c r="T220" s="61" t="s">
        <v>1442</v>
      </c>
      <c r="U220" s="61">
        <v>71.474199999999996</v>
      </c>
      <c r="V220" s="61">
        <f t="shared" si="5"/>
        <v>0.75</v>
      </c>
      <c r="W220" s="61">
        <v>53.605649999999997</v>
      </c>
      <c r="X220" s="61" t="s">
        <v>1669</v>
      </c>
      <c r="Y220" s="61" t="s">
        <v>1670</v>
      </c>
    </row>
    <row r="221" spans="1:25" ht="20.399999999999999" x14ac:dyDescent="0.3">
      <c r="A221" s="61" t="s">
        <v>1427</v>
      </c>
      <c r="B221" s="61" t="s">
        <v>1700</v>
      </c>
      <c r="C221" s="61" t="s">
        <v>1665</v>
      </c>
      <c r="D221" s="61" t="s">
        <v>1700</v>
      </c>
      <c r="E221" s="61"/>
      <c r="F221" s="61" t="s">
        <v>1701</v>
      </c>
      <c r="G221" s="61" t="s">
        <v>487</v>
      </c>
      <c r="H221" s="61" t="s">
        <v>1036</v>
      </c>
      <c r="I221" s="61" t="s">
        <v>151</v>
      </c>
      <c r="J221" s="61" t="s">
        <v>1672</v>
      </c>
      <c r="K221" s="61" t="s">
        <v>932</v>
      </c>
      <c r="L221" s="61" t="s">
        <v>1676</v>
      </c>
      <c r="M221" s="61" t="s">
        <v>1169</v>
      </c>
      <c r="N221" s="61" t="s">
        <v>932</v>
      </c>
      <c r="O221" s="61" t="s">
        <v>932</v>
      </c>
      <c r="P221" s="61" t="s">
        <v>932</v>
      </c>
      <c r="Q221" s="61" t="s">
        <v>932</v>
      </c>
      <c r="R221" s="61" t="s">
        <v>25</v>
      </c>
      <c r="S221" s="61" t="s">
        <v>1674</v>
      </c>
      <c r="T221" s="61" t="s">
        <v>1442</v>
      </c>
      <c r="U221" s="61">
        <v>8.4083000000000006</v>
      </c>
      <c r="V221" s="61">
        <f t="shared" si="5"/>
        <v>0.78</v>
      </c>
      <c r="W221" s="61">
        <v>6.5584740000000004</v>
      </c>
      <c r="X221" s="61" t="s">
        <v>1669</v>
      </c>
      <c r="Y221" s="61" t="s">
        <v>1670</v>
      </c>
    </row>
    <row r="222" spans="1:25" ht="20.399999999999999" x14ac:dyDescent="0.3">
      <c r="A222" s="61" t="s">
        <v>1431</v>
      </c>
      <c r="B222" s="61" t="s">
        <v>1700</v>
      </c>
      <c r="C222" s="61" t="s">
        <v>1665</v>
      </c>
      <c r="D222" s="61" t="s">
        <v>1700</v>
      </c>
      <c r="E222" s="61"/>
      <c r="F222" s="61" t="s">
        <v>1701</v>
      </c>
      <c r="G222" s="61" t="s">
        <v>487</v>
      </c>
      <c r="H222" s="61" t="s">
        <v>1036</v>
      </c>
      <c r="I222" s="61" t="s">
        <v>151</v>
      </c>
      <c r="J222" s="61" t="s">
        <v>1672</v>
      </c>
      <c r="K222" s="61" t="s">
        <v>932</v>
      </c>
      <c r="L222" s="61" t="s">
        <v>1676</v>
      </c>
      <c r="M222" s="61" t="s">
        <v>1169</v>
      </c>
      <c r="N222" s="61" t="s">
        <v>932</v>
      </c>
      <c r="O222" s="61" t="s">
        <v>932</v>
      </c>
      <c r="P222" s="61" t="s">
        <v>932</v>
      </c>
      <c r="Q222" s="61" t="s">
        <v>932</v>
      </c>
      <c r="R222" s="61" t="s">
        <v>29</v>
      </c>
      <c r="S222" s="61" t="s">
        <v>1674</v>
      </c>
      <c r="T222" s="61" t="s">
        <v>1442</v>
      </c>
      <c r="U222" s="61">
        <v>78.753200000000007</v>
      </c>
      <c r="V222" s="61">
        <f t="shared" si="5"/>
        <v>0.78999999999999992</v>
      </c>
      <c r="W222" s="61">
        <v>62.215027999999997</v>
      </c>
      <c r="X222" s="61" t="s">
        <v>1669</v>
      </c>
      <c r="Y222" s="61" t="s">
        <v>1670</v>
      </c>
    </row>
    <row r="223" spans="1:25" ht="20.399999999999999" x14ac:dyDescent="0.3">
      <c r="A223" s="61" t="s">
        <v>1440</v>
      </c>
      <c r="B223" s="61" t="s">
        <v>1700</v>
      </c>
      <c r="C223" s="61" t="s">
        <v>1665</v>
      </c>
      <c r="D223" s="61" t="s">
        <v>1700</v>
      </c>
      <c r="E223" s="61"/>
      <c r="F223" s="61" t="s">
        <v>1701</v>
      </c>
      <c r="G223" s="61" t="s">
        <v>487</v>
      </c>
      <c r="H223" s="61" t="s">
        <v>1036</v>
      </c>
      <c r="I223" s="61" t="s">
        <v>151</v>
      </c>
      <c r="J223" s="61" t="s">
        <v>1672</v>
      </c>
      <c r="K223" s="61" t="s">
        <v>932</v>
      </c>
      <c r="L223" s="61" t="s">
        <v>1676</v>
      </c>
      <c r="M223" s="61" t="s">
        <v>1169</v>
      </c>
      <c r="N223" s="61" t="s">
        <v>932</v>
      </c>
      <c r="O223" s="61" t="s">
        <v>932</v>
      </c>
      <c r="P223" s="61" t="s">
        <v>932</v>
      </c>
      <c r="Q223" s="61" t="s">
        <v>932</v>
      </c>
      <c r="R223" s="61" t="s">
        <v>30</v>
      </c>
      <c r="S223" s="61" t="s">
        <v>1668</v>
      </c>
      <c r="T223" s="61" t="s">
        <v>1442</v>
      </c>
      <c r="U223" s="61">
        <v>81.684200000000004</v>
      </c>
      <c r="V223" s="61">
        <f t="shared" si="5"/>
        <v>0.57592330742669939</v>
      </c>
      <c r="W223" s="61">
        <v>47.043834628504001</v>
      </c>
      <c r="X223" s="61" t="s">
        <v>1669</v>
      </c>
      <c r="Y223" s="61" t="s">
        <v>1670</v>
      </c>
    </row>
    <row r="224" spans="1:25" ht="20.399999999999999" x14ac:dyDescent="0.3">
      <c r="A224" s="61" t="s">
        <v>1429</v>
      </c>
      <c r="B224" s="61" t="s">
        <v>1059</v>
      </c>
      <c r="C224" s="61" t="s">
        <v>110</v>
      </c>
      <c r="D224" s="61" t="s">
        <v>442</v>
      </c>
      <c r="E224" s="61">
        <v>101</v>
      </c>
      <c r="F224" s="61" t="s">
        <v>942</v>
      </c>
      <c r="G224" s="61" t="s">
        <v>442</v>
      </c>
      <c r="H224" s="61" t="s">
        <v>1036</v>
      </c>
      <c r="I224" s="61" t="s">
        <v>151</v>
      </c>
      <c r="J224" s="61" t="s">
        <v>1672</v>
      </c>
      <c r="K224" s="61" t="s">
        <v>932</v>
      </c>
      <c r="L224" s="61" t="s">
        <v>1676</v>
      </c>
      <c r="M224" s="61" t="s">
        <v>1169</v>
      </c>
      <c r="N224" s="61" t="s">
        <v>932</v>
      </c>
      <c r="O224" s="61" t="s">
        <v>932</v>
      </c>
      <c r="P224" s="61" t="s">
        <v>932</v>
      </c>
      <c r="Q224" s="61" t="s">
        <v>932</v>
      </c>
      <c r="R224" s="61" t="s">
        <v>27</v>
      </c>
      <c r="S224" s="61" t="s">
        <v>1674</v>
      </c>
      <c r="T224" s="61" t="s">
        <v>1442</v>
      </c>
      <c r="U224" s="61">
        <v>66.522199999999998</v>
      </c>
      <c r="V224" s="61">
        <f t="shared" si="5"/>
        <v>28.800000000000004</v>
      </c>
      <c r="W224" s="61">
        <v>1915.8393600000002</v>
      </c>
      <c r="X224" s="61" t="s">
        <v>1669</v>
      </c>
      <c r="Y224" s="61" t="s">
        <v>1670</v>
      </c>
    </row>
    <row r="225" spans="1:25" ht="20.399999999999999" x14ac:dyDescent="0.3">
      <c r="A225" s="61" t="s">
        <v>1434</v>
      </c>
      <c r="B225" s="61" t="s">
        <v>1150</v>
      </c>
      <c r="C225" s="61" t="s">
        <v>110</v>
      </c>
      <c r="D225" s="61" t="s">
        <v>1684</v>
      </c>
      <c r="E225" s="61">
        <v>81</v>
      </c>
      <c r="F225" s="61" t="s">
        <v>523</v>
      </c>
      <c r="G225" s="61" t="s">
        <v>110</v>
      </c>
      <c r="H225" s="61" t="s">
        <v>1036</v>
      </c>
      <c r="I225" s="61" t="s">
        <v>151</v>
      </c>
      <c r="J225" s="61" t="s">
        <v>1672</v>
      </c>
      <c r="K225" s="61" t="s">
        <v>932</v>
      </c>
      <c r="L225" s="61" t="s">
        <v>1676</v>
      </c>
      <c r="M225" s="61" t="s">
        <v>1169</v>
      </c>
      <c r="N225" s="61" t="s">
        <v>932</v>
      </c>
      <c r="O225" s="61" t="s">
        <v>932</v>
      </c>
      <c r="P225" s="61" t="s">
        <v>932</v>
      </c>
      <c r="Q225" s="61" t="s">
        <v>932</v>
      </c>
      <c r="R225" s="61" t="s">
        <v>32</v>
      </c>
      <c r="S225" s="61" t="s">
        <v>1674</v>
      </c>
      <c r="T225" s="61" t="s">
        <v>1442</v>
      </c>
      <c r="U225" s="61">
        <v>63.389499999999998</v>
      </c>
      <c r="V225" s="61">
        <f t="shared" si="5"/>
        <v>0.76</v>
      </c>
      <c r="W225" s="61">
        <v>48.176020000000001</v>
      </c>
      <c r="X225" s="61" t="s">
        <v>1669</v>
      </c>
      <c r="Y225" s="61" t="s">
        <v>1670</v>
      </c>
    </row>
    <row r="226" spans="1:25" ht="20.399999999999999" x14ac:dyDescent="0.3">
      <c r="A226" s="61" t="s">
        <v>1436</v>
      </c>
      <c r="B226" s="61" t="s">
        <v>1152</v>
      </c>
      <c r="C226" s="61" t="s">
        <v>110</v>
      </c>
      <c r="D226" s="61" t="s">
        <v>1684</v>
      </c>
      <c r="E226" s="61">
        <v>94</v>
      </c>
      <c r="F226" s="61" t="s">
        <v>523</v>
      </c>
      <c r="G226" s="61" t="s">
        <v>110</v>
      </c>
      <c r="H226" s="61" t="s">
        <v>1036</v>
      </c>
      <c r="I226" s="61" t="s">
        <v>151</v>
      </c>
      <c r="J226" s="61" t="s">
        <v>1672</v>
      </c>
      <c r="K226" s="61" t="s">
        <v>932</v>
      </c>
      <c r="L226" s="61" t="s">
        <v>1676</v>
      </c>
      <c r="M226" s="61" t="s">
        <v>1169</v>
      </c>
      <c r="N226" s="61" t="s">
        <v>932</v>
      </c>
      <c r="O226" s="61" t="s">
        <v>932</v>
      </c>
      <c r="P226" s="61" t="s">
        <v>932</v>
      </c>
      <c r="Q226" s="61" t="s">
        <v>932</v>
      </c>
      <c r="R226" s="61" t="s">
        <v>26</v>
      </c>
      <c r="S226" s="61" t="s">
        <v>1668</v>
      </c>
      <c r="T226" s="61" t="s">
        <v>1442</v>
      </c>
      <c r="U226" s="61">
        <v>81.436400000000006</v>
      </c>
      <c r="V226" s="61">
        <f t="shared" si="5"/>
        <v>0.75</v>
      </c>
      <c r="W226" s="61">
        <v>61.077300000000001</v>
      </c>
      <c r="X226" s="61" t="s">
        <v>1669</v>
      </c>
      <c r="Y226" s="61" t="s">
        <v>1670</v>
      </c>
    </row>
    <row r="227" spans="1:25" ht="20.399999999999999" x14ac:dyDescent="0.3">
      <c r="A227" s="61" t="s">
        <v>1441</v>
      </c>
      <c r="B227" s="61" t="s">
        <v>1203</v>
      </c>
      <c r="C227" s="61" t="s">
        <v>1665</v>
      </c>
      <c r="D227" s="61" t="s">
        <v>1009</v>
      </c>
      <c r="E227" s="61"/>
      <c r="F227" s="61" t="s">
        <v>930</v>
      </c>
      <c r="G227" s="61" t="s">
        <v>1009</v>
      </c>
      <c r="H227" s="61" t="s">
        <v>1036</v>
      </c>
      <c r="I227" s="61" t="s">
        <v>151</v>
      </c>
      <c r="J227" s="61" t="s">
        <v>1672</v>
      </c>
      <c r="K227" s="61" t="s">
        <v>932</v>
      </c>
      <c r="L227" s="61" t="s">
        <v>1676</v>
      </c>
      <c r="M227" s="61" t="s">
        <v>1169</v>
      </c>
      <c r="N227" s="61" t="s">
        <v>932</v>
      </c>
      <c r="O227" s="61" t="s">
        <v>932</v>
      </c>
      <c r="P227" s="61" t="s">
        <v>932</v>
      </c>
      <c r="Q227" s="61" t="s">
        <v>932</v>
      </c>
      <c r="R227" s="61" t="s">
        <v>31</v>
      </c>
      <c r="S227" s="61" t="s">
        <v>1668</v>
      </c>
      <c r="T227" s="61" t="s">
        <v>1442</v>
      </c>
      <c r="U227" s="61">
        <v>77.488399999999999</v>
      </c>
      <c r="V227" s="61">
        <f t="shared" si="5"/>
        <v>0.8</v>
      </c>
      <c r="W227" s="61">
        <v>61.990720000000003</v>
      </c>
      <c r="X227" s="61" t="s">
        <v>1669</v>
      </c>
      <c r="Y227" s="61" t="s">
        <v>1670</v>
      </c>
    </row>
    <row r="228" spans="1:25" ht="20.399999999999999" x14ac:dyDescent="0.3">
      <c r="A228" s="61" t="s">
        <v>1438</v>
      </c>
      <c r="B228" s="61" t="s">
        <v>1129</v>
      </c>
      <c r="C228" s="61" t="s">
        <v>1665</v>
      </c>
      <c r="D228" s="61" t="s">
        <v>1009</v>
      </c>
      <c r="E228" s="61">
        <v>211</v>
      </c>
      <c r="F228" s="61" t="s">
        <v>930</v>
      </c>
      <c r="G228" s="61" t="s">
        <v>1009</v>
      </c>
      <c r="H228" s="61" t="s">
        <v>1036</v>
      </c>
      <c r="I228" s="61" t="s">
        <v>151</v>
      </c>
      <c r="J228" s="61" t="s">
        <v>1672</v>
      </c>
      <c r="K228" s="61" t="s">
        <v>932</v>
      </c>
      <c r="L228" s="61" t="s">
        <v>1676</v>
      </c>
      <c r="M228" s="61" t="s">
        <v>1169</v>
      </c>
      <c r="N228" s="61" t="s">
        <v>932</v>
      </c>
      <c r="O228" s="61" t="s">
        <v>932</v>
      </c>
      <c r="P228" s="61" t="s">
        <v>932</v>
      </c>
      <c r="Q228" s="61" t="s">
        <v>932</v>
      </c>
      <c r="R228" s="61" t="s">
        <v>28</v>
      </c>
      <c r="S228" s="61" t="s">
        <v>1668</v>
      </c>
      <c r="T228" s="61" t="s">
        <v>1442</v>
      </c>
      <c r="U228" s="61">
        <v>70.927700000000002</v>
      </c>
      <c r="V228" s="61">
        <f t="shared" si="5"/>
        <v>0.78</v>
      </c>
      <c r="W228" s="61">
        <v>55.323606000000005</v>
      </c>
      <c r="X228" s="61" t="s">
        <v>1669</v>
      </c>
      <c r="Y228" s="61" t="s">
        <v>1670</v>
      </c>
    </row>
    <row r="229" spans="1:25" ht="20.399999999999999" x14ac:dyDescent="0.3">
      <c r="A229" s="61" t="s">
        <v>1439</v>
      </c>
      <c r="B229" s="61" t="s">
        <v>1178</v>
      </c>
      <c r="C229" s="61" t="s">
        <v>1665</v>
      </c>
      <c r="D229" s="61" t="s">
        <v>1032</v>
      </c>
      <c r="E229" s="61">
        <v>9</v>
      </c>
      <c r="F229" s="61" t="s">
        <v>930</v>
      </c>
      <c r="G229" s="61" t="s">
        <v>1032</v>
      </c>
      <c r="H229" s="61" t="s">
        <v>1036</v>
      </c>
      <c r="I229" s="61" t="s">
        <v>151</v>
      </c>
      <c r="J229" s="61" t="s">
        <v>1672</v>
      </c>
      <c r="K229" s="61" t="s">
        <v>932</v>
      </c>
      <c r="L229" s="61" t="s">
        <v>1676</v>
      </c>
      <c r="M229" s="61" t="s">
        <v>1169</v>
      </c>
      <c r="N229" s="61" t="s">
        <v>932</v>
      </c>
      <c r="O229" s="61" t="s">
        <v>932</v>
      </c>
      <c r="P229" s="61" t="s">
        <v>932</v>
      </c>
      <c r="Q229" s="61" t="s">
        <v>932</v>
      </c>
      <c r="R229" s="61" t="s">
        <v>29</v>
      </c>
      <c r="S229" s="61" t="s">
        <v>1668</v>
      </c>
      <c r="T229" s="61" t="s">
        <v>1442</v>
      </c>
      <c r="U229" s="61">
        <v>97.227000000000004</v>
      </c>
      <c r="V229" s="61">
        <f t="shared" si="5"/>
        <v>0.76999999999999991</v>
      </c>
      <c r="W229" s="61">
        <v>74.864789999999999</v>
      </c>
      <c r="X229" s="61" t="s">
        <v>1669</v>
      </c>
      <c r="Y229" s="61" t="s">
        <v>1670</v>
      </c>
    </row>
    <row r="230" spans="1:25" ht="20.399999999999999" x14ac:dyDescent="0.3">
      <c r="A230" s="61" t="s">
        <v>1346</v>
      </c>
      <c r="B230" s="61" t="s">
        <v>1164</v>
      </c>
      <c r="C230" s="61" t="s">
        <v>1665</v>
      </c>
      <c r="D230" s="61"/>
      <c r="E230" s="61">
        <v>60</v>
      </c>
      <c r="F230" s="61" t="s">
        <v>3</v>
      </c>
      <c r="G230" s="61" t="s">
        <v>1296</v>
      </c>
      <c r="H230" s="61" t="s">
        <v>1037</v>
      </c>
      <c r="I230" s="61" t="s">
        <v>151</v>
      </c>
      <c r="J230" s="61" t="s">
        <v>1666</v>
      </c>
      <c r="K230" s="61" t="s">
        <v>8</v>
      </c>
      <c r="L230" s="61" t="s">
        <v>1070</v>
      </c>
      <c r="M230" s="61" t="s">
        <v>1156</v>
      </c>
      <c r="N230" s="61" t="s">
        <v>1667</v>
      </c>
      <c r="O230" s="61" t="s">
        <v>932</v>
      </c>
      <c r="P230" s="61" t="s">
        <v>932</v>
      </c>
      <c r="Q230" s="61" t="s">
        <v>932</v>
      </c>
      <c r="R230" s="61" t="s">
        <v>31</v>
      </c>
      <c r="S230" s="61" t="s">
        <v>1674</v>
      </c>
      <c r="T230" s="61" t="s">
        <v>1416</v>
      </c>
      <c r="U230" s="61">
        <v>57.488100000000003</v>
      </c>
      <c r="V230" s="61">
        <f t="shared" si="5"/>
        <v>2.59</v>
      </c>
      <c r="W230" s="61">
        <v>148.89417900000001</v>
      </c>
      <c r="X230" s="61" t="s">
        <v>1669</v>
      </c>
      <c r="Y230" s="61" t="s">
        <v>1670</v>
      </c>
    </row>
    <row r="231" spans="1:25" ht="20.399999999999999" x14ac:dyDescent="0.3">
      <c r="A231" s="61" t="s">
        <v>1341</v>
      </c>
      <c r="B231" s="61" t="s">
        <v>1298</v>
      </c>
      <c r="C231" s="61" t="s">
        <v>110</v>
      </c>
      <c r="D231" s="61">
        <v>117081</v>
      </c>
      <c r="E231" s="61">
        <v>2</v>
      </c>
      <c r="F231" s="61" t="s">
        <v>940</v>
      </c>
      <c r="G231" s="61" t="s">
        <v>940</v>
      </c>
      <c r="H231" s="61" t="s">
        <v>1037</v>
      </c>
      <c r="I231" s="61" t="s">
        <v>151</v>
      </c>
      <c r="J231" s="61" t="s">
        <v>1666</v>
      </c>
      <c r="K231" s="61" t="s">
        <v>8</v>
      </c>
      <c r="L231" s="61" t="s">
        <v>1070</v>
      </c>
      <c r="M231" s="61" t="s">
        <v>1156</v>
      </c>
      <c r="N231" s="61" t="s">
        <v>1667</v>
      </c>
      <c r="O231" s="61" t="s">
        <v>932</v>
      </c>
      <c r="P231" s="61" t="s">
        <v>932</v>
      </c>
      <c r="Q231" s="61" t="s">
        <v>932</v>
      </c>
      <c r="R231" s="61" t="s">
        <v>26</v>
      </c>
      <c r="S231" s="61" t="s">
        <v>1674</v>
      </c>
      <c r="T231" s="61" t="s">
        <v>1416</v>
      </c>
      <c r="U231" s="61">
        <v>40.7303</v>
      </c>
      <c r="V231" s="61">
        <f t="shared" si="5"/>
        <v>1.5700000000000003</v>
      </c>
      <c r="W231" s="61">
        <v>63.946571000000013</v>
      </c>
      <c r="X231" s="61" t="s">
        <v>1669</v>
      </c>
      <c r="Y231" s="61" t="s">
        <v>1670</v>
      </c>
    </row>
    <row r="232" spans="1:25" ht="20.399999999999999" x14ac:dyDescent="0.3">
      <c r="A232" s="61" t="s">
        <v>1350</v>
      </c>
      <c r="B232" s="61" t="s">
        <v>1300</v>
      </c>
      <c r="C232" s="61" t="s">
        <v>110</v>
      </c>
      <c r="D232" s="61">
        <v>118166</v>
      </c>
      <c r="E232" s="61">
        <v>2</v>
      </c>
      <c r="F232" s="61" t="s">
        <v>940</v>
      </c>
      <c r="G232" s="61" t="s">
        <v>940</v>
      </c>
      <c r="H232" s="61" t="s">
        <v>1037</v>
      </c>
      <c r="I232" s="61" t="s">
        <v>151</v>
      </c>
      <c r="J232" s="61" t="s">
        <v>1666</v>
      </c>
      <c r="K232" s="61" t="s">
        <v>8</v>
      </c>
      <c r="L232" s="61" t="s">
        <v>1070</v>
      </c>
      <c r="M232" s="61" t="s">
        <v>1156</v>
      </c>
      <c r="N232" s="61" t="s">
        <v>1667</v>
      </c>
      <c r="O232" s="61" t="s">
        <v>932</v>
      </c>
      <c r="P232" s="61" t="s">
        <v>932</v>
      </c>
      <c r="Q232" s="61" t="s">
        <v>932</v>
      </c>
      <c r="R232" s="61" t="s">
        <v>27</v>
      </c>
      <c r="S232" s="61" t="s">
        <v>1668</v>
      </c>
      <c r="T232" s="61" t="s">
        <v>1416</v>
      </c>
      <c r="U232" s="61">
        <v>70.881399999999999</v>
      </c>
      <c r="V232" s="61">
        <f t="shared" si="5"/>
        <v>30.96</v>
      </c>
      <c r="W232" s="61">
        <v>2194.4881439999999</v>
      </c>
      <c r="X232" s="61" t="s">
        <v>1669</v>
      </c>
      <c r="Y232" s="61" t="s">
        <v>1670</v>
      </c>
    </row>
    <row r="233" spans="1:25" ht="20.399999999999999" x14ac:dyDescent="0.3">
      <c r="A233" s="61" t="s">
        <v>1343</v>
      </c>
      <c r="B233" s="61" t="s">
        <v>1297</v>
      </c>
      <c r="C233" s="61" t="s">
        <v>110</v>
      </c>
      <c r="D233" s="61">
        <v>119066</v>
      </c>
      <c r="E233" s="61">
        <v>2</v>
      </c>
      <c r="F233" s="61" t="s">
        <v>940</v>
      </c>
      <c r="G233" s="61" t="s">
        <v>940</v>
      </c>
      <c r="H233" s="61" t="s">
        <v>1037</v>
      </c>
      <c r="I233" s="61" t="s">
        <v>151</v>
      </c>
      <c r="J233" s="61" t="s">
        <v>1666</v>
      </c>
      <c r="K233" s="61" t="s">
        <v>8</v>
      </c>
      <c r="L233" s="61" t="s">
        <v>1070</v>
      </c>
      <c r="M233" s="61" t="s">
        <v>1156</v>
      </c>
      <c r="N233" s="61" t="s">
        <v>1667</v>
      </c>
      <c r="O233" s="61" t="s">
        <v>932</v>
      </c>
      <c r="P233" s="61" t="s">
        <v>932</v>
      </c>
      <c r="Q233" s="61" t="s">
        <v>932</v>
      </c>
      <c r="R233" s="61" t="s">
        <v>28</v>
      </c>
      <c r="S233" s="61" t="s">
        <v>1674</v>
      </c>
      <c r="T233" s="61" t="s">
        <v>1416</v>
      </c>
      <c r="U233" s="61">
        <v>74.558000000000007</v>
      </c>
      <c r="V233" s="61">
        <f t="shared" si="5"/>
        <v>15.079999999999998</v>
      </c>
      <c r="W233" s="61">
        <v>1124.33464</v>
      </c>
      <c r="X233" s="61" t="s">
        <v>1669</v>
      </c>
      <c r="Y233" s="61" t="s">
        <v>1670</v>
      </c>
    </row>
    <row r="234" spans="1:25" ht="20.399999999999999" x14ac:dyDescent="0.3">
      <c r="A234" s="61" t="s">
        <v>1348</v>
      </c>
      <c r="B234" s="61" t="s">
        <v>1299</v>
      </c>
      <c r="C234" s="61" t="s">
        <v>110</v>
      </c>
      <c r="D234" s="61">
        <v>119966</v>
      </c>
      <c r="E234" s="61">
        <v>2</v>
      </c>
      <c r="F234" s="61" t="s">
        <v>940</v>
      </c>
      <c r="G234" s="61" t="s">
        <v>940</v>
      </c>
      <c r="H234" s="61" t="s">
        <v>1037</v>
      </c>
      <c r="I234" s="61" t="s">
        <v>151</v>
      </c>
      <c r="J234" s="61" t="s">
        <v>1666</v>
      </c>
      <c r="K234" s="61" t="s">
        <v>8</v>
      </c>
      <c r="L234" s="61" t="s">
        <v>1070</v>
      </c>
      <c r="M234" s="61" t="s">
        <v>1156</v>
      </c>
      <c r="N234" s="61" t="s">
        <v>1667</v>
      </c>
      <c r="O234" s="61" t="s">
        <v>932</v>
      </c>
      <c r="P234" s="61" t="s">
        <v>932</v>
      </c>
      <c r="Q234" s="61" t="s">
        <v>932</v>
      </c>
      <c r="R234" s="61" t="s">
        <v>25</v>
      </c>
      <c r="S234" s="61" t="s">
        <v>1668</v>
      </c>
      <c r="T234" s="61" t="s">
        <v>1416</v>
      </c>
      <c r="U234" s="61">
        <v>63.137700000000002</v>
      </c>
      <c r="V234" s="61">
        <f t="shared" si="5"/>
        <v>8.81</v>
      </c>
      <c r="W234" s="61">
        <v>556.24313700000005</v>
      </c>
      <c r="X234" s="61" t="s">
        <v>1669</v>
      </c>
      <c r="Y234" s="61" t="s">
        <v>1670</v>
      </c>
    </row>
    <row r="235" spans="1:25" ht="20.399999999999999" x14ac:dyDescent="0.3">
      <c r="A235" s="61" t="s">
        <v>1345</v>
      </c>
      <c r="B235" s="61" t="s">
        <v>1304</v>
      </c>
      <c r="C235" s="61" t="s">
        <v>110</v>
      </c>
      <c r="D235" s="61">
        <v>120866</v>
      </c>
      <c r="E235" s="61">
        <v>2</v>
      </c>
      <c r="F235" s="61" t="s">
        <v>940</v>
      </c>
      <c r="G235" s="61" t="s">
        <v>940</v>
      </c>
      <c r="H235" s="61" t="s">
        <v>1037</v>
      </c>
      <c r="I235" s="61" t="s">
        <v>151</v>
      </c>
      <c r="J235" s="61" t="s">
        <v>1666</v>
      </c>
      <c r="K235" s="61" t="s">
        <v>8</v>
      </c>
      <c r="L235" s="61" t="s">
        <v>1070</v>
      </c>
      <c r="M235" s="61" t="s">
        <v>1156</v>
      </c>
      <c r="N235" s="61" t="s">
        <v>1667</v>
      </c>
      <c r="O235" s="61" t="s">
        <v>932</v>
      </c>
      <c r="P235" s="61" t="s">
        <v>932</v>
      </c>
      <c r="Q235" s="61" t="s">
        <v>932</v>
      </c>
      <c r="R235" s="61" t="s">
        <v>30</v>
      </c>
      <c r="S235" s="61" t="s">
        <v>1674</v>
      </c>
      <c r="T235" s="61" t="s">
        <v>1416</v>
      </c>
      <c r="U235" s="61">
        <v>70.679299999999998</v>
      </c>
      <c r="V235" s="61">
        <f t="shared" si="5"/>
        <v>11.630000000000003</v>
      </c>
      <c r="W235" s="61">
        <v>822.00025900000014</v>
      </c>
      <c r="X235" s="61" t="s">
        <v>1669</v>
      </c>
      <c r="Y235" s="61" t="s">
        <v>1670</v>
      </c>
    </row>
    <row r="236" spans="1:25" ht="20.399999999999999" x14ac:dyDescent="0.3">
      <c r="A236" s="61" t="s">
        <v>1340</v>
      </c>
      <c r="B236" s="61" t="s">
        <v>1700</v>
      </c>
      <c r="C236" s="61" t="s">
        <v>1665</v>
      </c>
      <c r="D236" s="61" t="s">
        <v>1700</v>
      </c>
      <c r="E236" s="61"/>
      <c r="F236" s="61" t="s">
        <v>1701</v>
      </c>
      <c r="G236" s="61" t="s">
        <v>487</v>
      </c>
      <c r="H236" s="61" t="s">
        <v>1037</v>
      </c>
      <c r="I236" s="61" t="s">
        <v>151</v>
      </c>
      <c r="J236" s="61" t="s">
        <v>1666</v>
      </c>
      <c r="K236" s="61" t="s">
        <v>8</v>
      </c>
      <c r="L236" s="61" t="s">
        <v>1070</v>
      </c>
      <c r="M236" s="61" t="s">
        <v>1156</v>
      </c>
      <c r="N236" s="61" t="s">
        <v>1667</v>
      </c>
      <c r="O236" s="61" t="s">
        <v>932</v>
      </c>
      <c r="P236" s="61" t="s">
        <v>932</v>
      </c>
      <c r="Q236" s="61" t="s">
        <v>932</v>
      </c>
      <c r="R236" s="61" t="s">
        <v>25</v>
      </c>
      <c r="S236" s="61" t="s">
        <v>1674</v>
      </c>
      <c r="T236" s="61" t="s">
        <v>1416</v>
      </c>
      <c r="U236" s="61">
        <v>26.359500000000001</v>
      </c>
      <c r="V236" s="61">
        <f t="shared" si="5"/>
        <v>0.47</v>
      </c>
      <c r="W236" s="61">
        <v>12.388964999999999</v>
      </c>
      <c r="X236" s="61" t="s">
        <v>1669</v>
      </c>
      <c r="Y236" s="61" t="s">
        <v>1670</v>
      </c>
    </row>
    <row r="237" spans="1:25" ht="20.399999999999999" x14ac:dyDescent="0.3">
      <c r="A237" s="61" t="s">
        <v>1344</v>
      </c>
      <c r="B237" s="61" t="s">
        <v>1700</v>
      </c>
      <c r="C237" s="61" t="s">
        <v>1665</v>
      </c>
      <c r="D237" s="61" t="s">
        <v>1700</v>
      </c>
      <c r="E237" s="61"/>
      <c r="F237" s="61" t="s">
        <v>1701</v>
      </c>
      <c r="G237" s="61" t="s">
        <v>487</v>
      </c>
      <c r="H237" s="61" t="s">
        <v>1037</v>
      </c>
      <c r="I237" s="61" t="s">
        <v>151</v>
      </c>
      <c r="J237" s="61" t="s">
        <v>1666</v>
      </c>
      <c r="K237" s="61" t="s">
        <v>8</v>
      </c>
      <c r="L237" s="61" t="s">
        <v>1070</v>
      </c>
      <c r="M237" s="61" t="s">
        <v>1156</v>
      </c>
      <c r="N237" s="61" t="s">
        <v>1667</v>
      </c>
      <c r="O237" s="61" t="s">
        <v>932</v>
      </c>
      <c r="P237" s="61" t="s">
        <v>932</v>
      </c>
      <c r="Q237" s="61" t="s">
        <v>932</v>
      </c>
      <c r="R237" s="61" t="s">
        <v>29</v>
      </c>
      <c r="S237" s="61" t="s">
        <v>1674</v>
      </c>
      <c r="T237" s="61" t="s">
        <v>1416</v>
      </c>
      <c r="U237" s="61">
        <v>29.427199999999999</v>
      </c>
      <c r="V237" s="61">
        <f t="shared" si="5"/>
        <v>0.56000000000000016</v>
      </c>
      <c r="W237" s="61">
        <v>16.479232000000003</v>
      </c>
      <c r="X237" s="61" t="s">
        <v>1669</v>
      </c>
      <c r="Y237" s="61" t="s">
        <v>1670</v>
      </c>
    </row>
    <row r="238" spans="1:25" ht="20.399999999999999" x14ac:dyDescent="0.3">
      <c r="A238" s="61" t="s">
        <v>1353</v>
      </c>
      <c r="B238" s="61" t="s">
        <v>1700</v>
      </c>
      <c r="C238" s="61" t="s">
        <v>1665</v>
      </c>
      <c r="D238" s="61" t="s">
        <v>1700</v>
      </c>
      <c r="E238" s="61"/>
      <c r="F238" s="61" t="s">
        <v>1701</v>
      </c>
      <c r="G238" s="61" t="s">
        <v>487</v>
      </c>
      <c r="H238" s="61" t="s">
        <v>1037</v>
      </c>
      <c r="I238" s="61" t="s">
        <v>151</v>
      </c>
      <c r="J238" s="61" t="s">
        <v>1666</v>
      </c>
      <c r="K238" s="61" t="s">
        <v>8</v>
      </c>
      <c r="L238" s="61" t="s">
        <v>1070</v>
      </c>
      <c r="M238" s="61" t="s">
        <v>1156</v>
      </c>
      <c r="N238" s="61" t="s">
        <v>1667</v>
      </c>
      <c r="O238" s="61" t="s">
        <v>932</v>
      </c>
      <c r="P238" s="61" t="s">
        <v>932</v>
      </c>
      <c r="Q238" s="61" t="s">
        <v>932</v>
      </c>
      <c r="R238" s="61" t="s">
        <v>30</v>
      </c>
      <c r="S238" s="61" t="s">
        <v>1668</v>
      </c>
      <c r="T238" s="61" t="s">
        <v>1416</v>
      </c>
      <c r="U238" s="61">
        <v>31.975899999999999</v>
      </c>
      <c r="V238" s="61">
        <f t="shared" si="5"/>
        <v>0.46999999999999992</v>
      </c>
      <c r="W238" s="61">
        <v>15.028672999999998</v>
      </c>
      <c r="X238" s="61" t="s">
        <v>1669</v>
      </c>
      <c r="Y238" s="61" t="s">
        <v>1670</v>
      </c>
    </row>
    <row r="239" spans="1:25" ht="20.399999999999999" x14ac:dyDescent="0.3">
      <c r="A239" s="61" t="s">
        <v>1342</v>
      </c>
      <c r="B239" s="61" t="s">
        <v>1163</v>
      </c>
      <c r="C239" s="61" t="s">
        <v>110</v>
      </c>
      <c r="D239" s="61" t="s">
        <v>442</v>
      </c>
      <c r="E239" s="61">
        <v>110</v>
      </c>
      <c r="F239" s="61" t="s">
        <v>942</v>
      </c>
      <c r="G239" s="61" t="s">
        <v>442</v>
      </c>
      <c r="H239" s="61" t="s">
        <v>1037</v>
      </c>
      <c r="I239" s="61" t="s">
        <v>151</v>
      </c>
      <c r="J239" s="61" t="s">
        <v>1666</v>
      </c>
      <c r="K239" s="61" t="s">
        <v>8</v>
      </c>
      <c r="L239" s="61" t="s">
        <v>1070</v>
      </c>
      <c r="M239" s="61" t="s">
        <v>1156</v>
      </c>
      <c r="N239" s="61" t="s">
        <v>1667</v>
      </c>
      <c r="O239" s="61" t="s">
        <v>932</v>
      </c>
      <c r="P239" s="61" t="s">
        <v>932</v>
      </c>
      <c r="Q239" s="61" t="s">
        <v>932</v>
      </c>
      <c r="R239" s="61" t="s">
        <v>27</v>
      </c>
      <c r="S239" s="61" t="s">
        <v>1674</v>
      </c>
      <c r="T239" s="61" t="s">
        <v>1416</v>
      </c>
      <c r="U239" s="61">
        <v>70.534099999999995</v>
      </c>
      <c r="V239" s="61">
        <f t="shared" si="5"/>
        <v>6.61</v>
      </c>
      <c r="W239" s="61">
        <v>466.23040099999997</v>
      </c>
      <c r="X239" s="61" t="s">
        <v>1669</v>
      </c>
      <c r="Y239" s="61" t="s">
        <v>1670</v>
      </c>
    </row>
    <row r="240" spans="1:25" ht="20.399999999999999" x14ac:dyDescent="0.3">
      <c r="A240" s="61" t="s">
        <v>1347</v>
      </c>
      <c r="B240" s="61" t="s">
        <v>1165</v>
      </c>
      <c r="C240" s="61" t="s">
        <v>110</v>
      </c>
      <c r="D240" s="61" t="s">
        <v>1684</v>
      </c>
      <c r="E240" s="61">
        <v>74</v>
      </c>
      <c r="F240" s="61" t="s">
        <v>523</v>
      </c>
      <c r="G240" s="61" t="s">
        <v>110</v>
      </c>
      <c r="H240" s="61" t="s">
        <v>1037</v>
      </c>
      <c r="I240" s="61" t="s">
        <v>151</v>
      </c>
      <c r="J240" s="61" t="s">
        <v>1666</v>
      </c>
      <c r="K240" s="61" t="s">
        <v>8</v>
      </c>
      <c r="L240" s="61" t="s">
        <v>1070</v>
      </c>
      <c r="M240" s="61" t="s">
        <v>1156</v>
      </c>
      <c r="N240" s="61" t="s">
        <v>1667</v>
      </c>
      <c r="O240" s="61" t="s">
        <v>932</v>
      </c>
      <c r="P240" s="61" t="s">
        <v>932</v>
      </c>
      <c r="Q240" s="61" t="s">
        <v>932</v>
      </c>
      <c r="R240" s="61" t="s">
        <v>32</v>
      </c>
      <c r="S240" s="61" t="s">
        <v>1674</v>
      </c>
      <c r="T240" s="61" t="s">
        <v>1416</v>
      </c>
      <c r="U240" s="61">
        <v>71.806700000000006</v>
      </c>
      <c r="V240" s="61">
        <f t="shared" si="5"/>
        <v>39.61</v>
      </c>
      <c r="W240" s="61">
        <v>2844.263387</v>
      </c>
      <c r="X240" s="61" t="s">
        <v>1669</v>
      </c>
      <c r="Y240" s="61" t="s">
        <v>1670</v>
      </c>
    </row>
    <row r="241" spans="1:25" ht="20.399999999999999" x14ac:dyDescent="0.3">
      <c r="A241" s="61" t="s">
        <v>1349</v>
      </c>
      <c r="B241" s="61" t="s">
        <v>1166</v>
      </c>
      <c r="C241" s="61" t="s">
        <v>110</v>
      </c>
      <c r="D241" s="61" t="s">
        <v>1684</v>
      </c>
      <c r="E241" s="61">
        <v>80</v>
      </c>
      <c r="F241" s="61" t="s">
        <v>523</v>
      </c>
      <c r="G241" s="61" t="s">
        <v>110</v>
      </c>
      <c r="H241" s="61" t="s">
        <v>1037</v>
      </c>
      <c r="I241" s="61" t="s">
        <v>151</v>
      </c>
      <c r="J241" s="61" t="s">
        <v>1666</v>
      </c>
      <c r="K241" s="61" t="s">
        <v>8</v>
      </c>
      <c r="L241" s="61" t="s">
        <v>1070</v>
      </c>
      <c r="M241" s="61" t="s">
        <v>1156</v>
      </c>
      <c r="N241" s="61" t="s">
        <v>1667</v>
      </c>
      <c r="O241" s="61" t="s">
        <v>932</v>
      </c>
      <c r="P241" s="61" t="s">
        <v>932</v>
      </c>
      <c r="Q241" s="61" t="s">
        <v>932</v>
      </c>
      <c r="R241" s="61" t="s">
        <v>26</v>
      </c>
      <c r="S241" s="61" t="s">
        <v>1668</v>
      </c>
      <c r="T241" s="61" t="s">
        <v>1416</v>
      </c>
      <c r="U241" s="61">
        <v>67.631900000000002</v>
      </c>
      <c r="V241" s="61">
        <f t="shared" si="5"/>
        <v>46.639999999999993</v>
      </c>
      <c r="W241" s="61">
        <v>3154.3518159999999</v>
      </c>
      <c r="X241" s="61" t="s">
        <v>1669</v>
      </c>
      <c r="Y241" s="61" t="s">
        <v>1670</v>
      </c>
    </row>
    <row r="242" spans="1:25" ht="20.399999999999999" x14ac:dyDescent="0.3">
      <c r="A242" s="61" t="s">
        <v>1351</v>
      </c>
      <c r="B242" s="61" t="s">
        <v>1123</v>
      </c>
      <c r="C242" s="61" t="s">
        <v>1665</v>
      </c>
      <c r="D242" s="61" t="s">
        <v>1009</v>
      </c>
      <c r="E242" s="61">
        <v>203</v>
      </c>
      <c r="F242" s="61" t="s">
        <v>930</v>
      </c>
      <c r="G242" s="61" t="s">
        <v>1009</v>
      </c>
      <c r="H242" s="61" t="s">
        <v>1037</v>
      </c>
      <c r="I242" s="61" t="s">
        <v>151</v>
      </c>
      <c r="J242" s="61" t="s">
        <v>1666</v>
      </c>
      <c r="K242" s="61" t="s">
        <v>8</v>
      </c>
      <c r="L242" s="61" t="s">
        <v>1070</v>
      </c>
      <c r="M242" s="61" t="s">
        <v>1156</v>
      </c>
      <c r="N242" s="61" t="s">
        <v>1667</v>
      </c>
      <c r="O242" s="61" t="s">
        <v>932</v>
      </c>
      <c r="P242" s="61" t="s">
        <v>932</v>
      </c>
      <c r="Q242" s="61" t="s">
        <v>932</v>
      </c>
      <c r="R242" s="61" t="s">
        <v>28</v>
      </c>
      <c r="S242" s="61" t="s">
        <v>1668</v>
      </c>
      <c r="T242" s="61" t="s">
        <v>1416</v>
      </c>
      <c r="U242" s="61">
        <v>72.413799999999995</v>
      </c>
      <c r="V242" s="61">
        <f t="shared" si="5"/>
        <v>5.4000000000000012</v>
      </c>
      <c r="W242" s="61">
        <v>391.03452000000004</v>
      </c>
      <c r="X242" s="61" t="s">
        <v>1669</v>
      </c>
      <c r="Y242" s="61" t="s">
        <v>1670</v>
      </c>
    </row>
    <row r="243" spans="1:25" ht="20.399999999999999" x14ac:dyDescent="0.3">
      <c r="A243" s="61" t="s">
        <v>1352</v>
      </c>
      <c r="B243" s="61" t="s">
        <v>1167</v>
      </c>
      <c r="C243" s="61" t="s">
        <v>1665</v>
      </c>
      <c r="D243" s="61" t="s">
        <v>1032</v>
      </c>
      <c r="E243" s="61">
        <v>2</v>
      </c>
      <c r="F243" s="61" t="s">
        <v>930</v>
      </c>
      <c r="G243" s="61" t="s">
        <v>1032</v>
      </c>
      <c r="H243" s="61" t="s">
        <v>1037</v>
      </c>
      <c r="I243" s="61" t="s">
        <v>151</v>
      </c>
      <c r="J243" s="61" t="s">
        <v>1666</v>
      </c>
      <c r="K243" s="61" t="s">
        <v>8</v>
      </c>
      <c r="L243" s="61" t="s">
        <v>1070</v>
      </c>
      <c r="M243" s="61" t="s">
        <v>1156</v>
      </c>
      <c r="N243" s="61" t="s">
        <v>1667</v>
      </c>
      <c r="O243" s="61" t="s">
        <v>932</v>
      </c>
      <c r="P243" s="61" t="s">
        <v>932</v>
      </c>
      <c r="Q243" s="61" t="s">
        <v>932</v>
      </c>
      <c r="R243" s="61" t="s">
        <v>29</v>
      </c>
      <c r="S243" s="61" t="s">
        <v>1668</v>
      </c>
      <c r="T243" s="61" t="s">
        <v>1416</v>
      </c>
      <c r="U243" s="61">
        <v>26.715299999999999</v>
      </c>
      <c r="V243" s="61">
        <f t="shared" si="5"/>
        <v>0.69000000000000006</v>
      </c>
      <c r="W243" s="61">
        <v>18.433557</v>
      </c>
      <c r="X243" s="61" t="s">
        <v>1669</v>
      </c>
      <c r="Y243" s="61" t="s">
        <v>1670</v>
      </c>
    </row>
    <row r="244" spans="1:25" ht="20.399999999999999" x14ac:dyDescent="0.3">
      <c r="A244" s="61" t="s">
        <v>1360</v>
      </c>
      <c r="B244" s="61" t="s">
        <v>949</v>
      </c>
      <c r="C244" s="61" t="s">
        <v>1665</v>
      </c>
      <c r="D244" s="61"/>
      <c r="E244" s="61">
        <v>72</v>
      </c>
      <c r="F244" s="61" t="s">
        <v>3</v>
      </c>
      <c r="G244" s="61" t="s">
        <v>1296</v>
      </c>
      <c r="H244" s="61" t="s">
        <v>1038</v>
      </c>
      <c r="I244" s="61" t="s">
        <v>1647</v>
      </c>
      <c r="J244" s="61" t="s">
        <v>1675</v>
      </c>
      <c r="K244" s="61" t="s">
        <v>932</v>
      </c>
      <c r="L244" s="61" t="s">
        <v>1676</v>
      </c>
      <c r="M244" s="61" t="s">
        <v>1169</v>
      </c>
      <c r="N244" s="61" t="s">
        <v>932</v>
      </c>
      <c r="O244" s="61" t="s">
        <v>932</v>
      </c>
      <c r="P244" s="61" t="s">
        <v>932</v>
      </c>
      <c r="Q244" s="61" t="s">
        <v>932</v>
      </c>
      <c r="R244" s="61" t="s">
        <v>31</v>
      </c>
      <c r="S244" s="61" t="s">
        <v>1674</v>
      </c>
      <c r="T244" s="61" t="s">
        <v>1417</v>
      </c>
      <c r="U244" s="61">
        <v>8.1809999999999992</v>
      </c>
      <c r="V244" s="61">
        <f t="shared" si="5"/>
        <v>1.9000000000000004</v>
      </c>
      <c r="W244" s="61">
        <v>15.543900000000001</v>
      </c>
      <c r="X244" s="61" t="s">
        <v>1669</v>
      </c>
      <c r="Y244" s="61" t="s">
        <v>1670</v>
      </c>
    </row>
    <row r="245" spans="1:25" ht="20.399999999999999" x14ac:dyDescent="0.3">
      <c r="A245" s="61" t="s">
        <v>1357</v>
      </c>
      <c r="B245" s="61" t="s">
        <v>1298</v>
      </c>
      <c r="C245" s="61" t="s">
        <v>110</v>
      </c>
      <c r="D245" s="61">
        <v>117080</v>
      </c>
      <c r="E245" s="61">
        <v>5</v>
      </c>
      <c r="F245" s="61" t="s">
        <v>940</v>
      </c>
      <c r="G245" s="61" t="s">
        <v>940</v>
      </c>
      <c r="H245" s="61" t="s">
        <v>1038</v>
      </c>
      <c r="I245" s="61" t="s">
        <v>1647</v>
      </c>
      <c r="J245" s="61" t="s">
        <v>1675</v>
      </c>
      <c r="K245" s="61" t="s">
        <v>932</v>
      </c>
      <c r="L245" s="61" t="s">
        <v>1676</v>
      </c>
      <c r="M245" s="61" t="s">
        <v>1169</v>
      </c>
      <c r="N245" s="61" t="s">
        <v>932</v>
      </c>
      <c r="O245" s="61" t="s">
        <v>932</v>
      </c>
      <c r="P245" s="61" t="s">
        <v>932</v>
      </c>
      <c r="Q245" s="61" t="s">
        <v>932</v>
      </c>
      <c r="R245" s="61" t="s">
        <v>28</v>
      </c>
      <c r="S245" s="61" t="s">
        <v>1674</v>
      </c>
      <c r="T245" s="61" t="s">
        <v>1417</v>
      </c>
      <c r="U245" s="61">
        <v>9.0396999999999998</v>
      </c>
      <c r="V245" s="61">
        <f t="shared" si="5"/>
        <v>1.47</v>
      </c>
      <c r="W245" s="61">
        <v>13.288359</v>
      </c>
      <c r="X245" s="61" t="s">
        <v>1669</v>
      </c>
      <c r="Y245" s="61" t="s">
        <v>1670</v>
      </c>
    </row>
    <row r="246" spans="1:25" ht="20.399999999999999" x14ac:dyDescent="0.3">
      <c r="A246" s="61" t="s">
        <v>1355</v>
      </c>
      <c r="B246" s="61" t="s">
        <v>1297</v>
      </c>
      <c r="C246" s="61" t="s">
        <v>110</v>
      </c>
      <c r="D246" s="61">
        <v>119065</v>
      </c>
      <c r="E246" s="61">
        <v>5</v>
      </c>
      <c r="F246" s="61" t="s">
        <v>940</v>
      </c>
      <c r="G246" s="61" t="s">
        <v>940</v>
      </c>
      <c r="H246" s="61" t="s">
        <v>1038</v>
      </c>
      <c r="I246" s="61" t="s">
        <v>1647</v>
      </c>
      <c r="J246" s="61" t="s">
        <v>1675</v>
      </c>
      <c r="K246" s="61" t="s">
        <v>932</v>
      </c>
      <c r="L246" s="61" t="s">
        <v>1676</v>
      </c>
      <c r="M246" s="61" t="s">
        <v>1169</v>
      </c>
      <c r="N246" s="61" t="s">
        <v>932</v>
      </c>
      <c r="O246" s="61" t="s">
        <v>932</v>
      </c>
      <c r="P246" s="61" t="s">
        <v>932</v>
      </c>
      <c r="Q246" s="61" t="s">
        <v>932</v>
      </c>
      <c r="R246" s="61" t="s">
        <v>26</v>
      </c>
      <c r="S246" s="61" t="s">
        <v>1674</v>
      </c>
      <c r="T246" s="61" t="s">
        <v>1417</v>
      </c>
      <c r="U246" s="61">
        <v>34.545099999999998</v>
      </c>
      <c r="V246" s="61">
        <f t="shared" si="5"/>
        <v>3.36</v>
      </c>
      <c r="W246" s="61">
        <v>116.07153599999999</v>
      </c>
      <c r="X246" s="61" t="s">
        <v>1669</v>
      </c>
      <c r="Y246" s="61" t="s">
        <v>1670</v>
      </c>
    </row>
    <row r="247" spans="1:25" ht="20.399999999999999" x14ac:dyDescent="0.3">
      <c r="A247" s="61" t="s">
        <v>1362</v>
      </c>
      <c r="B247" s="61" t="s">
        <v>1302</v>
      </c>
      <c r="C247" s="61" t="s">
        <v>110</v>
      </c>
      <c r="D247" s="61">
        <v>119965</v>
      </c>
      <c r="E247" s="61">
        <v>5</v>
      </c>
      <c r="F247" s="61" t="s">
        <v>940</v>
      </c>
      <c r="G247" s="61" t="s">
        <v>940</v>
      </c>
      <c r="H247" s="61" t="s">
        <v>1038</v>
      </c>
      <c r="I247" s="61" t="s">
        <v>1647</v>
      </c>
      <c r="J247" s="61" t="s">
        <v>1675</v>
      </c>
      <c r="K247" s="61" t="s">
        <v>932</v>
      </c>
      <c r="L247" s="61" t="s">
        <v>1676</v>
      </c>
      <c r="M247" s="61" t="s">
        <v>1169</v>
      </c>
      <c r="N247" s="61" t="s">
        <v>932</v>
      </c>
      <c r="O247" s="61" t="s">
        <v>932</v>
      </c>
      <c r="P247" s="61" t="s">
        <v>932</v>
      </c>
      <c r="Q247" s="61" t="s">
        <v>932</v>
      </c>
      <c r="R247" s="61" t="s">
        <v>25</v>
      </c>
      <c r="S247" s="61" t="s">
        <v>1668</v>
      </c>
      <c r="T247" s="61" t="s">
        <v>1417</v>
      </c>
      <c r="U247" s="61">
        <v>0</v>
      </c>
      <c r="V247" s="61" t="e">
        <f t="shared" si="5"/>
        <v>#DIV/0!</v>
      </c>
      <c r="W247" s="61">
        <v>0</v>
      </c>
      <c r="X247" s="61" t="s">
        <v>1669</v>
      </c>
      <c r="Y247" s="61" t="s">
        <v>1670</v>
      </c>
    </row>
    <row r="248" spans="1:25" ht="20.399999999999999" x14ac:dyDescent="0.3">
      <c r="A248" s="61" t="s">
        <v>1359</v>
      </c>
      <c r="B248" s="61" t="s">
        <v>1299</v>
      </c>
      <c r="C248" s="61" t="s">
        <v>110</v>
      </c>
      <c r="D248" s="61">
        <v>120865</v>
      </c>
      <c r="E248" s="61">
        <v>5</v>
      </c>
      <c r="F248" s="61" t="s">
        <v>940</v>
      </c>
      <c r="G248" s="61" t="s">
        <v>940</v>
      </c>
      <c r="H248" s="61" t="s">
        <v>1038</v>
      </c>
      <c r="I248" s="61" t="s">
        <v>1647</v>
      </c>
      <c r="J248" s="61" t="s">
        <v>1675</v>
      </c>
      <c r="K248" s="61" t="s">
        <v>932</v>
      </c>
      <c r="L248" s="61" t="s">
        <v>1676</v>
      </c>
      <c r="M248" s="61" t="s">
        <v>1169</v>
      </c>
      <c r="N248" s="61" t="s">
        <v>932</v>
      </c>
      <c r="O248" s="61" t="s">
        <v>932</v>
      </c>
      <c r="P248" s="61" t="s">
        <v>932</v>
      </c>
      <c r="Q248" s="61" t="s">
        <v>932</v>
      </c>
      <c r="R248" s="61" t="s">
        <v>30</v>
      </c>
      <c r="S248" s="61" t="s">
        <v>1674</v>
      </c>
      <c r="T248" s="61" t="s">
        <v>1417</v>
      </c>
      <c r="U248" s="61">
        <v>30.656300000000002</v>
      </c>
      <c r="V248" s="61">
        <f t="shared" si="5"/>
        <v>2.86</v>
      </c>
      <c r="W248" s="61">
        <v>87.677018000000004</v>
      </c>
      <c r="X248" s="61" t="s">
        <v>1669</v>
      </c>
      <c r="Y248" s="61" t="s">
        <v>1670</v>
      </c>
    </row>
    <row r="249" spans="1:25" ht="20.399999999999999" x14ac:dyDescent="0.3">
      <c r="A249" s="61" t="s">
        <v>1364</v>
      </c>
      <c r="B249" s="61" t="s">
        <v>1306</v>
      </c>
      <c r="C249" s="61" t="s">
        <v>110</v>
      </c>
      <c r="D249" s="61" t="s">
        <v>1703</v>
      </c>
      <c r="E249" s="61">
        <v>2</v>
      </c>
      <c r="F249" s="61" t="s">
        <v>940</v>
      </c>
      <c r="G249" s="61" t="s">
        <v>940</v>
      </c>
      <c r="H249" s="61" t="s">
        <v>1038</v>
      </c>
      <c r="I249" s="61" t="s">
        <v>1647</v>
      </c>
      <c r="J249" s="61" t="s">
        <v>1675</v>
      </c>
      <c r="K249" s="61" t="s">
        <v>932</v>
      </c>
      <c r="L249" s="61" t="s">
        <v>1676</v>
      </c>
      <c r="M249" s="61" t="s">
        <v>1169</v>
      </c>
      <c r="N249" s="61" t="s">
        <v>932</v>
      </c>
      <c r="O249" s="61" t="s">
        <v>932</v>
      </c>
      <c r="P249" s="61" t="s">
        <v>932</v>
      </c>
      <c r="Q249" s="61" t="s">
        <v>932</v>
      </c>
      <c r="R249" s="61" t="s">
        <v>27</v>
      </c>
      <c r="S249" s="61" t="s">
        <v>1668</v>
      </c>
      <c r="T249" s="61" t="s">
        <v>1417</v>
      </c>
      <c r="U249" s="61">
        <v>25.6724</v>
      </c>
      <c r="V249" s="61">
        <f t="shared" si="5"/>
        <v>2.8999999999999995</v>
      </c>
      <c r="W249" s="61">
        <v>74.44995999999999</v>
      </c>
      <c r="X249" s="61" t="s">
        <v>1669</v>
      </c>
      <c r="Y249" s="61" t="s">
        <v>1670</v>
      </c>
    </row>
    <row r="250" spans="1:25" ht="20.399999999999999" x14ac:dyDescent="0.3">
      <c r="A250" s="61" t="s">
        <v>1354</v>
      </c>
      <c r="B250" s="61" t="s">
        <v>1700</v>
      </c>
      <c r="C250" s="61" t="s">
        <v>1665</v>
      </c>
      <c r="D250" s="61" t="s">
        <v>1700</v>
      </c>
      <c r="E250" s="61"/>
      <c r="F250" s="61" t="s">
        <v>1701</v>
      </c>
      <c r="G250" s="61" t="s">
        <v>487</v>
      </c>
      <c r="H250" s="61" t="s">
        <v>1038</v>
      </c>
      <c r="I250" s="61" t="s">
        <v>1647</v>
      </c>
      <c r="J250" s="61" t="s">
        <v>1675</v>
      </c>
      <c r="K250" s="61" t="s">
        <v>932</v>
      </c>
      <c r="L250" s="61" t="s">
        <v>1676</v>
      </c>
      <c r="M250" s="61" t="s">
        <v>1169</v>
      </c>
      <c r="N250" s="61" t="s">
        <v>932</v>
      </c>
      <c r="O250" s="61" t="s">
        <v>932</v>
      </c>
      <c r="P250" s="61" t="s">
        <v>932</v>
      </c>
      <c r="Q250" s="61" t="s">
        <v>932</v>
      </c>
      <c r="R250" s="61" t="s">
        <v>25</v>
      </c>
      <c r="S250" s="61" t="s">
        <v>1674</v>
      </c>
      <c r="T250" s="61" t="s">
        <v>1417</v>
      </c>
      <c r="U250" s="61">
        <v>2.5779999999999998</v>
      </c>
      <c r="V250" s="61">
        <f t="shared" si="5"/>
        <v>1.04</v>
      </c>
      <c r="W250" s="61">
        <v>2.6811199999999999</v>
      </c>
      <c r="X250" s="61" t="s">
        <v>1669</v>
      </c>
      <c r="Y250" s="61" t="s">
        <v>1670</v>
      </c>
    </row>
    <row r="251" spans="1:25" ht="20.399999999999999" x14ac:dyDescent="0.3">
      <c r="A251" s="61" t="s">
        <v>1358</v>
      </c>
      <c r="B251" s="61" t="s">
        <v>1700</v>
      </c>
      <c r="C251" s="61" t="s">
        <v>1665</v>
      </c>
      <c r="D251" s="61" t="s">
        <v>1700</v>
      </c>
      <c r="E251" s="61"/>
      <c r="F251" s="61" t="s">
        <v>1701</v>
      </c>
      <c r="G251" s="61" t="s">
        <v>487</v>
      </c>
      <c r="H251" s="61" t="s">
        <v>1038</v>
      </c>
      <c r="I251" s="61" t="s">
        <v>1647</v>
      </c>
      <c r="J251" s="61" t="s">
        <v>1675</v>
      </c>
      <c r="K251" s="61" t="s">
        <v>932</v>
      </c>
      <c r="L251" s="61" t="s">
        <v>1676</v>
      </c>
      <c r="M251" s="61" t="s">
        <v>1169</v>
      </c>
      <c r="N251" s="61" t="s">
        <v>932</v>
      </c>
      <c r="O251" s="61" t="s">
        <v>932</v>
      </c>
      <c r="P251" s="61" t="s">
        <v>932</v>
      </c>
      <c r="Q251" s="61" t="s">
        <v>932</v>
      </c>
      <c r="R251" s="61" t="s">
        <v>29</v>
      </c>
      <c r="S251" s="61" t="s">
        <v>1674</v>
      </c>
      <c r="T251" s="61" t="s">
        <v>1417</v>
      </c>
      <c r="U251" s="61">
        <v>21.2712</v>
      </c>
      <c r="V251" s="61">
        <f t="shared" si="5"/>
        <v>2.5699999999999994</v>
      </c>
      <c r="W251" s="61">
        <v>54.666983999999992</v>
      </c>
      <c r="X251" s="61" t="s">
        <v>1669</v>
      </c>
      <c r="Y251" s="61" t="s">
        <v>1670</v>
      </c>
    </row>
    <row r="252" spans="1:25" ht="20.399999999999999" x14ac:dyDescent="0.3">
      <c r="A252" s="61" t="s">
        <v>1367</v>
      </c>
      <c r="B252" s="61" t="s">
        <v>1700</v>
      </c>
      <c r="C252" s="61" t="s">
        <v>1665</v>
      </c>
      <c r="D252" s="61" t="s">
        <v>1700</v>
      </c>
      <c r="E252" s="61"/>
      <c r="F252" s="61" t="s">
        <v>1701</v>
      </c>
      <c r="G252" s="61" t="s">
        <v>487</v>
      </c>
      <c r="H252" s="61" t="s">
        <v>1038</v>
      </c>
      <c r="I252" s="61" t="s">
        <v>1647</v>
      </c>
      <c r="J252" s="61" t="s">
        <v>1675</v>
      </c>
      <c r="K252" s="61" t="s">
        <v>932</v>
      </c>
      <c r="L252" s="61" t="s">
        <v>1676</v>
      </c>
      <c r="M252" s="61" t="s">
        <v>1169</v>
      </c>
      <c r="N252" s="61" t="s">
        <v>932</v>
      </c>
      <c r="O252" s="61" t="s">
        <v>932</v>
      </c>
      <c r="P252" s="61" t="s">
        <v>932</v>
      </c>
      <c r="Q252" s="61" t="s">
        <v>932</v>
      </c>
      <c r="R252" s="61" t="s">
        <v>30</v>
      </c>
      <c r="S252" s="61" t="s">
        <v>1668</v>
      </c>
      <c r="T252" s="61" t="s">
        <v>1417</v>
      </c>
      <c r="U252" s="61">
        <v>44.514299999999999</v>
      </c>
      <c r="V252" s="61">
        <f t="shared" si="5"/>
        <v>0.86</v>
      </c>
      <c r="W252" s="61">
        <v>38.282297999999997</v>
      </c>
      <c r="X252" s="61" t="s">
        <v>1669</v>
      </c>
      <c r="Y252" s="61" t="s">
        <v>1670</v>
      </c>
    </row>
    <row r="253" spans="1:25" ht="20.399999999999999" x14ac:dyDescent="0.3">
      <c r="A253" s="61" t="s">
        <v>1356</v>
      </c>
      <c r="B253" s="61" t="s">
        <v>948</v>
      </c>
      <c r="C253" s="61" t="s">
        <v>110</v>
      </c>
      <c r="D253" s="61" t="s">
        <v>442</v>
      </c>
      <c r="E253" s="61">
        <v>84</v>
      </c>
      <c r="F253" s="61" t="s">
        <v>942</v>
      </c>
      <c r="G253" s="61" t="s">
        <v>442</v>
      </c>
      <c r="H253" s="61" t="s">
        <v>1038</v>
      </c>
      <c r="I253" s="61" t="s">
        <v>1647</v>
      </c>
      <c r="J253" s="61" t="s">
        <v>1675</v>
      </c>
      <c r="K253" s="61" t="s">
        <v>932</v>
      </c>
      <c r="L253" s="61" t="s">
        <v>1676</v>
      </c>
      <c r="M253" s="61" t="s">
        <v>1169</v>
      </c>
      <c r="N253" s="61" t="s">
        <v>932</v>
      </c>
      <c r="O253" s="61" t="s">
        <v>932</v>
      </c>
      <c r="P253" s="61" t="s">
        <v>932</v>
      </c>
      <c r="Q253" s="61" t="s">
        <v>932</v>
      </c>
      <c r="R253" s="61" t="s">
        <v>27</v>
      </c>
      <c r="S253" s="61" t="s">
        <v>1674</v>
      </c>
      <c r="T253" s="61" t="s">
        <v>1417</v>
      </c>
      <c r="U253" s="61">
        <v>40.542200000000001</v>
      </c>
      <c r="V253" s="61">
        <f t="shared" si="5"/>
        <v>9.34</v>
      </c>
      <c r="W253" s="61">
        <v>378.66414800000001</v>
      </c>
      <c r="X253" s="61" t="s">
        <v>1669</v>
      </c>
      <c r="Y253" s="61" t="s">
        <v>1670</v>
      </c>
    </row>
    <row r="254" spans="1:25" ht="20.399999999999999" x14ac:dyDescent="0.3">
      <c r="A254" s="61" t="s">
        <v>1363</v>
      </c>
      <c r="B254" s="61" t="s">
        <v>1023</v>
      </c>
      <c r="C254" s="61" t="s">
        <v>110</v>
      </c>
      <c r="D254" s="61" t="s">
        <v>1684</v>
      </c>
      <c r="E254" s="61">
        <v>7</v>
      </c>
      <c r="F254" s="61" t="s">
        <v>523</v>
      </c>
      <c r="G254" s="61" t="s">
        <v>110</v>
      </c>
      <c r="H254" s="61" t="s">
        <v>1038</v>
      </c>
      <c r="I254" s="61" t="s">
        <v>1647</v>
      </c>
      <c r="J254" s="61" t="s">
        <v>1675</v>
      </c>
      <c r="K254" s="61" t="s">
        <v>932</v>
      </c>
      <c r="L254" s="61" t="s">
        <v>1676</v>
      </c>
      <c r="M254" s="61" t="s">
        <v>1169</v>
      </c>
      <c r="N254" s="61" t="s">
        <v>932</v>
      </c>
      <c r="O254" s="61" t="s">
        <v>932</v>
      </c>
      <c r="P254" s="61" t="s">
        <v>932</v>
      </c>
      <c r="Q254" s="61" t="s">
        <v>932</v>
      </c>
      <c r="R254" s="61" t="s">
        <v>26</v>
      </c>
      <c r="S254" s="61" t="s">
        <v>1668</v>
      </c>
      <c r="T254" s="61" t="s">
        <v>1417</v>
      </c>
      <c r="U254" s="61">
        <v>0</v>
      </c>
      <c r="V254" s="61" t="e">
        <f t="shared" si="5"/>
        <v>#DIV/0!</v>
      </c>
      <c r="W254" s="61">
        <v>0</v>
      </c>
      <c r="X254" s="61" t="s">
        <v>1669</v>
      </c>
      <c r="Y254" s="61" t="s">
        <v>1670</v>
      </c>
    </row>
    <row r="255" spans="1:25" ht="20.399999999999999" x14ac:dyDescent="0.3">
      <c r="A255" s="61" t="s">
        <v>1361</v>
      </c>
      <c r="B255" s="61" t="s">
        <v>84</v>
      </c>
      <c r="C255" s="61" t="s">
        <v>110</v>
      </c>
      <c r="D255" s="61" t="s">
        <v>1684</v>
      </c>
      <c r="E255" s="61">
        <v>43</v>
      </c>
      <c r="F255" s="61" t="s">
        <v>523</v>
      </c>
      <c r="G255" s="61" t="s">
        <v>110</v>
      </c>
      <c r="H255" s="61" t="s">
        <v>1038</v>
      </c>
      <c r="I255" s="61" t="s">
        <v>1647</v>
      </c>
      <c r="J255" s="61" t="s">
        <v>1675</v>
      </c>
      <c r="K255" s="61" t="s">
        <v>932</v>
      </c>
      <c r="L255" s="61" t="s">
        <v>1676</v>
      </c>
      <c r="M255" s="61" t="s">
        <v>1169</v>
      </c>
      <c r="N255" s="61" t="s">
        <v>932</v>
      </c>
      <c r="O255" s="61" t="s">
        <v>932</v>
      </c>
      <c r="P255" s="61" t="s">
        <v>932</v>
      </c>
      <c r="Q255" s="61" t="s">
        <v>932</v>
      </c>
      <c r="R255" s="61" t="s">
        <v>32</v>
      </c>
      <c r="S255" s="61" t="s">
        <v>1674</v>
      </c>
      <c r="T255" s="61" t="s">
        <v>1417</v>
      </c>
      <c r="U255" s="61">
        <v>3.4144999999999999</v>
      </c>
      <c r="V255" s="61">
        <f t="shared" si="5"/>
        <v>1.3000000000000003</v>
      </c>
      <c r="W255" s="61">
        <v>4.4388500000000004</v>
      </c>
      <c r="X255" s="61" t="s">
        <v>1669</v>
      </c>
      <c r="Y255" s="61" t="s">
        <v>1670</v>
      </c>
    </row>
    <row r="256" spans="1:25" ht="20.399999999999999" x14ac:dyDescent="0.3">
      <c r="A256" s="61" t="s">
        <v>1365</v>
      </c>
      <c r="B256" s="61" t="s">
        <v>1140</v>
      </c>
      <c r="C256" s="61" t="s">
        <v>1665</v>
      </c>
      <c r="D256" s="61" t="s">
        <v>1009</v>
      </c>
      <c r="E256" s="61">
        <v>225</v>
      </c>
      <c r="F256" s="61" t="s">
        <v>930</v>
      </c>
      <c r="G256" s="61" t="s">
        <v>1009</v>
      </c>
      <c r="H256" s="61" t="s">
        <v>1038</v>
      </c>
      <c r="I256" s="61" t="s">
        <v>1647</v>
      </c>
      <c r="J256" s="61" t="s">
        <v>1675</v>
      </c>
      <c r="K256" s="61" t="s">
        <v>932</v>
      </c>
      <c r="L256" s="61" t="s">
        <v>1676</v>
      </c>
      <c r="M256" s="61" t="s">
        <v>1169</v>
      </c>
      <c r="N256" s="61" t="s">
        <v>932</v>
      </c>
      <c r="O256" s="61" t="s">
        <v>932</v>
      </c>
      <c r="P256" s="61" t="s">
        <v>932</v>
      </c>
      <c r="Q256" s="61" t="s">
        <v>932</v>
      </c>
      <c r="R256" s="61" t="s">
        <v>28</v>
      </c>
      <c r="S256" s="61" t="s">
        <v>1668</v>
      </c>
      <c r="T256" s="61" t="s">
        <v>1417</v>
      </c>
      <c r="U256" s="61">
        <v>0</v>
      </c>
      <c r="V256" s="61" t="e">
        <f t="shared" ref="V256:V319" si="6">W256/U256</f>
        <v>#DIV/0!</v>
      </c>
      <c r="W256" s="61">
        <v>0</v>
      </c>
      <c r="X256" s="61" t="s">
        <v>1669</v>
      </c>
      <c r="Y256" s="61" t="s">
        <v>1670</v>
      </c>
    </row>
    <row r="257" spans="1:25" ht="20.399999999999999" x14ac:dyDescent="0.3">
      <c r="A257" s="61" t="s">
        <v>1366</v>
      </c>
      <c r="B257" s="61" t="s">
        <v>1177</v>
      </c>
      <c r="C257" s="61" t="s">
        <v>1665</v>
      </c>
      <c r="D257" s="61" t="s">
        <v>1032</v>
      </c>
      <c r="E257" s="61">
        <v>7</v>
      </c>
      <c r="F257" s="61" t="s">
        <v>930</v>
      </c>
      <c r="G257" s="61" t="s">
        <v>1032</v>
      </c>
      <c r="H257" s="61" t="s">
        <v>1038</v>
      </c>
      <c r="I257" s="61" t="s">
        <v>1647</v>
      </c>
      <c r="J257" s="61" t="s">
        <v>1675</v>
      </c>
      <c r="K257" s="61" t="s">
        <v>932</v>
      </c>
      <c r="L257" s="61" t="s">
        <v>1676</v>
      </c>
      <c r="M257" s="61" t="s">
        <v>1169</v>
      </c>
      <c r="N257" s="61" t="s">
        <v>932</v>
      </c>
      <c r="O257" s="61" t="s">
        <v>932</v>
      </c>
      <c r="P257" s="61" t="s">
        <v>932</v>
      </c>
      <c r="Q257" s="61" t="s">
        <v>932</v>
      </c>
      <c r="R257" s="61" t="s">
        <v>29</v>
      </c>
      <c r="S257" s="61" t="s">
        <v>1668</v>
      </c>
      <c r="T257" s="61" t="s">
        <v>1417</v>
      </c>
      <c r="U257" s="61">
        <v>26.2867</v>
      </c>
      <c r="V257" s="61">
        <f t="shared" si="6"/>
        <v>0.81999999999999984</v>
      </c>
      <c r="W257" s="61">
        <v>21.555093999999997</v>
      </c>
      <c r="X257" s="61" t="s">
        <v>1669</v>
      </c>
      <c r="Y257" s="61" t="s">
        <v>1670</v>
      </c>
    </row>
    <row r="258" spans="1:25" ht="30.6" x14ac:dyDescent="0.3">
      <c r="A258" s="61" t="s">
        <v>1374</v>
      </c>
      <c r="B258" s="61" t="s">
        <v>1175</v>
      </c>
      <c r="C258" s="61" t="s">
        <v>1665</v>
      </c>
      <c r="D258" s="61"/>
      <c r="E258" s="61">
        <v>187</v>
      </c>
      <c r="F258" s="61" t="s">
        <v>3</v>
      </c>
      <c r="G258" s="61" t="s">
        <v>1296</v>
      </c>
      <c r="H258" s="61" t="s">
        <v>1039</v>
      </c>
      <c r="I258" s="61" t="s">
        <v>1018</v>
      </c>
      <c r="J258" s="61" t="s">
        <v>1031</v>
      </c>
      <c r="K258" s="61" t="s">
        <v>8</v>
      </c>
      <c r="L258" s="61" t="s">
        <v>1070</v>
      </c>
      <c r="M258" s="61" t="s">
        <v>1156</v>
      </c>
      <c r="N258" s="61" t="s">
        <v>932</v>
      </c>
      <c r="O258" s="61" t="s">
        <v>932</v>
      </c>
      <c r="P258" s="61" t="s">
        <v>932</v>
      </c>
      <c r="Q258" s="61" t="s">
        <v>932</v>
      </c>
      <c r="R258" s="61" t="s">
        <v>31</v>
      </c>
      <c r="S258" s="61" t="s">
        <v>1674</v>
      </c>
      <c r="T258" s="61" t="s">
        <v>1418</v>
      </c>
      <c r="U258" s="61">
        <v>134.91890000000001</v>
      </c>
      <c r="V258" s="61">
        <f t="shared" si="6"/>
        <v>1.75</v>
      </c>
      <c r="W258" s="61">
        <v>236.10807500000001</v>
      </c>
      <c r="X258" s="61" t="s">
        <v>1669</v>
      </c>
      <c r="Y258" s="61" t="s">
        <v>1670</v>
      </c>
    </row>
    <row r="259" spans="1:25" ht="30.6" x14ac:dyDescent="0.3">
      <c r="A259" s="61" t="s">
        <v>1371</v>
      </c>
      <c r="B259" s="61" t="s">
        <v>1301</v>
      </c>
      <c r="C259" s="61" t="s">
        <v>110</v>
      </c>
      <c r="D259" s="61">
        <v>117082</v>
      </c>
      <c r="E259" s="61">
        <v>1</v>
      </c>
      <c r="F259" s="61" t="s">
        <v>940</v>
      </c>
      <c r="G259" s="61" t="s">
        <v>940</v>
      </c>
      <c r="H259" s="61" t="s">
        <v>1039</v>
      </c>
      <c r="I259" s="61" t="s">
        <v>1018</v>
      </c>
      <c r="J259" s="61" t="s">
        <v>1031</v>
      </c>
      <c r="K259" s="61" t="s">
        <v>8</v>
      </c>
      <c r="L259" s="61" t="s">
        <v>1070</v>
      </c>
      <c r="M259" s="61" t="s">
        <v>1156</v>
      </c>
      <c r="N259" s="61" t="s">
        <v>932</v>
      </c>
      <c r="O259" s="61" t="s">
        <v>932</v>
      </c>
      <c r="P259" s="61" t="s">
        <v>932</v>
      </c>
      <c r="Q259" s="61" t="s">
        <v>932</v>
      </c>
      <c r="R259" s="61" t="s">
        <v>28</v>
      </c>
      <c r="S259" s="61" t="s">
        <v>1674</v>
      </c>
      <c r="T259" s="61" t="s">
        <v>1418</v>
      </c>
      <c r="U259" s="61">
        <v>109.0613</v>
      </c>
      <c r="V259" s="61">
        <f t="shared" si="6"/>
        <v>0.96</v>
      </c>
      <c r="W259" s="61">
        <v>104.698848</v>
      </c>
      <c r="X259" s="61" t="s">
        <v>1669</v>
      </c>
      <c r="Y259" s="61" t="s">
        <v>1670</v>
      </c>
    </row>
    <row r="260" spans="1:25" ht="30.6" x14ac:dyDescent="0.3">
      <c r="A260" s="61" t="s">
        <v>1378</v>
      </c>
      <c r="B260" s="61" t="s">
        <v>1305</v>
      </c>
      <c r="C260" s="61" t="s">
        <v>110</v>
      </c>
      <c r="D260" s="61">
        <v>118167</v>
      </c>
      <c r="E260" s="61">
        <v>1</v>
      </c>
      <c r="F260" s="61" t="s">
        <v>940</v>
      </c>
      <c r="G260" s="61" t="s">
        <v>940</v>
      </c>
      <c r="H260" s="61" t="s">
        <v>1039</v>
      </c>
      <c r="I260" s="61" t="s">
        <v>1018</v>
      </c>
      <c r="J260" s="61" t="s">
        <v>1031</v>
      </c>
      <c r="K260" s="61" t="s">
        <v>8</v>
      </c>
      <c r="L260" s="61" t="s">
        <v>1070</v>
      </c>
      <c r="M260" s="61" t="s">
        <v>1156</v>
      </c>
      <c r="N260" s="61" t="s">
        <v>932</v>
      </c>
      <c r="O260" s="61" t="s">
        <v>932</v>
      </c>
      <c r="P260" s="61" t="s">
        <v>932</v>
      </c>
      <c r="Q260" s="61" t="s">
        <v>932</v>
      </c>
      <c r="R260" s="61" t="s">
        <v>27</v>
      </c>
      <c r="S260" s="61" t="s">
        <v>1668</v>
      </c>
      <c r="T260" s="61" t="s">
        <v>1418</v>
      </c>
      <c r="U260" s="61">
        <v>157.48099999999999</v>
      </c>
      <c r="V260" s="61">
        <f t="shared" si="6"/>
        <v>33.65</v>
      </c>
      <c r="W260" s="61">
        <v>5299.2356499999996</v>
      </c>
      <c r="X260" s="61" t="s">
        <v>1669</v>
      </c>
      <c r="Y260" s="61" t="s">
        <v>1670</v>
      </c>
    </row>
    <row r="261" spans="1:25" ht="30.6" x14ac:dyDescent="0.3">
      <c r="A261" s="61" t="s">
        <v>1369</v>
      </c>
      <c r="B261" s="61" t="s">
        <v>1297</v>
      </c>
      <c r="C261" s="61" t="s">
        <v>110</v>
      </c>
      <c r="D261" s="61">
        <v>119067</v>
      </c>
      <c r="E261" s="61">
        <v>1</v>
      </c>
      <c r="F261" s="61" t="s">
        <v>940</v>
      </c>
      <c r="G261" s="61" t="s">
        <v>940</v>
      </c>
      <c r="H261" s="61" t="s">
        <v>1039</v>
      </c>
      <c r="I261" s="61" t="s">
        <v>1018</v>
      </c>
      <c r="J261" s="61" t="s">
        <v>1031</v>
      </c>
      <c r="K261" s="61" t="s">
        <v>8</v>
      </c>
      <c r="L261" s="61" t="s">
        <v>1070</v>
      </c>
      <c r="M261" s="61" t="s">
        <v>1156</v>
      </c>
      <c r="N261" s="61" t="s">
        <v>932</v>
      </c>
      <c r="O261" s="61" t="s">
        <v>932</v>
      </c>
      <c r="P261" s="61" t="s">
        <v>932</v>
      </c>
      <c r="Q261" s="61" t="s">
        <v>932</v>
      </c>
      <c r="R261" s="61" t="s">
        <v>26</v>
      </c>
      <c r="S261" s="61" t="s">
        <v>1674</v>
      </c>
      <c r="T261" s="61" t="s">
        <v>1418</v>
      </c>
      <c r="U261" s="61">
        <v>145.48910000000001</v>
      </c>
      <c r="V261" s="61">
        <f t="shared" si="6"/>
        <v>3.1999999999999997</v>
      </c>
      <c r="W261" s="61">
        <v>465.56511999999998</v>
      </c>
      <c r="X261" s="61" t="s">
        <v>1669</v>
      </c>
      <c r="Y261" s="61" t="s">
        <v>1670</v>
      </c>
    </row>
    <row r="262" spans="1:25" ht="30.6" x14ac:dyDescent="0.3">
      <c r="A262" s="61" t="s">
        <v>1376</v>
      </c>
      <c r="B262" s="61" t="s">
        <v>1299</v>
      </c>
      <c r="C262" s="61" t="s">
        <v>110</v>
      </c>
      <c r="D262" s="61">
        <v>119967</v>
      </c>
      <c r="E262" s="61">
        <v>1</v>
      </c>
      <c r="F262" s="61" t="s">
        <v>940</v>
      </c>
      <c r="G262" s="61" t="s">
        <v>940</v>
      </c>
      <c r="H262" s="61" t="s">
        <v>1039</v>
      </c>
      <c r="I262" s="61" t="s">
        <v>1018</v>
      </c>
      <c r="J262" s="61" t="s">
        <v>1031</v>
      </c>
      <c r="K262" s="61" t="s">
        <v>8</v>
      </c>
      <c r="L262" s="61" t="s">
        <v>1070</v>
      </c>
      <c r="M262" s="61" t="s">
        <v>1156</v>
      </c>
      <c r="N262" s="61" t="s">
        <v>932</v>
      </c>
      <c r="O262" s="61" t="s">
        <v>932</v>
      </c>
      <c r="P262" s="61" t="s">
        <v>932</v>
      </c>
      <c r="Q262" s="61" t="s">
        <v>932</v>
      </c>
      <c r="R262" s="61" t="s">
        <v>25</v>
      </c>
      <c r="S262" s="61" t="s">
        <v>1668</v>
      </c>
      <c r="T262" s="61" t="s">
        <v>1418</v>
      </c>
      <c r="U262" s="61">
        <v>138.11340000000001</v>
      </c>
      <c r="V262" s="61">
        <f t="shared" si="6"/>
        <v>14.419999999999998</v>
      </c>
      <c r="W262" s="61">
        <v>1991.5952279999999</v>
      </c>
      <c r="X262" s="61" t="s">
        <v>1669</v>
      </c>
      <c r="Y262" s="61" t="s">
        <v>1670</v>
      </c>
    </row>
    <row r="263" spans="1:25" ht="30.6" x14ac:dyDescent="0.3">
      <c r="A263" s="61" t="s">
        <v>1373</v>
      </c>
      <c r="B263" s="61" t="s">
        <v>1310</v>
      </c>
      <c r="C263" s="61" t="s">
        <v>110</v>
      </c>
      <c r="D263" s="61">
        <v>120867</v>
      </c>
      <c r="E263" s="61">
        <v>1</v>
      </c>
      <c r="F263" s="61" t="s">
        <v>940</v>
      </c>
      <c r="G263" s="61" t="s">
        <v>940</v>
      </c>
      <c r="H263" s="61" t="s">
        <v>1039</v>
      </c>
      <c r="I263" s="61" t="s">
        <v>1018</v>
      </c>
      <c r="J263" s="61" t="s">
        <v>1031</v>
      </c>
      <c r="K263" s="61" t="s">
        <v>8</v>
      </c>
      <c r="L263" s="61" t="s">
        <v>1070</v>
      </c>
      <c r="M263" s="61" t="s">
        <v>1156</v>
      </c>
      <c r="N263" s="61" t="s">
        <v>932</v>
      </c>
      <c r="O263" s="61" t="s">
        <v>932</v>
      </c>
      <c r="P263" s="61" t="s">
        <v>932</v>
      </c>
      <c r="Q263" s="61" t="s">
        <v>932</v>
      </c>
      <c r="R263" s="61" t="s">
        <v>30</v>
      </c>
      <c r="S263" s="61" t="s">
        <v>1674</v>
      </c>
      <c r="T263" s="61" t="s">
        <v>1418</v>
      </c>
      <c r="U263" s="61">
        <v>162.0018</v>
      </c>
      <c r="V263" s="61">
        <f t="shared" si="6"/>
        <v>16.73</v>
      </c>
      <c r="W263" s="61">
        <v>2710.2901139999999</v>
      </c>
      <c r="X263" s="61" t="s">
        <v>1669</v>
      </c>
      <c r="Y263" s="61" t="s">
        <v>1670</v>
      </c>
    </row>
    <row r="264" spans="1:25" ht="30.6" x14ac:dyDescent="0.3">
      <c r="A264" s="61" t="s">
        <v>1368</v>
      </c>
      <c r="B264" s="61" t="s">
        <v>1700</v>
      </c>
      <c r="C264" s="61" t="s">
        <v>1665</v>
      </c>
      <c r="D264" s="61" t="s">
        <v>1700</v>
      </c>
      <c r="E264" s="61"/>
      <c r="F264" s="61" t="s">
        <v>1701</v>
      </c>
      <c r="G264" s="61" t="s">
        <v>487</v>
      </c>
      <c r="H264" s="61" t="s">
        <v>1039</v>
      </c>
      <c r="I264" s="61" t="s">
        <v>1018</v>
      </c>
      <c r="J264" s="61" t="s">
        <v>1031</v>
      </c>
      <c r="K264" s="61" t="s">
        <v>8</v>
      </c>
      <c r="L264" s="61" t="s">
        <v>1070</v>
      </c>
      <c r="M264" s="61" t="s">
        <v>1156</v>
      </c>
      <c r="N264" s="61" t="s">
        <v>932</v>
      </c>
      <c r="O264" s="61" t="s">
        <v>932</v>
      </c>
      <c r="P264" s="61" t="s">
        <v>932</v>
      </c>
      <c r="Q264" s="61" t="s">
        <v>932</v>
      </c>
      <c r="R264" s="61" t="s">
        <v>25</v>
      </c>
      <c r="S264" s="61" t="s">
        <v>1674</v>
      </c>
      <c r="T264" s="61" t="s">
        <v>1418</v>
      </c>
      <c r="U264" s="61">
        <v>109.2911</v>
      </c>
      <c r="V264" s="61">
        <f t="shared" si="6"/>
        <v>1.08</v>
      </c>
      <c r="W264" s="61">
        <v>118.03438800000001</v>
      </c>
      <c r="X264" s="61" t="s">
        <v>1669</v>
      </c>
      <c r="Y264" s="61" t="s">
        <v>1670</v>
      </c>
    </row>
    <row r="265" spans="1:25" ht="30.6" x14ac:dyDescent="0.3">
      <c r="A265" s="61" t="s">
        <v>1372</v>
      </c>
      <c r="B265" s="61" t="s">
        <v>1700</v>
      </c>
      <c r="C265" s="61" t="s">
        <v>1665</v>
      </c>
      <c r="D265" s="61" t="s">
        <v>1700</v>
      </c>
      <c r="E265" s="61"/>
      <c r="F265" s="61" t="s">
        <v>1701</v>
      </c>
      <c r="G265" s="61" t="s">
        <v>487</v>
      </c>
      <c r="H265" s="61" t="s">
        <v>1039</v>
      </c>
      <c r="I265" s="61" t="s">
        <v>1018</v>
      </c>
      <c r="J265" s="61" t="s">
        <v>1031</v>
      </c>
      <c r="K265" s="61" t="s">
        <v>8</v>
      </c>
      <c r="L265" s="61" t="s">
        <v>1070</v>
      </c>
      <c r="M265" s="61" t="s">
        <v>1156</v>
      </c>
      <c r="N265" s="61" t="s">
        <v>932</v>
      </c>
      <c r="O265" s="61" t="s">
        <v>932</v>
      </c>
      <c r="P265" s="61" t="s">
        <v>932</v>
      </c>
      <c r="Q265" s="61" t="s">
        <v>932</v>
      </c>
      <c r="R265" s="61" t="s">
        <v>29</v>
      </c>
      <c r="S265" s="61" t="s">
        <v>1674</v>
      </c>
      <c r="T265" s="61" t="s">
        <v>1418</v>
      </c>
      <c r="U265" s="61">
        <v>165.77709999999999</v>
      </c>
      <c r="V265" s="61">
        <f t="shared" si="6"/>
        <v>16.96</v>
      </c>
      <c r="W265" s="61">
        <v>2811.579616</v>
      </c>
      <c r="X265" s="61" t="s">
        <v>1669</v>
      </c>
      <c r="Y265" s="61" t="s">
        <v>1670</v>
      </c>
    </row>
    <row r="266" spans="1:25" ht="30.6" x14ac:dyDescent="0.3">
      <c r="A266" s="61" t="s">
        <v>1381</v>
      </c>
      <c r="B266" s="61" t="s">
        <v>1700</v>
      </c>
      <c r="C266" s="61" t="s">
        <v>1665</v>
      </c>
      <c r="D266" s="61" t="s">
        <v>1700</v>
      </c>
      <c r="E266" s="61"/>
      <c r="F266" s="61" t="s">
        <v>1701</v>
      </c>
      <c r="G266" s="61" t="s">
        <v>487</v>
      </c>
      <c r="H266" s="61" t="s">
        <v>1039</v>
      </c>
      <c r="I266" s="61" t="s">
        <v>1018</v>
      </c>
      <c r="J266" s="61" t="s">
        <v>1031</v>
      </c>
      <c r="K266" s="61" t="s">
        <v>8</v>
      </c>
      <c r="L266" s="61" t="s">
        <v>1070</v>
      </c>
      <c r="M266" s="61" t="s">
        <v>1156</v>
      </c>
      <c r="N266" s="61" t="s">
        <v>932</v>
      </c>
      <c r="O266" s="61" t="s">
        <v>932</v>
      </c>
      <c r="P266" s="61" t="s">
        <v>932</v>
      </c>
      <c r="Q266" s="61" t="s">
        <v>932</v>
      </c>
      <c r="R266" s="61" t="s">
        <v>30</v>
      </c>
      <c r="S266" s="61" t="s">
        <v>1668</v>
      </c>
      <c r="T266" s="61" t="s">
        <v>1418</v>
      </c>
      <c r="U266" s="61">
        <v>100.3051</v>
      </c>
      <c r="V266" s="61">
        <f t="shared" si="6"/>
        <v>0.9</v>
      </c>
      <c r="W266" s="61">
        <v>90.274590000000003</v>
      </c>
      <c r="X266" s="61" t="s">
        <v>1669</v>
      </c>
      <c r="Y266" s="61" t="s">
        <v>1670</v>
      </c>
    </row>
    <row r="267" spans="1:25" ht="30.6" x14ac:dyDescent="0.3">
      <c r="A267" s="61" t="s">
        <v>1370</v>
      </c>
      <c r="B267" s="61" t="s">
        <v>1174</v>
      </c>
      <c r="C267" s="61" t="s">
        <v>110</v>
      </c>
      <c r="D267" s="61" t="s">
        <v>442</v>
      </c>
      <c r="E267" s="61">
        <v>102</v>
      </c>
      <c r="F267" s="61" t="s">
        <v>942</v>
      </c>
      <c r="G267" s="61" t="s">
        <v>442</v>
      </c>
      <c r="H267" s="61" t="s">
        <v>1039</v>
      </c>
      <c r="I267" s="61" t="s">
        <v>1018</v>
      </c>
      <c r="J267" s="61" t="s">
        <v>1031</v>
      </c>
      <c r="K267" s="61" t="s">
        <v>8</v>
      </c>
      <c r="L267" s="61" t="s">
        <v>1070</v>
      </c>
      <c r="M267" s="61" t="s">
        <v>1156</v>
      </c>
      <c r="N267" s="61" t="s">
        <v>932</v>
      </c>
      <c r="O267" s="61" t="s">
        <v>932</v>
      </c>
      <c r="P267" s="61" t="s">
        <v>932</v>
      </c>
      <c r="Q267" s="61" t="s">
        <v>932</v>
      </c>
      <c r="R267" s="61" t="s">
        <v>27</v>
      </c>
      <c r="S267" s="61" t="s">
        <v>1674</v>
      </c>
      <c r="T267" s="61" t="s">
        <v>1418</v>
      </c>
      <c r="U267" s="61">
        <v>147.70070000000001</v>
      </c>
      <c r="V267" s="61">
        <f t="shared" si="6"/>
        <v>5.56</v>
      </c>
      <c r="W267" s="61">
        <v>821.21589200000005</v>
      </c>
      <c r="X267" s="61" t="s">
        <v>1669</v>
      </c>
      <c r="Y267" s="61" t="s">
        <v>1670</v>
      </c>
    </row>
    <row r="268" spans="1:25" ht="30.6" x14ac:dyDescent="0.3">
      <c r="A268" s="61" t="s">
        <v>1375</v>
      </c>
      <c r="B268" s="61" t="s">
        <v>1170</v>
      </c>
      <c r="C268" s="61" t="s">
        <v>110</v>
      </c>
      <c r="D268" s="61" t="s">
        <v>1684</v>
      </c>
      <c r="E268" s="61">
        <v>92</v>
      </c>
      <c r="F268" s="61" t="s">
        <v>523</v>
      </c>
      <c r="G268" s="61" t="s">
        <v>110</v>
      </c>
      <c r="H268" s="61" t="s">
        <v>1039</v>
      </c>
      <c r="I268" s="61" t="s">
        <v>1018</v>
      </c>
      <c r="J268" s="61" t="s">
        <v>1031</v>
      </c>
      <c r="K268" s="61" t="s">
        <v>8</v>
      </c>
      <c r="L268" s="61" t="s">
        <v>1070</v>
      </c>
      <c r="M268" s="61" t="s">
        <v>1156</v>
      </c>
      <c r="N268" s="61" t="s">
        <v>932</v>
      </c>
      <c r="O268" s="61" t="s">
        <v>932</v>
      </c>
      <c r="P268" s="61" t="s">
        <v>932</v>
      </c>
      <c r="Q268" s="61" t="s">
        <v>932</v>
      </c>
      <c r="R268" s="61" t="s">
        <v>32</v>
      </c>
      <c r="S268" s="61" t="s">
        <v>1674</v>
      </c>
      <c r="T268" s="61" t="s">
        <v>1418</v>
      </c>
      <c r="U268" s="61">
        <v>138.5915</v>
      </c>
      <c r="V268" s="61">
        <f t="shared" si="6"/>
        <v>12.950000000000001</v>
      </c>
      <c r="W268" s="61">
        <v>1794.7599250000001</v>
      </c>
      <c r="X268" s="61" t="s">
        <v>1669</v>
      </c>
      <c r="Y268" s="61" t="s">
        <v>1670</v>
      </c>
    </row>
    <row r="269" spans="1:25" ht="30.6" x14ac:dyDescent="0.3">
      <c r="A269" s="61" t="s">
        <v>1377</v>
      </c>
      <c r="B269" s="61" t="s">
        <v>1171</v>
      </c>
      <c r="C269" s="61" t="s">
        <v>110</v>
      </c>
      <c r="D269" s="61" t="s">
        <v>1684</v>
      </c>
      <c r="E269" s="61">
        <v>98</v>
      </c>
      <c r="F269" s="61" t="s">
        <v>523</v>
      </c>
      <c r="G269" s="61" t="s">
        <v>110</v>
      </c>
      <c r="H269" s="61" t="s">
        <v>1039</v>
      </c>
      <c r="I269" s="61" t="s">
        <v>1018</v>
      </c>
      <c r="J269" s="61" t="s">
        <v>1031</v>
      </c>
      <c r="K269" s="61" t="s">
        <v>8</v>
      </c>
      <c r="L269" s="61" t="s">
        <v>1070</v>
      </c>
      <c r="M269" s="61" t="s">
        <v>1156</v>
      </c>
      <c r="N269" s="61" t="s">
        <v>932</v>
      </c>
      <c r="O269" s="61" t="s">
        <v>932</v>
      </c>
      <c r="P269" s="61" t="s">
        <v>932</v>
      </c>
      <c r="Q269" s="61" t="s">
        <v>932</v>
      </c>
      <c r="R269" s="61" t="s">
        <v>26</v>
      </c>
      <c r="S269" s="61" t="s">
        <v>1668</v>
      </c>
      <c r="T269" s="61" t="s">
        <v>1418</v>
      </c>
      <c r="U269" s="61">
        <v>159.05260000000001</v>
      </c>
      <c r="V269" s="61">
        <f t="shared" si="6"/>
        <v>16.269999999999996</v>
      </c>
      <c r="W269" s="61">
        <v>2587.7858019999994</v>
      </c>
      <c r="X269" s="61" t="s">
        <v>1669</v>
      </c>
      <c r="Y269" s="61" t="s">
        <v>1670</v>
      </c>
    </row>
    <row r="270" spans="1:25" ht="30.6" x14ac:dyDescent="0.3">
      <c r="A270" s="61" t="s">
        <v>1379</v>
      </c>
      <c r="B270" s="61" t="s">
        <v>1132</v>
      </c>
      <c r="C270" s="61" t="s">
        <v>1665</v>
      </c>
      <c r="D270" s="61" t="s">
        <v>1009</v>
      </c>
      <c r="E270" s="61">
        <v>215</v>
      </c>
      <c r="F270" s="61" t="s">
        <v>930</v>
      </c>
      <c r="G270" s="61" t="s">
        <v>1009</v>
      </c>
      <c r="H270" s="61" t="s">
        <v>1039</v>
      </c>
      <c r="I270" s="61" t="s">
        <v>1018</v>
      </c>
      <c r="J270" s="61" t="s">
        <v>1031</v>
      </c>
      <c r="K270" s="61" t="s">
        <v>8</v>
      </c>
      <c r="L270" s="61" t="s">
        <v>1070</v>
      </c>
      <c r="M270" s="61" t="s">
        <v>1156</v>
      </c>
      <c r="N270" s="61" t="s">
        <v>932</v>
      </c>
      <c r="O270" s="61" t="s">
        <v>932</v>
      </c>
      <c r="P270" s="61" t="s">
        <v>932</v>
      </c>
      <c r="Q270" s="61" t="s">
        <v>932</v>
      </c>
      <c r="R270" s="61" t="s">
        <v>28</v>
      </c>
      <c r="S270" s="61" t="s">
        <v>1668</v>
      </c>
      <c r="T270" s="61" t="s">
        <v>1418</v>
      </c>
      <c r="U270" s="61">
        <v>138.7336</v>
      </c>
      <c r="V270" s="61">
        <f t="shared" si="6"/>
        <v>3.56</v>
      </c>
      <c r="W270" s="61">
        <v>493.891616</v>
      </c>
      <c r="X270" s="61" t="s">
        <v>1669</v>
      </c>
      <c r="Y270" s="61" t="s">
        <v>1670</v>
      </c>
    </row>
    <row r="271" spans="1:25" ht="30.6" x14ac:dyDescent="0.3">
      <c r="A271" s="61" t="s">
        <v>1380</v>
      </c>
      <c r="B271" s="61" t="s">
        <v>1117</v>
      </c>
      <c r="C271" s="61" t="s">
        <v>1665</v>
      </c>
      <c r="D271" s="61" t="s">
        <v>1032</v>
      </c>
      <c r="E271" s="61">
        <v>24</v>
      </c>
      <c r="F271" s="61" t="s">
        <v>930</v>
      </c>
      <c r="G271" s="61" t="s">
        <v>1032</v>
      </c>
      <c r="H271" s="61" t="s">
        <v>1039</v>
      </c>
      <c r="I271" s="61" t="s">
        <v>1018</v>
      </c>
      <c r="J271" s="61" t="s">
        <v>1031</v>
      </c>
      <c r="K271" s="61" t="s">
        <v>8</v>
      </c>
      <c r="L271" s="61" t="s">
        <v>1070</v>
      </c>
      <c r="M271" s="61" t="s">
        <v>1156</v>
      </c>
      <c r="N271" s="61" t="s">
        <v>932</v>
      </c>
      <c r="O271" s="61" t="s">
        <v>932</v>
      </c>
      <c r="P271" s="61" t="s">
        <v>932</v>
      </c>
      <c r="Q271" s="61" t="s">
        <v>932</v>
      </c>
      <c r="R271" s="61" t="s">
        <v>29</v>
      </c>
      <c r="S271" s="61" t="s">
        <v>1668</v>
      </c>
      <c r="T271" s="61" t="s">
        <v>1418</v>
      </c>
      <c r="U271" s="61">
        <v>113.7302</v>
      </c>
      <c r="V271" s="61">
        <f t="shared" si="6"/>
        <v>1.2</v>
      </c>
      <c r="W271" s="61">
        <v>136.47623999999999</v>
      </c>
      <c r="X271" s="61" t="s">
        <v>1669</v>
      </c>
      <c r="Y271" s="61" t="s">
        <v>1670</v>
      </c>
    </row>
    <row r="272" spans="1:25" ht="20.399999999999999" x14ac:dyDescent="0.3">
      <c r="A272" s="61" t="s">
        <v>1385</v>
      </c>
      <c r="B272" s="61" t="s">
        <v>1700</v>
      </c>
      <c r="C272" s="61" t="s">
        <v>1665</v>
      </c>
      <c r="D272" s="61" t="s">
        <v>1700</v>
      </c>
      <c r="E272" s="61"/>
      <c r="F272" s="61" t="s">
        <v>1701</v>
      </c>
      <c r="G272" s="61" t="s">
        <v>487</v>
      </c>
      <c r="H272" s="61" t="s">
        <v>1040</v>
      </c>
      <c r="I272" s="61" t="s">
        <v>151</v>
      </c>
      <c r="J272" s="61" t="s">
        <v>1672</v>
      </c>
      <c r="K272" s="61" t="s">
        <v>932</v>
      </c>
      <c r="L272" s="61" t="s">
        <v>1028</v>
      </c>
      <c r="M272" s="61" t="s">
        <v>1169</v>
      </c>
      <c r="N272" s="61" t="s">
        <v>932</v>
      </c>
      <c r="O272" s="61" t="s">
        <v>932</v>
      </c>
      <c r="P272" s="61" t="s">
        <v>932</v>
      </c>
      <c r="Q272" s="61" t="s">
        <v>932</v>
      </c>
      <c r="R272" s="61" t="s">
        <v>28</v>
      </c>
      <c r="S272" s="61" t="s">
        <v>1674</v>
      </c>
      <c r="T272" s="61" t="s">
        <v>1419</v>
      </c>
      <c r="U272" s="61">
        <v>35.2059</v>
      </c>
      <c r="V272" s="61">
        <f t="shared" si="6"/>
        <v>0.48</v>
      </c>
      <c r="W272" s="61">
        <v>16.898831999999999</v>
      </c>
      <c r="X272" s="61" t="s">
        <v>1670</v>
      </c>
      <c r="Y272" s="61" t="s">
        <v>1669</v>
      </c>
    </row>
    <row r="273" spans="1:25" ht="20.399999999999999" x14ac:dyDescent="0.3">
      <c r="A273" s="61" t="s">
        <v>1383</v>
      </c>
      <c r="B273" s="61" t="s">
        <v>1067</v>
      </c>
      <c r="C273" s="61" t="s">
        <v>110</v>
      </c>
      <c r="D273" s="61" t="s">
        <v>1684</v>
      </c>
      <c r="E273" s="61">
        <v>68</v>
      </c>
      <c r="F273" s="61" t="s">
        <v>523</v>
      </c>
      <c r="G273" s="61" t="s">
        <v>110</v>
      </c>
      <c r="H273" s="61" t="s">
        <v>1040</v>
      </c>
      <c r="I273" s="61" t="s">
        <v>151</v>
      </c>
      <c r="J273" s="61" t="s">
        <v>1672</v>
      </c>
      <c r="K273" s="61" t="s">
        <v>932</v>
      </c>
      <c r="L273" s="61" t="s">
        <v>1028</v>
      </c>
      <c r="M273" s="61" t="s">
        <v>1169</v>
      </c>
      <c r="N273" s="61" t="s">
        <v>932</v>
      </c>
      <c r="O273" s="61" t="s">
        <v>932</v>
      </c>
      <c r="P273" s="61" t="s">
        <v>932</v>
      </c>
      <c r="Q273" s="61" t="s">
        <v>932</v>
      </c>
      <c r="R273" s="61" t="s">
        <v>26</v>
      </c>
      <c r="S273" s="61" t="s">
        <v>1674</v>
      </c>
      <c r="T273" s="61" t="s">
        <v>1419</v>
      </c>
      <c r="U273" s="61">
        <v>101.0029</v>
      </c>
      <c r="V273" s="61">
        <f t="shared" si="6"/>
        <v>13.55</v>
      </c>
      <c r="W273" s="61">
        <v>1368.589295</v>
      </c>
      <c r="X273" s="61" t="s">
        <v>1670</v>
      </c>
      <c r="Y273" s="61" t="s">
        <v>1669</v>
      </c>
    </row>
    <row r="274" spans="1:25" ht="20.399999999999999" x14ac:dyDescent="0.3">
      <c r="A274" s="61" t="s">
        <v>1382</v>
      </c>
      <c r="B274" s="61" t="s">
        <v>1142</v>
      </c>
      <c r="C274" s="61" t="s">
        <v>1665</v>
      </c>
      <c r="D274" s="61" t="s">
        <v>1009</v>
      </c>
      <c r="E274" s="61">
        <v>229</v>
      </c>
      <c r="F274" s="61" t="s">
        <v>930</v>
      </c>
      <c r="G274" s="61" t="s">
        <v>1009</v>
      </c>
      <c r="H274" s="61" t="s">
        <v>1040</v>
      </c>
      <c r="I274" s="61" t="s">
        <v>151</v>
      </c>
      <c r="J274" s="61" t="s">
        <v>1672</v>
      </c>
      <c r="K274" s="61" t="s">
        <v>932</v>
      </c>
      <c r="L274" s="61" t="s">
        <v>1028</v>
      </c>
      <c r="M274" s="61" t="s">
        <v>1169</v>
      </c>
      <c r="N274" s="61" t="s">
        <v>932</v>
      </c>
      <c r="O274" s="61" t="s">
        <v>932</v>
      </c>
      <c r="P274" s="61" t="s">
        <v>932</v>
      </c>
      <c r="Q274" s="61" t="s">
        <v>932</v>
      </c>
      <c r="R274" s="61" t="s">
        <v>25</v>
      </c>
      <c r="S274" s="61" t="s">
        <v>1674</v>
      </c>
      <c r="T274" s="61" t="s">
        <v>1419</v>
      </c>
      <c r="U274" s="61">
        <v>120.7877</v>
      </c>
      <c r="V274" s="61">
        <f t="shared" si="6"/>
        <v>8.370000000000001</v>
      </c>
      <c r="W274" s="61">
        <v>1010.993049</v>
      </c>
      <c r="X274" s="61" t="s">
        <v>1670</v>
      </c>
      <c r="Y274" s="61" t="s">
        <v>1669</v>
      </c>
    </row>
    <row r="275" spans="1:25" ht="20.399999999999999" x14ac:dyDescent="0.3">
      <c r="A275" s="61" t="s">
        <v>1384</v>
      </c>
      <c r="B275" s="61" t="s">
        <v>1118</v>
      </c>
      <c r="C275" s="61" t="s">
        <v>1665</v>
      </c>
      <c r="D275" s="61" t="s">
        <v>1032</v>
      </c>
      <c r="E275" s="61">
        <v>27</v>
      </c>
      <c r="F275" s="61" t="s">
        <v>930</v>
      </c>
      <c r="G275" s="61" t="s">
        <v>1032</v>
      </c>
      <c r="H275" s="61" t="s">
        <v>1040</v>
      </c>
      <c r="I275" s="61" t="s">
        <v>151</v>
      </c>
      <c r="J275" s="61" t="s">
        <v>1672</v>
      </c>
      <c r="K275" s="61" t="s">
        <v>932</v>
      </c>
      <c r="L275" s="61" t="s">
        <v>1028</v>
      </c>
      <c r="M275" s="61" t="s">
        <v>1169</v>
      </c>
      <c r="N275" s="61" t="s">
        <v>932</v>
      </c>
      <c r="O275" s="61" t="s">
        <v>932</v>
      </c>
      <c r="P275" s="61" t="s">
        <v>932</v>
      </c>
      <c r="Q275" s="61" t="s">
        <v>932</v>
      </c>
      <c r="R275" s="61" t="s">
        <v>27</v>
      </c>
      <c r="S275" s="61" t="s">
        <v>1674</v>
      </c>
      <c r="T275" s="61" t="s">
        <v>1419</v>
      </c>
      <c r="U275" s="61">
        <v>78.8215</v>
      </c>
      <c r="V275" s="61">
        <f t="shared" si="6"/>
        <v>0.8</v>
      </c>
      <c r="W275" s="61">
        <v>63.057200000000002</v>
      </c>
      <c r="X275" s="61" t="s">
        <v>1670</v>
      </c>
      <c r="Y275" s="61" t="s">
        <v>1669</v>
      </c>
    </row>
    <row r="276" spans="1:25" ht="20.399999999999999" x14ac:dyDescent="0.3">
      <c r="A276" s="61" t="s">
        <v>1389</v>
      </c>
      <c r="B276" s="61" t="s">
        <v>1700</v>
      </c>
      <c r="C276" s="61" t="s">
        <v>1665</v>
      </c>
      <c r="D276" s="61" t="s">
        <v>1700</v>
      </c>
      <c r="E276" s="61"/>
      <c r="F276" s="61" t="s">
        <v>1701</v>
      </c>
      <c r="G276" s="61" t="s">
        <v>487</v>
      </c>
      <c r="H276" s="61" t="s">
        <v>1041</v>
      </c>
      <c r="I276" s="61" t="s">
        <v>1647</v>
      </c>
      <c r="J276" s="61" t="s">
        <v>1675</v>
      </c>
      <c r="K276" s="61" t="s">
        <v>932</v>
      </c>
      <c r="L276" s="61" t="s">
        <v>1028</v>
      </c>
      <c r="M276" s="61" t="s">
        <v>1169</v>
      </c>
      <c r="N276" s="61" t="s">
        <v>932</v>
      </c>
      <c r="O276" s="61" t="s">
        <v>932</v>
      </c>
      <c r="P276" s="61" t="s">
        <v>932</v>
      </c>
      <c r="Q276" s="61" t="s">
        <v>932</v>
      </c>
      <c r="R276" s="61" t="s">
        <v>28</v>
      </c>
      <c r="S276" s="61" t="s">
        <v>1674</v>
      </c>
      <c r="T276" s="61" t="s">
        <v>1420</v>
      </c>
      <c r="U276" s="61">
        <v>28.093399999999999</v>
      </c>
      <c r="V276" s="61">
        <f t="shared" si="6"/>
        <v>0.76</v>
      </c>
      <c r="W276" s="61">
        <v>21.350984</v>
      </c>
      <c r="X276" s="61" t="s">
        <v>1670</v>
      </c>
      <c r="Y276" s="61" t="s">
        <v>1669</v>
      </c>
    </row>
    <row r="277" spans="1:25" ht="20.399999999999999" x14ac:dyDescent="0.3">
      <c r="A277" s="61" t="s">
        <v>1387</v>
      </c>
      <c r="B277" s="61" t="s">
        <v>1048</v>
      </c>
      <c r="C277" s="61" t="s">
        <v>110</v>
      </c>
      <c r="D277" s="61" t="s">
        <v>1684</v>
      </c>
      <c r="E277" s="61">
        <v>67</v>
      </c>
      <c r="F277" s="61" t="s">
        <v>523</v>
      </c>
      <c r="G277" s="61" t="s">
        <v>110</v>
      </c>
      <c r="H277" s="61" t="s">
        <v>1041</v>
      </c>
      <c r="I277" s="61" t="s">
        <v>1647</v>
      </c>
      <c r="J277" s="61" t="s">
        <v>1675</v>
      </c>
      <c r="K277" s="61" t="s">
        <v>932</v>
      </c>
      <c r="L277" s="61" t="s">
        <v>1028</v>
      </c>
      <c r="M277" s="61" t="s">
        <v>1169</v>
      </c>
      <c r="N277" s="61" t="s">
        <v>932</v>
      </c>
      <c r="O277" s="61" t="s">
        <v>932</v>
      </c>
      <c r="P277" s="61" t="s">
        <v>932</v>
      </c>
      <c r="Q277" s="61" t="s">
        <v>932</v>
      </c>
      <c r="R277" s="61" t="s">
        <v>26</v>
      </c>
      <c r="S277" s="61" t="s">
        <v>1674</v>
      </c>
      <c r="T277" s="61" t="s">
        <v>1420</v>
      </c>
      <c r="U277" s="61">
        <v>72.100499999999997</v>
      </c>
      <c r="V277" s="61">
        <f t="shared" si="6"/>
        <v>7.490000000000002</v>
      </c>
      <c r="W277" s="61">
        <v>540.03274500000009</v>
      </c>
      <c r="X277" s="61" t="s">
        <v>1670</v>
      </c>
      <c r="Y277" s="61" t="s">
        <v>1669</v>
      </c>
    </row>
    <row r="278" spans="1:25" ht="20.399999999999999" x14ac:dyDescent="0.3">
      <c r="A278" s="61" t="s">
        <v>1386</v>
      </c>
      <c r="B278" s="61" t="s">
        <v>1124</v>
      </c>
      <c r="C278" s="61" t="s">
        <v>1665</v>
      </c>
      <c r="D278" s="61" t="s">
        <v>1009</v>
      </c>
      <c r="E278" s="61">
        <v>204</v>
      </c>
      <c r="F278" s="61" t="s">
        <v>930</v>
      </c>
      <c r="G278" s="61" t="s">
        <v>1009</v>
      </c>
      <c r="H278" s="61" t="s">
        <v>1041</v>
      </c>
      <c r="I278" s="61" t="s">
        <v>1647</v>
      </c>
      <c r="J278" s="61" t="s">
        <v>1675</v>
      </c>
      <c r="K278" s="61" t="s">
        <v>932</v>
      </c>
      <c r="L278" s="61" t="s">
        <v>1028</v>
      </c>
      <c r="M278" s="61" t="s">
        <v>1169</v>
      </c>
      <c r="N278" s="61" t="s">
        <v>932</v>
      </c>
      <c r="O278" s="61" t="s">
        <v>932</v>
      </c>
      <c r="P278" s="61" t="s">
        <v>932</v>
      </c>
      <c r="Q278" s="61" t="s">
        <v>932</v>
      </c>
      <c r="R278" s="61" t="s">
        <v>25</v>
      </c>
      <c r="S278" s="61" t="s">
        <v>1674</v>
      </c>
      <c r="T278" s="61" t="s">
        <v>1420</v>
      </c>
      <c r="U278" s="61">
        <v>62.086399999999998</v>
      </c>
      <c r="V278" s="61">
        <f t="shared" si="6"/>
        <v>4.7400000000000011</v>
      </c>
      <c r="W278" s="61">
        <v>294.28953600000006</v>
      </c>
      <c r="X278" s="61" t="s">
        <v>1670</v>
      </c>
      <c r="Y278" s="61" t="s">
        <v>1669</v>
      </c>
    </row>
    <row r="279" spans="1:25" ht="20.399999999999999" x14ac:dyDescent="0.3">
      <c r="A279" s="61" t="s">
        <v>1388</v>
      </c>
      <c r="B279" s="61" t="s">
        <v>1049</v>
      </c>
      <c r="C279" s="61" t="s">
        <v>1665</v>
      </c>
      <c r="D279" s="61" t="s">
        <v>1032</v>
      </c>
      <c r="E279" s="61">
        <v>12</v>
      </c>
      <c r="F279" s="61" t="s">
        <v>930</v>
      </c>
      <c r="G279" s="61" t="s">
        <v>1032</v>
      </c>
      <c r="H279" s="61" t="s">
        <v>1041</v>
      </c>
      <c r="I279" s="61" t="s">
        <v>1647</v>
      </c>
      <c r="J279" s="61" t="s">
        <v>1675</v>
      </c>
      <c r="K279" s="61" t="s">
        <v>932</v>
      </c>
      <c r="L279" s="61" t="s">
        <v>1028</v>
      </c>
      <c r="M279" s="61" t="s">
        <v>1169</v>
      </c>
      <c r="N279" s="61" t="s">
        <v>932</v>
      </c>
      <c r="O279" s="61" t="s">
        <v>932</v>
      </c>
      <c r="P279" s="61" t="s">
        <v>932</v>
      </c>
      <c r="Q279" s="61" t="s">
        <v>932</v>
      </c>
      <c r="R279" s="61" t="s">
        <v>27</v>
      </c>
      <c r="S279" s="61" t="s">
        <v>1674</v>
      </c>
      <c r="T279" s="61" t="s">
        <v>1420</v>
      </c>
      <c r="U279" s="61">
        <v>32.317700000000002</v>
      </c>
      <c r="V279" s="61">
        <f t="shared" si="6"/>
        <v>1.1199999999999999</v>
      </c>
      <c r="W279" s="61">
        <v>36.195824000000002</v>
      </c>
      <c r="X279" s="61" t="s">
        <v>1670</v>
      </c>
      <c r="Y279" s="61" t="s">
        <v>1669</v>
      </c>
    </row>
    <row r="280" spans="1:25" ht="20.399999999999999" x14ac:dyDescent="0.3">
      <c r="A280" s="61" t="s">
        <v>1393</v>
      </c>
      <c r="B280" s="61" t="s">
        <v>1700</v>
      </c>
      <c r="C280" s="61" t="s">
        <v>1665</v>
      </c>
      <c r="D280" s="61" t="s">
        <v>1700</v>
      </c>
      <c r="E280" s="61"/>
      <c r="F280" s="61" t="s">
        <v>1701</v>
      </c>
      <c r="G280" s="61" t="s">
        <v>487</v>
      </c>
      <c r="H280" s="61" t="s">
        <v>1042</v>
      </c>
      <c r="I280" s="61" t="s">
        <v>151</v>
      </c>
      <c r="J280" s="61" t="s">
        <v>1666</v>
      </c>
      <c r="K280" s="61" t="s">
        <v>8</v>
      </c>
      <c r="L280" s="61" t="s">
        <v>1029</v>
      </c>
      <c r="M280" s="61" t="s">
        <v>1156</v>
      </c>
      <c r="N280" s="61" t="s">
        <v>932</v>
      </c>
      <c r="O280" s="61" t="s">
        <v>932</v>
      </c>
      <c r="P280" s="61" t="s">
        <v>932</v>
      </c>
      <c r="Q280" s="61" t="s">
        <v>932</v>
      </c>
      <c r="R280" s="61" t="s">
        <v>28</v>
      </c>
      <c r="S280" s="61" t="s">
        <v>1674</v>
      </c>
      <c r="T280" s="61" t="s">
        <v>1421</v>
      </c>
      <c r="U280" s="61">
        <v>28.7517</v>
      </c>
      <c r="V280" s="61">
        <f t="shared" si="6"/>
        <v>0.51</v>
      </c>
      <c r="W280" s="61">
        <v>14.663366999999999</v>
      </c>
      <c r="X280" s="61" t="s">
        <v>1670</v>
      </c>
      <c r="Y280" s="61" t="s">
        <v>1669</v>
      </c>
    </row>
    <row r="281" spans="1:25" ht="20.399999999999999" x14ac:dyDescent="0.3">
      <c r="A281" s="61" t="s">
        <v>1391</v>
      </c>
      <c r="B281" s="61" t="s">
        <v>1057</v>
      </c>
      <c r="C281" s="61" t="s">
        <v>110</v>
      </c>
      <c r="D281" s="61" t="s">
        <v>1684</v>
      </c>
      <c r="E281" s="61">
        <v>73</v>
      </c>
      <c r="F281" s="61" t="s">
        <v>523</v>
      </c>
      <c r="G281" s="61" t="s">
        <v>110</v>
      </c>
      <c r="H281" s="61" t="s">
        <v>1042</v>
      </c>
      <c r="I281" s="61" t="s">
        <v>151</v>
      </c>
      <c r="J281" s="61" t="s">
        <v>1666</v>
      </c>
      <c r="K281" s="61" t="s">
        <v>8</v>
      </c>
      <c r="L281" s="61" t="s">
        <v>1029</v>
      </c>
      <c r="M281" s="61" t="s">
        <v>1156</v>
      </c>
      <c r="N281" s="61" t="s">
        <v>932</v>
      </c>
      <c r="O281" s="61" t="s">
        <v>932</v>
      </c>
      <c r="P281" s="61" t="s">
        <v>932</v>
      </c>
      <c r="Q281" s="61" t="s">
        <v>932</v>
      </c>
      <c r="R281" s="61" t="s">
        <v>26</v>
      </c>
      <c r="S281" s="61" t="s">
        <v>1674</v>
      </c>
      <c r="T281" s="61" t="s">
        <v>1421</v>
      </c>
      <c r="U281" s="61">
        <v>64.659499999999994</v>
      </c>
      <c r="V281" s="61">
        <f t="shared" si="6"/>
        <v>8.48</v>
      </c>
      <c r="W281" s="61">
        <v>548.31255999999996</v>
      </c>
      <c r="X281" s="61" t="s">
        <v>1670</v>
      </c>
      <c r="Y281" s="61" t="s">
        <v>1669</v>
      </c>
    </row>
    <row r="282" spans="1:25" ht="20.399999999999999" x14ac:dyDescent="0.3">
      <c r="A282" s="61" t="s">
        <v>1390</v>
      </c>
      <c r="B282" s="61" t="s">
        <v>1141</v>
      </c>
      <c r="C282" s="61" t="s">
        <v>1665</v>
      </c>
      <c r="D282" s="61" t="s">
        <v>1009</v>
      </c>
      <c r="E282" s="61">
        <v>227</v>
      </c>
      <c r="F282" s="61" t="s">
        <v>930</v>
      </c>
      <c r="G282" s="61" t="s">
        <v>1009</v>
      </c>
      <c r="H282" s="61" t="s">
        <v>1042</v>
      </c>
      <c r="I282" s="61" t="s">
        <v>151</v>
      </c>
      <c r="J282" s="61" t="s">
        <v>1666</v>
      </c>
      <c r="K282" s="61" t="s">
        <v>8</v>
      </c>
      <c r="L282" s="61" t="s">
        <v>1029</v>
      </c>
      <c r="M282" s="61" t="s">
        <v>1156</v>
      </c>
      <c r="N282" s="61" t="s">
        <v>932</v>
      </c>
      <c r="O282" s="61" t="s">
        <v>932</v>
      </c>
      <c r="P282" s="61" t="s">
        <v>932</v>
      </c>
      <c r="Q282" s="61" t="s">
        <v>932</v>
      </c>
      <c r="R282" s="61" t="s">
        <v>25</v>
      </c>
      <c r="S282" s="61" t="s">
        <v>1674</v>
      </c>
      <c r="T282" s="61" t="s">
        <v>1421</v>
      </c>
      <c r="U282" s="61">
        <v>56.072800000000001</v>
      </c>
      <c r="V282" s="61">
        <f t="shared" si="6"/>
        <v>3.66</v>
      </c>
      <c r="W282" s="61">
        <v>205.226448</v>
      </c>
      <c r="X282" s="61" t="s">
        <v>1670</v>
      </c>
      <c r="Y282" s="61" t="s">
        <v>1669</v>
      </c>
    </row>
    <row r="283" spans="1:25" ht="20.399999999999999" x14ac:dyDescent="0.3">
      <c r="A283" s="61" t="s">
        <v>1392</v>
      </c>
      <c r="B283" s="61" t="s">
        <v>1058</v>
      </c>
      <c r="C283" s="61" t="s">
        <v>1665</v>
      </c>
      <c r="D283" s="61" t="s">
        <v>1032</v>
      </c>
      <c r="E283" s="61">
        <v>25</v>
      </c>
      <c r="F283" s="61" t="s">
        <v>930</v>
      </c>
      <c r="G283" s="61" t="s">
        <v>1032</v>
      </c>
      <c r="H283" s="61" t="s">
        <v>1042</v>
      </c>
      <c r="I283" s="61" t="s">
        <v>151</v>
      </c>
      <c r="J283" s="61" t="s">
        <v>1666</v>
      </c>
      <c r="K283" s="61" t="s">
        <v>8</v>
      </c>
      <c r="L283" s="61" t="s">
        <v>1029</v>
      </c>
      <c r="M283" s="61" t="s">
        <v>1156</v>
      </c>
      <c r="N283" s="61" t="s">
        <v>932</v>
      </c>
      <c r="O283" s="61" t="s">
        <v>932</v>
      </c>
      <c r="P283" s="61" t="s">
        <v>932</v>
      </c>
      <c r="Q283" s="61" t="s">
        <v>932</v>
      </c>
      <c r="R283" s="61" t="s">
        <v>27</v>
      </c>
      <c r="S283" s="61" t="s">
        <v>1674</v>
      </c>
      <c r="T283" s="61" t="s">
        <v>1421</v>
      </c>
      <c r="U283" s="61">
        <v>32.4923</v>
      </c>
      <c r="V283" s="61">
        <f t="shared" si="6"/>
        <v>0.59</v>
      </c>
      <c r="W283" s="61">
        <v>19.170456999999999</v>
      </c>
      <c r="X283" s="61" t="s">
        <v>1670</v>
      </c>
      <c r="Y283" s="61" t="s">
        <v>1669</v>
      </c>
    </row>
    <row r="284" spans="1:25" ht="30.6" x14ac:dyDescent="0.3">
      <c r="A284" s="61" t="s">
        <v>1397</v>
      </c>
      <c r="B284" s="61" t="s">
        <v>1700</v>
      </c>
      <c r="C284" s="61" t="s">
        <v>1665</v>
      </c>
      <c r="D284" s="61" t="s">
        <v>1700</v>
      </c>
      <c r="E284" s="61"/>
      <c r="F284" s="61" t="s">
        <v>1701</v>
      </c>
      <c r="G284" s="61" t="s">
        <v>487</v>
      </c>
      <c r="H284" s="61" t="s">
        <v>1043</v>
      </c>
      <c r="I284" s="61" t="s">
        <v>151</v>
      </c>
      <c r="J284" s="61" t="s">
        <v>1091</v>
      </c>
      <c r="K284" s="61" t="s">
        <v>8</v>
      </c>
      <c r="L284" s="61" t="s">
        <v>1029</v>
      </c>
      <c r="M284" s="61" t="s">
        <v>1156</v>
      </c>
      <c r="N284" s="61" t="s">
        <v>932</v>
      </c>
      <c r="O284" s="61" t="s">
        <v>932</v>
      </c>
      <c r="P284" s="61" t="s">
        <v>932</v>
      </c>
      <c r="Q284" s="61" t="s">
        <v>932</v>
      </c>
      <c r="R284" s="61" t="s">
        <v>28</v>
      </c>
      <c r="S284" s="61" t="s">
        <v>1674</v>
      </c>
      <c r="T284" s="61" t="s">
        <v>1422</v>
      </c>
      <c r="U284" s="61">
        <v>23.491800000000001</v>
      </c>
      <c r="V284" s="61">
        <f t="shared" si="6"/>
        <v>0.93</v>
      </c>
      <c r="W284" s="61">
        <v>21.847374000000002</v>
      </c>
      <c r="X284" s="61" t="s">
        <v>1670</v>
      </c>
      <c r="Y284" s="61" t="s">
        <v>1669</v>
      </c>
    </row>
    <row r="285" spans="1:25" ht="30.6" x14ac:dyDescent="0.3">
      <c r="A285" s="61" t="s">
        <v>1395</v>
      </c>
      <c r="B285" s="61" t="s">
        <v>1054</v>
      </c>
      <c r="C285" s="61" t="s">
        <v>110</v>
      </c>
      <c r="D285" s="61" t="s">
        <v>1684</v>
      </c>
      <c r="E285" s="61">
        <v>72</v>
      </c>
      <c r="F285" s="61" t="s">
        <v>523</v>
      </c>
      <c r="G285" s="61" t="s">
        <v>110</v>
      </c>
      <c r="H285" s="61" t="s">
        <v>1043</v>
      </c>
      <c r="I285" s="61" t="s">
        <v>151</v>
      </c>
      <c r="J285" s="61" t="s">
        <v>1091</v>
      </c>
      <c r="K285" s="61" t="s">
        <v>8</v>
      </c>
      <c r="L285" s="61" t="s">
        <v>1029</v>
      </c>
      <c r="M285" s="61" t="s">
        <v>1156</v>
      </c>
      <c r="N285" s="61" t="s">
        <v>932</v>
      </c>
      <c r="O285" s="61" t="s">
        <v>932</v>
      </c>
      <c r="P285" s="61" t="s">
        <v>932</v>
      </c>
      <c r="Q285" s="61" t="s">
        <v>932</v>
      </c>
      <c r="R285" s="61" t="s">
        <v>26</v>
      </c>
      <c r="S285" s="61" t="s">
        <v>1674</v>
      </c>
      <c r="T285" s="61" t="s">
        <v>1422</v>
      </c>
      <c r="U285" s="61">
        <v>81.892300000000006</v>
      </c>
      <c r="V285" s="61">
        <f t="shared" si="6"/>
        <v>31.579999999999995</v>
      </c>
      <c r="W285" s="61">
        <v>2586.1588339999998</v>
      </c>
      <c r="X285" s="61" t="s">
        <v>1670</v>
      </c>
      <c r="Y285" s="61" t="s">
        <v>1669</v>
      </c>
    </row>
    <row r="286" spans="1:25" ht="30.6" x14ac:dyDescent="0.3">
      <c r="A286" s="61" t="s">
        <v>1394</v>
      </c>
      <c r="B286" s="61" t="s">
        <v>1125</v>
      </c>
      <c r="C286" s="61" t="s">
        <v>1665</v>
      </c>
      <c r="D286" s="61" t="s">
        <v>1009</v>
      </c>
      <c r="E286" s="61">
        <v>205</v>
      </c>
      <c r="F286" s="61" t="s">
        <v>930</v>
      </c>
      <c r="G286" s="61" t="s">
        <v>1009</v>
      </c>
      <c r="H286" s="61" t="s">
        <v>1043</v>
      </c>
      <c r="I286" s="61" t="s">
        <v>151</v>
      </c>
      <c r="J286" s="61" t="s">
        <v>1091</v>
      </c>
      <c r="K286" s="61" t="s">
        <v>8</v>
      </c>
      <c r="L286" s="61" t="s">
        <v>1029</v>
      </c>
      <c r="M286" s="61" t="s">
        <v>1156</v>
      </c>
      <c r="N286" s="61" t="s">
        <v>932</v>
      </c>
      <c r="O286" s="61" t="s">
        <v>932</v>
      </c>
      <c r="P286" s="61" t="s">
        <v>932</v>
      </c>
      <c r="Q286" s="61" t="s">
        <v>932</v>
      </c>
      <c r="R286" s="61" t="s">
        <v>25</v>
      </c>
      <c r="S286" s="61" t="s">
        <v>1674</v>
      </c>
      <c r="T286" s="61" t="s">
        <v>1422</v>
      </c>
      <c r="U286" s="61">
        <v>59.7224</v>
      </c>
      <c r="V286" s="61">
        <f t="shared" si="6"/>
        <v>4.03</v>
      </c>
      <c r="W286" s="61">
        <v>240.68127200000001</v>
      </c>
      <c r="X286" s="61" t="s">
        <v>1670</v>
      </c>
      <c r="Y286" s="61" t="s">
        <v>1669</v>
      </c>
    </row>
    <row r="287" spans="1:25" ht="30.6" x14ac:dyDescent="0.3">
      <c r="A287" s="61" t="s">
        <v>1396</v>
      </c>
      <c r="B287" s="61" t="s">
        <v>1085</v>
      </c>
      <c r="C287" s="61" t="s">
        <v>1665</v>
      </c>
      <c r="D287" s="61" t="s">
        <v>1032</v>
      </c>
      <c r="E287" s="61">
        <v>22</v>
      </c>
      <c r="F287" s="61" t="s">
        <v>930</v>
      </c>
      <c r="G287" s="61" t="s">
        <v>1032</v>
      </c>
      <c r="H287" s="61" t="s">
        <v>1043</v>
      </c>
      <c r="I287" s="61" t="s">
        <v>151</v>
      </c>
      <c r="J287" s="61" t="s">
        <v>1091</v>
      </c>
      <c r="K287" s="61" t="s">
        <v>8</v>
      </c>
      <c r="L287" s="61" t="s">
        <v>1029</v>
      </c>
      <c r="M287" s="61" t="s">
        <v>1156</v>
      </c>
      <c r="N287" s="61" t="s">
        <v>932</v>
      </c>
      <c r="O287" s="61" t="s">
        <v>932</v>
      </c>
      <c r="P287" s="61" t="s">
        <v>932</v>
      </c>
      <c r="Q287" s="61" t="s">
        <v>932</v>
      </c>
      <c r="R287" s="61" t="s">
        <v>27</v>
      </c>
      <c r="S287" s="61" t="s">
        <v>1674</v>
      </c>
      <c r="T287" s="61" t="s">
        <v>1422</v>
      </c>
      <c r="U287" s="61">
        <v>21.651199999999999</v>
      </c>
      <c r="V287" s="61">
        <f t="shared" si="6"/>
        <v>0.96000000000000008</v>
      </c>
      <c r="W287" s="61">
        <v>20.785152</v>
      </c>
      <c r="X287" s="61" t="s">
        <v>1670</v>
      </c>
      <c r="Y287" s="61" t="s">
        <v>1669</v>
      </c>
    </row>
    <row r="288" spans="1:25" ht="20.399999999999999" x14ac:dyDescent="0.3">
      <c r="A288" s="61" t="s">
        <v>1401</v>
      </c>
      <c r="B288" s="61" t="s">
        <v>1700</v>
      </c>
      <c r="C288" s="61" t="s">
        <v>1665</v>
      </c>
      <c r="D288" s="61" t="s">
        <v>1700</v>
      </c>
      <c r="E288" s="61"/>
      <c r="F288" s="61" t="s">
        <v>1701</v>
      </c>
      <c r="G288" s="61" t="s">
        <v>487</v>
      </c>
      <c r="H288" s="61" t="s">
        <v>1044</v>
      </c>
      <c r="I288" s="61" t="s">
        <v>151</v>
      </c>
      <c r="J288" s="61" t="s">
        <v>1672</v>
      </c>
      <c r="K288" s="61" t="s">
        <v>932</v>
      </c>
      <c r="L288" s="61" t="s">
        <v>1029</v>
      </c>
      <c r="M288" s="61" t="s">
        <v>1169</v>
      </c>
      <c r="N288" s="61" t="s">
        <v>932</v>
      </c>
      <c r="O288" s="61" t="s">
        <v>932</v>
      </c>
      <c r="P288" s="61" t="s">
        <v>932</v>
      </c>
      <c r="Q288" s="61" t="s">
        <v>1673</v>
      </c>
      <c r="R288" s="61" t="s">
        <v>28</v>
      </c>
      <c r="S288" s="61" t="s">
        <v>1674</v>
      </c>
      <c r="T288" s="61" t="s">
        <v>1423</v>
      </c>
      <c r="U288" s="61">
        <v>41.0655</v>
      </c>
      <c r="V288" s="61">
        <f t="shared" si="6"/>
        <v>0.46999999999999992</v>
      </c>
      <c r="W288" s="61">
        <v>19.300784999999998</v>
      </c>
      <c r="X288" s="61" t="s">
        <v>1670</v>
      </c>
      <c r="Y288" s="61" t="s">
        <v>1669</v>
      </c>
    </row>
    <row r="289" spans="1:25" ht="20.399999999999999" x14ac:dyDescent="0.3">
      <c r="A289" s="61" t="s">
        <v>1399</v>
      </c>
      <c r="B289" s="61" t="s">
        <v>1053</v>
      </c>
      <c r="C289" s="61" t="s">
        <v>110</v>
      </c>
      <c r="D289" s="61" t="s">
        <v>1684</v>
      </c>
      <c r="E289" s="61">
        <v>71</v>
      </c>
      <c r="F289" s="61" t="s">
        <v>523</v>
      </c>
      <c r="G289" s="61" t="s">
        <v>110</v>
      </c>
      <c r="H289" s="61" t="s">
        <v>1044</v>
      </c>
      <c r="I289" s="61" t="s">
        <v>151</v>
      </c>
      <c r="J289" s="61" t="s">
        <v>1672</v>
      </c>
      <c r="K289" s="61" t="s">
        <v>932</v>
      </c>
      <c r="L289" s="61" t="s">
        <v>1029</v>
      </c>
      <c r="M289" s="61" t="s">
        <v>1169</v>
      </c>
      <c r="N289" s="61" t="s">
        <v>932</v>
      </c>
      <c r="O289" s="61" t="s">
        <v>932</v>
      </c>
      <c r="P289" s="61" t="s">
        <v>932</v>
      </c>
      <c r="Q289" s="61" t="s">
        <v>1673</v>
      </c>
      <c r="R289" s="61" t="s">
        <v>26</v>
      </c>
      <c r="S289" s="61" t="s">
        <v>1674</v>
      </c>
      <c r="T289" s="61" t="s">
        <v>1423</v>
      </c>
      <c r="U289" s="61">
        <v>99.171000000000006</v>
      </c>
      <c r="V289" s="61">
        <f t="shared" si="6"/>
        <v>18.29</v>
      </c>
      <c r="W289" s="61">
        <v>1813.8375899999999</v>
      </c>
      <c r="X289" s="61" t="s">
        <v>1670</v>
      </c>
      <c r="Y289" s="61" t="s">
        <v>1669</v>
      </c>
    </row>
    <row r="290" spans="1:25" ht="20.399999999999999" x14ac:dyDescent="0.3">
      <c r="A290" s="61" t="s">
        <v>1398</v>
      </c>
      <c r="B290" s="61" t="s">
        <v>1139</v>
      </c>
      <c r="C290" s="61" t="s">
        <v>1665</v>
      </c>
      <c r="D290" s="61" t="s">
        <v>1009</v>
      </c>
      <c r="E290" s="61">
        <v>224</v>
      </c>
      <c r="F290" s="61" t="s">
        <v>930</v>
      </c>
      <c r="G290" s="61" t="s">
        <v>1009</v>
      </c>
      <c r="H290" s="61" t="s">
        <v>1044</v>
      </c>
      <c r="I290" s="61" t="s">
        <v>151</v>
      </c>
      <c r="J290" s="61" t="s">
        <v>1672</v>
      </c>
      <c r="K290" s="61" t="s">
        <v>932</v>
      </c>
      <c r="L290" s="61" t="s">
        <v>1029</v>
      </c>
      <c r="M290" s="61" t="s">
        <v>1169</v>
      </c>
      <c r="N290" s="61" t="s">
        <v>932</v>
      </c>
      <c r="O290" s="61" t="s">
        <v>932</v>
      </c>
      <c r="P290" s="61" t="s">
        <v>932</v>
      </c>
      <c r="Q290" s="61" t="s">
        <v>1673</v>
      </c>
      <c r="R290" s="61" t="s">
        <v>25</v>
      </c>
      <c r="S290" s="61" t="s">
        <v>1674</v>
      </c>
      <c r="T290" s="61" t="s">
        <v>1423</v>
      </c>
      <c r="U290" s="61">
        <v>108.4151</v>
      </c>
      <c r="V290" s="61">
        <f t="shared" si="6"/>
        <v>5.25</v>
      </c>
      <c r="W290" s="61">
        <v>569.17927499999996</v>
      </c>
      <c r="X290" s="61" t="s">
        <v>1670</v>
      </c>
      <c r="Y290" s="61" t="s">
        <v>1669</v>
      </c>
    </row>
    <row r="291" spans="1:25" ht="20.399999999999999" x14ac:dyDescent="0.3">
      <c r="A291" s="61" t="s">
        <v>1400</v>
      </c>
      <c r="B291" s="61" t="s">
        <v>1176</v>
      </c>
      <c r="C291" s="61" t="s">
        <v>1665</v>
      </c>
      <c r="D291" s="61" t="s">
        <v>1032</v>
      </c>
      <c r="E291" s="61">
        <v>4</v>
      </c>
      <c r="F291" s="61" t="s">
        <v>930</v>
      </c>
      <c r="G291" s="61" t="s">
        <v>1032</v>
      </c>
      <c r="H291" s="61" t="s">
        <v>1044</v>
      </c>
      <c r="I291" s="61" t="s">
        <v>151</v>
      </c>
      <c r="J291" s="61" t="s">
        <v>1672</v>
      </c>
      <c r="K291" s="61" t="s">
        <v>932</v>
      </c>
      <c r="L291" s="61" t="s">
        <v>1029</v>
      </c>
      <c r="M291" s="61" t="s">
        <v>1169</v>
      </c>
      <c r="N291" s="61" t="s">
        <v>932</v>
      </c>
      <c r="O291" s="61" t="s">
        <v>932</v>
      </c>
      <c r="P291" s="61" t="s">
        <v>932</v>
      </c>
      <c r="Q291" s="61" t="s">
        <v>1673</v>
      </c>
      <c r="R291" s="61" t="s">
        <v>27</v>
      </c>
      <c r="S291" s="61" t="s">
        <v>1674</v>
      </c>
      <c r="T291" s="61" t="s">
        <v>1423</v>
      </c>
      <c r="U291" s="61">
        <v>68.017399999999995</v>
      </c>
      <c r="V291" s="61">
        <f t="shared" si="6"/>
        <v>0.71</v>
      </c>
      <c r="W291" s="61">
        <v>48.292353999999996</v>
      </c>
      <c r="X291" s="61" t="s">
        <v>1670</v>
      </c>
      <c r="Y291" s="61" t="s">
        <v>1669</v>
      </c>
    </row>
    <row r="292" spans="1:25" ht="20.399999999999999" x14ac:dyDescent="0.3">
      <c r="A292" s="61" t="s">
        <v>1405</v>
      </c>
      <c r="B292" s="61" t="s">
        <v>1700</v>
      </c>
      <c r="C292" s="61" t="s">
        <v>1665</v>
      </c>
      <c r="D292" s="61" t="s">
        <v>1700</v>
      </c>
      <c r="E292" s="61"/>
      <c r="F292" s="61" t="s">
        <v>1701</v>
      </c>
      <c r="G292" s="61" t="s">
        <v>487</v>
      </c>
      <c r="H292" s="61" t="s">
        <v>1045</v>
      </c>
      <c r="I292" s="61" t="s">
        <v>151</v>
      </c>
      <c r="J292" s="61" t="s">
        <v>1666</v>
      </c>
      <c r="K292" s="61" t="s">
        <v>8</v>
      </c>
      <c r="L292" s="61" t="s">
        <v>1029</v>
      </c>
      <c r="M292" s="61" t="s">
        <v>1156</v>
      </c>
      <c r="N292" s="61" t="s">
        <v>1667</v>
      </c>
      <c r="O292" s="61" t="s">
        <v>932</v>
      </c>
      <c r="P292" s="61" t="s">
        <v>932</v>
      </c>
      <c r="Q292" s="61" t="s">
        <v>932</v>
      </c>
      <c r="R292" s="61" t="s">
        <v>28</v>
      </c>
      <c r="S292" s="61" t="s">
        <v>1674</v>
      </c>
      <c r="T292" s="61" t="s">
        <v>1424</v>
      </c>
      <c r="U292" s="61">
        <v>32.525100000000002</v>
      </c>
      <c r="V292" s="61">
        <f t="shared" si="6"/>
        <v>0.5</v>
      </c>
      <c r="W292" s="61">
        <v>16.262550000000001</v>
      </c>
      <c r="X292" s="61" t="s">
        <v>1670</v>
      </c>
      <c r="Y292" s="61" t="s">
        <v>1669</v>
      </c>
    </row>
    <row r="293" spans="1:25" ht="20.399999999999999" x14ac:dyDescent="0.3">
      <c r="A293" s="61" t="s">
        <v>1403</v>
      </c>
      <c r="B293" s="61" t="s">
        <v>1151</v>
      </c>
      <c r="C293" s="61" t="s">
        <v>110</v>
      </c>
      <c r="D293" s="61" t="s">
        <v>1684</v>
      </c>
      <c r="E293" s="61">
        <v>82</v>
      </c>
      <c r="F293" s="61" t="s">
        <v>523</v>
      </c>
      <c r="G293" s="61" t="s">
        <v>110</v>
      </c>
      <c r="H293" s="61" t="s">
        <v>1045</v>
      </c>
      <c r="I293" s="61" t="s">
        <v>151</v>
      </c>
      <c r="J293" s="61" t="s">
        <v>1666</v>
      </c>
      <c r="K293" s="61" t="s">
        <v>8</v>
      </c>
      <c r="L293" s="61" t="s">
        <v>1029</v>
      </c>
      <c r="M293" s="61" t="s">
        <v>1156</v>
      </c>
      <c r="N293" s="61" t="s">
        <v>1667</v>
      </c>
      <c r="O293" s="61" t="s">
        <v>932</v>
      </c>
      <c r="P293" s="61" t="s">
        <v>932</v>
      </c>
      <c r="Q293" s="61" t="s">
        <v>932</v>
      </c>
      <c r="R293" s="61" t="s">
        <v>26</v>
      </c>
      <c r="S293" s="61" t="s">
        <v>1674</v>
      </c>
      <c r="T293" s="61" t="s">
        <v>1424</v>
      </c>
      <c r="U293" s="61">
        <v>64.114099999999993</v>
      </c>
      <c r="V293" s="61">
        <f t="shared" si="6"/>
        <v>23.36</v>
      </c>
      <c r="W293" s="61">
        <v>1497.7053759999999</v>
      </c>
      <c r="X293" s="61" t="s">
        <v>1670</v>
      </c>
      <c r="Y293" s="61" t="s">
        <v>1669</v>
      </c>
    </row>
    <row r="294" spans="1:25" ht="20.399999999999999" x14ac:dyDescent="0.3">
      <c r="A294" s="61" t="s">
        <v>1402</v>
      </c>
      <c r="B294" s="61" t="s">
        <v>1136</v>
      </c>
      <c r="C294" s="61" t="s">
        <v>1665</v>
      </c>
      <c r="D294" s="61" t="s">
        <v>1009</v>
      </c>
      <c r="E294" s="61">
        <v>221</v>
      </c>
      <c r="F294" s="61" t="s">
        <v>930</v>
      </c>
      <c r="G294" s="61" t="s">
        <v>1009</v>
      </c>
      <c r="H294" s="61" t="s">
        <v>1045</v>
      </c>
      <c r="I294" s="61" t="s">
        <v>151</v>
      </c>
      <c r="J294" s="61" t="s">
        <v>1666</v>
      </c>
      <c r="K294" s="61" t="s">
        <v>8</v>
      </c>
      <c r="L294" s="61" t="s">
        <v>1029</v>
      </c>
      <c r="M294" s="61" t="s">
        <v>1156</v>
      </c>
      <c r="N294" s="61" t="s">
        <v>1667</v>
      </c>
      <c r="O294" s="61" t="s">
        <v>932</v>
      </c>
      <c r="P294" s="61" t="s">
        <v>932</v>
      </c>
      <c r="Q294" s="61" t="s">
        <v>932</v>
      </c>
      <c r="R294" s="61" t="s">
        <v>25</v>
      </c>
      <c r="S294" s="61" t="s">
        <v>1674</v>
      </c>
      <c r="T294" s="61" t="s">
        <v>1424</v>
      </c>
      <c r="U294" s="61">
        <v>46.0914</v>
      </c>
      <c r="V294" s="61">
        <f t="shared" si="6"/>
        <v>1.84</v>
      </c>
      <c r="W294" s="61">
        <v>84.808176000000003</v>
      </c>
      <c r="X294" s="61" t="s">
        <v>1670</v>
      </c>
      <c r="Y294" s="61" t="s">
        <v>1669</v>
      </c>
    </row>
    <row r="295" spans="1:25" ht="20.399999999999999" x14ac:dyDescent="0.3">
      <c r="A295" s="61" t="s">
        <v>1404</v>
      </c>
      <c r="B295" s="61" t="s">
        <v>1119</v>
      </c>
      <c r="C295" s="61" t="s">
        <v>1665</v>
      </c>
      <c r="D295" s="61" t="s">
        <v>1032</v>
      </c>
      <c r="E295" s="61">
        <v>28</v>
      </c>
      <c r="F295" s="61" t="s">
        <v>930</v>
      </c>
      <c r="G295" s="61" t="s">
        <v>1032</v>
      </c>
      <c r="H295" s="61" t="s">
        <v>1045</v>
      </c>
      <c r="I295" s="61" t="s">
        <v>151</v>
      </c>
      <c r="J295" s="61" t="s">
        <v>1666</v>
      </c>
      <c r="K295" s="61" t="s">
        <v>8</v>
      </c>
      <c r="L295" s="61" t="s">
        <v>1029</v>
      </c>
      <c r="M295" s="61" t="s">
        <v>1156</v>
      </c>
      <c r="N295" s="61" t="s">
        <v>1667</v>
      </c>
      <c r="O295" s="61" t="s">
        <v>932</v>
      </c>
      <c r="P295" s="61" t="s">
        <v>932</v>
      </c>
      <c r="Q295" s="61" t="s">
        <v>932</v>
      </c>
      <c r="R295" s="61" t="s">
        <v>27</v>
      </c>
      <c r="S295" s="61" t="s">
        <v>1674</v>
      </c>
      <c r="T295" s="61" t="s">
        <v>1424</v>
      </c>
      <c r="U295" s="61">
        <v>23.853100000000001</v>
      </c>
      <c r="V295" s="61">
        <f t="shared" si="6"/>
        <v>0.84</v>
      </c>
      <c r="W295" s="61">
        <v>20.036604000000001</v>
      </c>
      <c r="X295" s="61" t="s">
        <v>1670</v>
      </c>
      <c r="Y295" s="61" t="s">
        <v>1669</v>
      </c>
    </row>
    <row r="296" spans="1:25" ht="20.399999999999999" x14ac:dyDescent="0.3">
      <c r="A296" s="61" t="s">
        <v>1409</v>
      </c>
      <c r="B296" s="61" t="s">
        <v>1700</v>
      </c>
      <c r="C296" s="61" t="s">
        <v>1665</v>
      </c>
      <c r="D296" s="61" t="s">
        <v>1700</v>
      </c>
      <c r="E296" s="61"/>
      <c r="F296" s="61" t="s">
        <v>1701</v>
      </c>
      <c r="G296" s="61" t="s">
        <v>487</v>
      </c>
      <c r="H296" s="61" t="s">
        <v>1046</v>
      </c>
      <c r="I296" s="61" t="s">
        <v>1647</v>
      </c>
      <c r="J296" s="61" t="s">
        <v>1675</v>
      </c>
      <c r="K296" s="61" t="s">
        <v>932</v>
      </c>
      <c r="L296" s="61" t="s">
        <v>1029</v>
      </c>
      <c r="M296" s="61" t="s">
        <v>1156</v>
      </c>
      <c r="N296" s="61" t="s">
        <v>932</v>
      </c>
      <c r="O296" s="61" t="s">
        <v>932</v>
      </c>
      <c r="P296" s="61" t="s">
        <v>932</v>
      </c>
      <c r="Q296" s="61" t="s">
        <v>932</v>
      </c>
      <c r="R296" s="61" t="s">
        <v>28</v>
      </c>
      <c r="S296" s="61" t="s">
        <v>1674</v>
      </c>
      <c r="T296" s="61" t="s">
        <v>1425</v>
      </c>
      <c r="U296" s="61">
        <v>40.474499999999999</v>
      </c>
      <c r="V296" s="61">
        <f t="shared" si="6"/>
        <v>0.78000000000000014</v>
      </c>
      <c r="W296" s="61">
        <v>31.570110000000003</v>
      </c>
      <c r="X296" s="61" t="s">
        <v>1670</v>
      </c>
      <c r="Y296" s="61" t="s">
        <v>1669</v>
      </c>
    </row>
    <row r="297" spans="1:25" ht="20.399999999999999" x14ac:dyDescent="0.3">
      <c r="A297" s="61" t="s">
        <v>1407</v>
      </c>
      <c r="B297" s="61" t="s">
        <v>1168</v>
      </c>
      <c r="C297" s="61" t="s">
        <v>110</v>
      </c>
      <c r="D297" s="61" t="s">
        <v>1684</v>
      </c>
      <c r="E297" s="61">
        <v>75</v>
      </c>
      <c r="F297" s="61" t="s">
        <v>523</v>
      </c>
      <c r="G297" s="61" t="s">
        <v>110</v>
      </c>
      <c r="H297" s="61" t="s">
        <v>1046</v>
      </c>
      <c r="I297" s="61" t="s">
        <v>1647</v>
      </c>
      <c r="J297" s="61" t="s">
        <v>1675</v>
      </c>
      <c r="K297" s="61" t="s">
        <v>932</v>
      </c>
      <c r="L297" s="61" t="s">
        <v>1029</v>
      </c>
      <c r="M297" s="61" t="s">
        <v>1156</v>
      </c>
      <c r="N297" s="61" t="s">
        <v>932</v>
      </c>
      <c r="O297" s="61" t="s">
        <v>932</v>
      </c>
      <c r="P297" s="61" t="s">
        <v>932</v>
      </c>
      <c r="Q297" s="61" t="s">
        <v>932</v>
      </c>
      <c r="R297" s="61" t="s">
        <v>26</v>
      </c>
      <c r="S297" s="61" t="s">
        <v>1674</v>
      </c>
      <c r="T297" s="61" t="s">
        <v>1425</v>
      </c>
      <c r="U297" s="61">
        <v>37.6387</v>
      </c>
      <c r="V297" s="61">
        <f t="shared" si="6"/>
        <v>1.01</v>
      </c>
      <c r="W297" s="61">
        <v>38.015087000000001</v>
      </c>
      <c r="X297" s="61" t="s">
        <v>1670</v>
      </c>
      <c r="Y297" s="61" t="s">
        <v>1669</v>
      </c>
    </row>
    <row r="298" spans="1:25" ht="20.399999999999999" x14ac:dyDescent="0.3">
      <c r="A298" s="61" t="s">
        <v>1406</v>
      </c>
      <c r="B298" s="61" t="s">
        <v>1130</v>
      </c>
      <c r="C298" s="61" t="s">
        <v>1665</v>
      </c>
      <c r="D298" s="61" t="s">
        <v>1009</v>
      </c>
      <c r="E298" s="61">
        <v>212</v>
      </c>
      <c r="F298" s="61" t="s">
        <v>930</v>
      </c>
      <c r="G298" s="61" t="s">
        <v>1009</v>
      </c>
      <c r="H298" s="61" t="s">
        <v>1046</v>
      </c>
      <c r="I298" s="61" t="s">
        <v>1647</v>
      </c>
      <c r="J298" s="61" t="s">
        <v>1675</v>
      </c>
      <c r="K298" s="61" t="s">
        <v>932</v>
      </c>
      <c r="L298" s="61" t="s">
        <v>1029</v>
      </c>
      <c r="M298" s="61" t="s">
        <v>1156</v>
      </c>
      <c r="N298" s="61" t="s">
        <v>932</v>
      </c>
      <c r="O298" s="61" t="s">
        <v>932</v>
      </c>
      <c r="P298" s="61" t="s">
        <v>932</v>
      </c>
      <c r="Q298" s="61" t="s">
        <v>932</v>
      </c>
      <c r="R298" s="61" t="s">
        <v>25</v>
      </c>
      <c r="S298" s="61" t="s">
        <v>1674</v>
      </c>
      <c r="T298" s="61" t="s">
        <v>1425</v>
      </c>
      <c r="U298" s="61">
        <v>67.849299999999999</v>
      </c>
      <c r="V298" s="61">
        <f t="shared" si="6"/>
        <v>6.0200000000000005</v>
      </c>
      <c r="W298" s="61">
        <v>408.452786</v>
      </c>
      <c r="X298" s="61" t="s">
        <v>1670</v>
      </c>
      <c r="Y298" s="61" t="s">
        <v>1669</v>
      </c>
    </row>
    <row r="299" spans="1:25" ht="20.399999999999999" x14ac:dyDescent="0.3">
      <c r="A299" s="61" t="s">
        <v>1408</v>
      </c>
      <c r="B299" s="61" t="s">
        <v>1068</v>
      </c>
      <c r="C299" s="61" t="s">
        <v>1665</v>
      </c>
      <c r="D299" s="61" t="s">
        <v>1032</v>
      </c>
      <c r="E299" s="61">
        <v>17</v>
      </c>
      <c r="F299" s="61" t="s">
        <v>930</v>
      </c>
      <c r="G299" s="61" t="s">
        <v>1032</v>
      </c>
      <c r="H299" s="61" t="s">
        <v>1046</v>
      </c>
      <c r="I299" s="61" t="s">
        <v>1647</v>
      </c>
      <c r="J299" s="61" t="s">
        <v>1675</v>
      </c>
      <c r="K299" s="61" t="s">
        <v>932</v>
      </c>
      <c r="L299" s="61" t="s">
        <v>1029</v>
      </c>
      <c r="M299" s="61" t="s">
        <v>1156</v>
      </c>
      <c r="N299" s="61" t="s">
        <v>932</v>
      </c>
      <c r="O299" s="61" t="s">
        <v>932</v>
      </c>
      <c r="P299" s="61" t="s">
        <v>932</v>
      </c>
      <c r="Q299" s="61" t="s">
        <v>932</v>
      </c>
      <c r="R299" s="61" t="s">
        <v>27</v>
      </c>
      <c r="S299" s="61" t="s">
        <v>1674</v>
      </c>
      <c r="T299" s="61" t="s">
        <v>1425</v>
      </c>
      <c r="U299" s="61">
        <v>46.0473</v>
      </c>
      <c r="V299" s="61">
        <f t="shared" si="6"/>
        <v>0.77</v>
      </c>
      <c r="W299" s="61">
        <v>35.456420999999999</v>
      </c>
      <c r="X299" s="61" t="s">
        <v>1670</v>
      </c>
      <c r="Y299" s="61" t="s">
        <v>1669</v>
      </c>
    </row>
    <row r="300" spans="1:25" ht="30.6" x14ac:dyDescent="0.3">
      <c r="A300" s="61" t="s">
        <v>1413</v>
      </c>
      <c r="B300" s="61" t="s">
        <v>1700</v>
      </c>
      <c r="C300" s="61" t="s">
        <v>1665</v>
      </c>
      <c r="D300" s="61" t="s">
        <v>1700</v>
      </c>
      <c r="E300" s="61"/>
      <c r="F300" s="61" t="s">
        <v>1701</v>
      </c>
      <c r="G300" s="61" t="s">
        <v>487</v>
      </c>
      <c r="H300" s="61" t="s">
        <v>1047</v>
      </c>
      <c r="I300" s="61" t="s">
        <v>1018</v>
      </c>
      <c r="J300" s="61" t="s">
        <v>1031</v>
      </c>
      <c r="K300" s="61" t="s">
        <v>8</v>
      </c>
      <c r="L300" s="61" t="s">
        <v>1029</v>
      </c>
      <c r="M300" s="61" t="s">
        <v>1156</v>
      </c>
      <c r="N300" s="61" t="s">
        <v>932</v>
      </c>
      <c r="O300" s="61" t="s">
        <v>932</v>
      </c>
      <c r="P300" s="61" t="s">
        <v>932</v>
      </c>
      <c r="Q300" s="61" t="s">
        <v>932</v>
      </c>
      <c r="R300" s="61" t="s">
        <v>28</v>
      </c>
      <c r="S300" s="61" t="s">
        <v>1674</v>
      </c>
      <c r="T300" s="61" t="s">
        <v>1426</v>
      </c>
      <c r="U300" s="61">
        <v>112.8528</v>
      </c>
      <c r="V300" s="61">
        <f t="shared" si="6"/>
        <v>0.88</v>
      </c>
      <c r="W300" s="61">
        <v>99.310463999999996</v>
      </c>
      <c r="X300" s="61" t="s">
        <v>1670</v>
      </c>
      <c r="Y300" s="61" t="s">
        <v>1669</v>
      </c>
    </row>
    <row r="301" spans="1:25" ht="30.6" x14ac:dyDescent="0.3">
      <c r="A301" s="61" t="s">
        <v>1411</v>
      </c>
      <c r="B301" s="61" t="s">
        <v>1168</v>
      </c>
      <c r="C301" s="61" t="s">
        <v>110</v>
      </c>
      <c r="D301" s="61" t="s">
        <v>1684</v>
      </c>
      <c r="E301" s="61">
        <v>75</v>
      </c>
      <c r="F301" s="61" t="s">
        <v>523</v>
      </c>
      <c r="G301" s="61" t="s">
        <v>110</v>
      </c>
      <c r="H301" s="61" t="s">
        <v>1047</v>
      </c>
      <c r="I301" s="61" t="s">
        <v>1018</v>
      </c>
      <c r="J301" s="61" t="s">
        <v>1031</v>
      </c>
      <c r="K301" s="61" t="s">
        <v>8</v>
      </c>
      <c r="L301" s="61" t="s">
        <v>1029</v>
      </c>
      <c r="M301" s="61" t="s">
        <v>1156</v>
      </c>
      <c r="N301" s="61" t="s">
        <v>932</v>
      </c>
      <c r="O301" s="61" t="s">
        <v>932</v>
      </c>
      <c r="P301" s="61" t="s">
        <v>932</v>
      </c>
      <c r="Q301" s="61" t="s">
        <v>932</v>
      </c>
      <c r="R301" s="61" t="s">
        <v>26</v>
      </c>
      <c r="S301" s="61" t="s">
        <v>1674</v>
      </c>
      <c r="T301" s="61" t="s">
        <v>1426</v>
      </c>
      <c r="U301" s="61">
        <v>166.41669999999999</v>
      </c>
      <c r="V301" s="61">
        <f t="shared" si="6"/>
        <v>24.86</v>
      </c>
      <c r="W301" s="61">
        <v>4137.119162</v>
      </c>
      <c r="X301" s="61" t="s">
        <v>1670</v>
      </c>
      <c r="Y301" s="61" t="s">
        <v>1669</v>
      </c>
    </row>
    <row r="302" spans="1:25" ht="30.6" x14ac:dyDescent="0.3">
      <c r="A302" s="61" t="s">
        <v>1410</v>
      </c>
      <c r="B302" s="61" t="s">
        <v>1130</v>
      </c>
      <c r="C302" s="61" t="s">
        <v>1665</v>
      </c>
      <c r="D302" s="61" t="s">
        <v>1009</v>
      </c>
      <c r="E302" s="61">
        <v>212</v>
      </c>
      <c r="F302" s="61" t="s">
        <v>930</v>
      </c>
      <c r="G302" s="61" t="s">
        <v>1009</v>
      </c>
      <c r="H302" s="61" t="s">
        <v>1047</v>
      </c>
      <c r="I302" s="61" t="s">
        <v>1018</v>
      </c>
      <c r="J302" s="61" t="s">
        <v>1031</v>
      </c>
      <c r="K302" s="61" t="s">
        <v>8</v>
      </c>
      <c r="L302" s="61" t="s">
        <v>1029</v>
      </c>
      <c r="M302" s="61" t="s">
        <v>1156</v>
      </c>
      <c r="N302" s="61" t="s">
        <v>932</v>
      </c>
      <c r="O302" s="61" t="s">
        <v>932</v>
      </c>
      <c r="P302" s="61" t="s">
        <v>932</v>
      </c>
      <c r="Q302" s="61" t="s">
        <v>932</v>
      </c>
      <c r="R302" s="61" t="s">
        <v>25</v>
      </c>
      <c r="S302" s="61" t="s">
        <v>1674</v>
      </c>
      <c r="T302" s="61" t="s">
        <v>1426</v>
      </c>
      <c r="U302" s="61">
        <v>150.76599999999999</v>
      </c>
      <c r="V302" s="61">
        <f t="shared" si="6"/>
        <v>4.25</v>
      </c>
      <c r="W302" s="61">
        <v>640.75549999999998</v>
      </c>
      <c r="X302" s="61" t="s">
        <v>1670</v>
      </c>
      <c r="Y302" s="61" t="s">
        <v>1669</v>
      </c>
    </row>
    <row r="303" spans="1:25" ht="30.6" x14ac:dyDescent="0.3">
      <c r="A303" s="61" t="s">
        <v>1412</v>
      </c>
      <c r="B303" s="61" t="s">
        <v>1068</v>
      </c>
      <c r="C303" s="61" t="s">
        <v>1665</v>
      </c>
      <c r="D303" s="61" t="s">
        <v>1032</v>
      </c>
      <c r="E303" s="61">
        <v>17</v>
      </c>
      <c r="F303" s="61" t="s">
        <v>930</v>
      </c>
      <c r="G303" s="61" t="s">
        <v>1032</v>
      </c>
      <c r="H303" s="61" t="s">
        <v>1047</v>
      </c>
      <c r="I303" s="61" t="s">
        <v>1018</v>
      </c>
      <c r="J303" s="61" t="s">
        <v>1031</v>
      </c>
      <c r="K303" s="61" t="s">
        <v>8</v>
      </c>
      <c r="L303" s="61" t="s">
        <v>1029</v>
      </c>
      <c r="M303" s="61" t="s">
        <v>1156</v>
      </c>
      <c r="N303" s="61" t="s">
        <v>932</v>
      </c>
      <c r="O303" s="61" t="s">
        <v>932</v>
      </c>
      <c r="P303" s="61" t="s">
        <v>932</v>
      </c>
      <c r="Q303" s="61" t="s">
        <v>932</v>
      </c>
      <c r="R303" s="61" t="s">
        <v>27</v>
      </c>
      <c r="S303" s="61" t="s">
        <v>1674</v>
      </c>
      <c r="T303" s="61" t="s">
        <v>1426</v>
      </c>
      <c r="U303" s="61">
        <v>116.4986</v>
      </c>
      <c r="V303" s="61">
        <f t="shared" si="6"/>
        <v>1.0700000000000003</v>
      </c>
      <c r="W303" s="61">
        <v>124.65350200000002</v>
      </c>
      <c r="X303" s="61" t="s">
        <v>1670</v>
      </c>
      <c r="Y303" s="61" t="s">
        <v>1669</v>
      </c>
    </row>
    <row r="304" spans="1:25" ht="20.399999999999999" x14ac:dyDescent="0.3">
      <c r="A304" s="61" t="s">
        <v>1461</v>
      </c>
      <c r="B304" s="61" t="s">
        <v>1700</v>
      </c>
      <c r="C304" s="61" t="s">
        <v>1665</v>
      </c>
      <c r="D304" s="61" t="s">
        <v>1700</v>
      </c>
      <c r="E304" s="61"/>
      <c r="F304" s="61" t="s">
        <v>1701</v>
      </c>
      <c r="G304" s="61" t="s">
        <v>487</v>
      </c>
      <c r="H304" s="61" t="s">
        <v>1144</v>
      </c>
      <c r="I304" s="61" t="s">
        <v>151</v>
      </c>
      <c r="J304" s="61" t="s">
        <v>1666</v>
      </c>
      <c r="K304" s="61" t="s">
        <v>8</v>
      </c>
      <c r="L304" s="61" t="s">
        <v>1671</v>
      </c>
      <c r="M304" s="61" t="s">
        <v>1169</v>
      </c>
      <c r="N304" s="61" t="s">
        <v>1671</v>
      </c>
      <c r="O304" s="61">
        <v>2</v>
      </c>
      <c r="P304" s="61">
        <v>140</v>
      </c>
      <c r="Q304" s="61" t="s">
        <v>932</v>
      </c>
      <c r="R304" s="61" t="s">
        <v>28</v>
      </c>
      <c r="S304" s="61" t="s">
        <v>1674</v>
      </c>
      <c r="T304" s="61" t="s">
        <v>1488</v>
      </c>
      <c r="U304" s="61">
        <v>17.4009</v>
      </c>
      <c r="V304" s="61">
        <f t="shared" si="6"/>
        <v>0.62</v>
      </c>
      <c r="W304" s="61">
        <v>10.788558</v>
      </c>
      <c r="X304" s="61" t="s">
        <v>1670</v>
      </c>
      <c r="Y304" s="61" t="s">
        <v>1669</v>
      </c>
    </row>
    <row r="305" spans="1:25" ht="20.399999999999999" x14ac:dyDescent="0.3">
      <c r="A305" s="61" t="s">
        <v>1459</v>
      </c>
      <c r="B305" s="61" t="s">
        <v>1162</v>
      </c>
      <c r="C305" s="61" t="s">
        <v>110</v>
      </c>
      <c r="D305" s="61" t="s">
        <v>1684</v>
      </c>
      <c r="E305" s="61">
        <v>77</v>
      </c>
      <c r="F305" s="61" t="s">
        <v>523</v>
      </c>
      <c r="G305" s="61" t="s">
        <v>110</v>
      </c>
      <c r="H305" s="61" t="s">
        <v>1144</v>
      </c>
      <c r="I305" s="61" t="s">
        <v>151</v>
      </c>
      <c r="J305" s="61" t="s">
        <v>1666</v>
      </c>
      <c r="K305" s="61" t="s">
        <v>8</v>
      </c>
      <c r="L305" s="61" t="s">
        <v>1671</v>
      </c>
      <c r="M305" s="61" t="s">
        <v>1169</v>
      </c>
      <c r="N305" s="61" t="s">
        <v>1671</v>
      </c>
      <c r="O305" s="61">
        <v>2</v>
      </c>
      <c r="P305" s="61">
        <v>140</v>
      </c>
      <c r="Q305" s="61" t="s">
        <v>932</v>
      </c>
      <c r="R305" s="61" t="s">
        <v>26</v>
      </c>
      <c r="S305" s="61" t="s">
        <v>1674</v>
      </c>
      <c r="T305" s="61" t="s">
        <v>1488</v>
      </c>
      <c r="U305" s="61">
        <v>70.650499999999994</v>
      </c>
      <c r="V305" s="61">
        <f t="shared" si="6"/>
        <v>26.000000000000004</v>
      </c>
      <c r="W305" s="61">
        <v>1836.913</v>
      </c>
      <c r="X305" s="61" t="s">
        <v>1670</v>
      </c>
      <c r="Y305" s="61" t="s">
        <v>1669</v>
      </c>
    </row>
    <row r="306" spans="1:25" ht="20.399999999999999" x14ac:dyDescent="0.3">
      <c r="A306" s="61" t="s">
        <v>1458</v>
      </c>
      <c r="B306" s="61" t="s">
        <v>1136</v>
      </c>
      <c r="C306" s="61" t="s">
        <v>1665</v>
      </c>
      <c r="D306" s="61" t="s">
        <v>1009</v>
      </c>
      <c r="E306" s="61">
        <v>221</v>
      </c>
      <c r="F306" s="61" t="s">
        <v>930</v>
      </c>
      <c r="G306" s="61" t="s">
        <v>1009</v>
      </c>
      <c r="H306" s="61" t="s">
        <v>1144</v>
      </c>
      <c r="I306" s="61" t="s">
        <v>151</v>
      </c>
      <c r="J306" s="61" t="s">
        <v>1666</v>
      </c>
      <c r="K306" s="61" t="s">
        <v>8</v>
      </c>
      <c r="L306" s="61" t="s">
        <v>1671</v>
      </c>
      <c r="M306" s="61" t="s">
        <v>1169</v>
      </c>
      <c r="N306" s="61" t="s">
        <v>1671</v>
      </c>
      <c r="O306" s="61">
        <v>2</v>
      </c>
      <c r="P306" s="61">
        <v>140</v>
      </c>
      <c r="Q306" s="61" t="s">
        <v>932</v>
      </c>
      <c r="R306" s="61" t="s">
        <v>25</v>
      </c>
      <c r="S306" s="61" t="s">
        <v>1674</v>
      </c>
      <c r="T306" s="61" t="s">
        <v>1488</v>
      </c>
      <c r="U306" s="61">
        <v>37.7652</v>
      </c>
      <c r="V306" s="61">
        <f t="shared" si="6"/>
        <v>1.54</v>
      </c>
      <c r="W306" s="61">
        <v>58.158408000000001</v>
      </c>
      <c r="X306" s="61" t="s">
        <v>1670</v>
      </c>
      <c r="Y306" s="61" t="s">
        <v>1669</v>
      </c>
    </row>
    <row r="307" spans="1:25" ht="20.399999999999999" x14ac:dyDescent="0.3">
      <c r="A307" s="61" t="s">
        <v>1460</v>
      </c>
      <c r="B307" s="61" t="s">
        <v>1111</v>
      </c>
      <c r="C307" s="61" t="s">
        <v>1665</v>
      </c>
      <c r="D307" s="61" t="s">
        <v>1032</v>
      </c>
      <c r="E307" s="61">
        <v>11</v>
      </c>
      <c r="F307" s="61" t="s">
        <v>930</v>
      </c>
      <c r="G307" s="61" t="s">
        <v>1032</v>
      </c>
      <c r="H307" s="61" t="s">
        <v>1144</v>
      </c>
      <c r="I307" s="61" t="s">
        <v>151</v>
      </c>
      <c r="J307" s="61" t="s">
        <v>1666</v>
      </c>
      <c r="K307" s="61" t="s">
        <v>8</v>
      </c>
      <c r="L307" s="61" t="s">
        <v>1671</v>
      </c>
      <c r="M307" s="61" t="s">
        <v>1169</v>
      </c>
      <c r="N307" s="61" t="s">
        <v>1671</v>
      </c>
      <c r="O307" s="61">
        <v>2</v>
      </c>
      <c r="P307" s="61">
        <v>140</v>
      </c>
      <c r="Q307" s="61" t="s">
        <v>932</v>
      </c>
      <c r="R307" s="61" t="s">
        <v>27</v>
      </c>
      <c r="S307" s="61" t="s">
        <v>1674</v>
      </c>
      <c r="T307" s="61" t="s">
        <v>1488</v>
      </c>
      <c r="U307" s="61">
        <v>25.229099999999999</v>
      </c>
      <c r="V307" s="61">
        <f t="shared" si="6"/>
        <v>0.49</v>
      </c>
      <c r="W307" s="61">
        <v>12.362259</v>
      </c>
      <c r="X307" s="61" t="s">
        <v>1670</v>
      </c>
      <c r="Y307" s="61" t="s">
        <v>1669</v>
      </c>
    </row>
    <row r="308" spans="1:25" ht="30.6" x14ac:dyDescent="0.3">
      <c r="A308" s="61" t="s">
        <v>1472</v>
      </c>
      <c r="B308" s="61" t="s">
        <v>1700</v>
      </c>
      <c r="C308" s="61" t="s">
        <v>1665</v>
      </c>
      <c r="D308" s="61" t="s">
        <v>1700</v>
      </c>
      <c r="E308" s="61"/>
      <c r="F308" s="61" t="s">
        <v>1701</v>
      </c>
      <c r="G308" s="61" t="s">
        <v>487</v>
      </c>
      <c r="H308" s="61" t="s">
        <v>1145</v>
      </c>
      <c r="I308" s="61" t="s">
        <v>151</v>
      </c>
      <c r="J308" s="61" t="s">
        <v>1091</v>
      </c>
      <c r="K308" s="61" t="s">
        <v>8</v>
      </c>
      <c r="L308" s="61" t="s">
        <v>1671</v>
      </c>
      <c r="M308" s="61" t="s">
        <v>1169</v>
      </c>
      <c r="N308" s="61" t="s">
        <v>1671</v>
      </c>
      <c r="O308" s="61">
        <v>2</v>
      </c>
      <c r="P308" s="61">
        <v>140</v>
      </c>
      <c r="Q308" s="61" t="s">
        <v>932</v>
      </c>
      <c r="R308" s="61" t="s">
        <v>27</v>
      </c>
      <c r="S308" s="61" t="s">
        <v>1668</v>
      </c>
      <c r="T308" s="61" t="s">
        <v>1489</v>
      </c>
      <c r="U308" s="61">
        <v>24.931000000000001</v>
      </c>
      <c r="V308" s="61">
        <f t="shared" si="6"/>
        <v>0.73</v>
      </c>
      <c r="W308" s="61">
        <v>18.199629999999999</v>
      </c>
      <c r="X308" s="61" t="s">
        <v>1670</v>
      </c>
      <c r="Y308" s="61" t="s">
        <v>1669</v>
      </c>
    </row>
    <row r="309" spans="1:25" ht="30.6" x14ac:dyDescent="0.3">
      <c r="A309" s="61" t="s">
        <v>1475</v>
      </c>
      <c r="B309" s="61" t="s">
        <v>1700</v>
      </c>
      <c r="C309" s="61" t="s">
        <v>1665</v>
      </c>
      <c r="D309" s="61" t="s">
        <v>1700</v>
      </c>
      <c r="E309" s="61"/>
      <c r="F309" s="61" t="s">
        <v>1701</v>
      </c>
      <c r="G309" s="61" t="s">
        <v>487</v>
      </c>
      <c r="H309" s="61" t="s">
        <v>1145</v>
      </c>
      <c r="I309" s="61" t="s">
        <v>151</v>
      </c>
      <c r="J309" s="61" t="s">
        <v>1091</v>
      </c>
      <c r="K309" s="61" t="s">
        <v>8</v>
      </c>
      <c r="L309" s="61" t="s">
        <v>1671</v>
      </c>
      <c r="M309" s="61" t="s">
        <v>1169</v>
      </c>
      <c r="N309" s="61" t="s">
        <v>1671</v>
      </c>
      <c r="O309" s="61">
        <v>2</v>
      </c>
      <c r="P309" s="61">
        <v>140</v>
      </c>
      <c r="Q309" s="61" t="s">
        <v>932</v>
      </c>
      <c r="R309" s="61" t="s">
        <v>30</v>
      </c>
      <c r="S309" s="61" t="s">
        <v>1668</v>
      </c>
      <c r="T309" s="61" t="s">
        <v>1489</v>
      </c>
      <c r="U309" s="61">
        <v>26.302800000000001</v>
      </c>
      <c r="V309" s="61">
        <f t="shared" si="6"/>
        <v>0.65999999999999992</v>
      </c>
      <c r="W309" s="61">
        <v>17.359848</v>
      </c>
      <c r="X309" s="61" t="s">
        <v>1670</v>
      </c>
      <c r="Y309" s="61" t="s">
        <v>1669</v>
      </c>
    </row>
    <row r="310" spans="1:25" ht="30.6" x14ac:dyDescent="0.3">
      <c r="A310" s="61" t="s">
        <v>1462</v>
      </c>
      <c r="B310" s="61" t="s">
        <v>1182</v>
      </c>
      <c r="C310" s="61" t="s">
        <v>110</v>
      </c>
      <c r="D310" s="61" t="s">
        <v>1684</v>
      </c>
      <c r="E310" s="61">
        <v>101</v>
      </c>
      <c r="F310" s="61" t="s">
        <v>523</v>
      </c>
      <c r="G310" s="61" t="s">
        <v>110</v>
      </c>
      <c r="H310" s="61" t="s">
        <v>1145</v>
      </c>
      <c r="I310" s="61" t="s">
        <v>151</v>
      </c>
      <c r="J310" s="61" t="s">
        <v>1091</v>
      </c>
      <c r="K310" s="61" t="s">
        <v>8</v>
      </c>
      <c r="L310" s="61" t="s">
        <v>1671</v>
      </c>
      <c r="M310" s="61" t="s">
        <v>1169</v>
      </c>
      <c r="N310" s="61" t="s">
        <v>1671</v>
      </c>
      <c r="O310" s="61">
        <v>2</v>
      </c>
      <c r="P310" s="61">
        <v>140</v>
      </c>
      <c r="Q310" s="61" t="s">
        <v>932</v>
      </c>
      <c r="R310" s="61" t="s">
        <v>25</v>
      </c>
      <c r="S310" s="61" t="s">
        <v>1674</v>
      </c>
      <c r="T310" s="61" t="s">
        <v>1489</v>
      </c>
      <c r="U310" s="61">
        <v>57.3414</v>
      </c>
      <c r="V310" s="61">
        <f t="shared" si="6"/>
        <v>8.4700000000000006</v>
      </c>
      <c r="W310" s="61">
        <v>485.68165800000008</v>
      </c>
      <c r="X310" s="61" t="s">
        <v>1670</v>
      </c>
      <c r="Y310" s="61" t="s">
        <v>1669</v>
      </c>
    </row>
    <row r="311" spans="1:25" ht="30.6" x14ac:dyDescent="0.3">
      <c r="A311" s="61" t="s">
        <v>1463</v>
      </c>
      <c r="B311" s="61" t="s">
        <v>1183</v>
      </c>
      <c r="C311" s="61" t="s">
        <v>110</v>
      </c>
      <c r="D311" s="61" t="s">
        <v>1684</v>
      </c>
      <c r="E311" s="61">
        <v>102</v>
      </c>
      <c r="F311" s="61" t="s">
        <v>523</v>
      </c>
      <c r="G311" s="61" t="s">
        <v>110</v>
      </c>
      <c r="H311" s="61" t="s">
        <v>1145</v>
      </c>
      <c r="I311" s="61" t="s">
        <v>151</v>
      </c>
      <c r="J311" s="61" t="s">
        <v>1091</v>
      </c>
      <c r="K311" s="61" t="s">
        <v>8</v>
      </c>
      <c r="L311" s="61" t="s">
        <v>1671</v>
      </c>
      <c r="M311" s="61" t="s">
        <v>1169</v>
      </c>
      <c r="N311" s="61" t="s">
        <v>1671</v>
      </c>
      <c r="O311" s="61">
        <v>2</v>
      </c>
      <c r="P311" s="61">
        <v>140</v>
      </c>
      <c r="Q311" s="61" t="s">
        <v>932</v>
      </c>
      <c r="R311" s="61" t="s">
        <v>26</v>
      </c>
      <c r="S311" s="61" t="s">
        <v>1674</v>
      </c>
      <c r="T311" s="61" t="s">
        <v>1489</v>
      </c>
      <c r="U311" s="61">
        <v>66.062299999999993</v>
      </c>
      <c r="V311" s="61">
        <f t="shared" si="6"/>
        <v>7.6800000000000015</v>
      </c>
      <c r="W311" s="61">
        <v>507.35846400000003</v>
      </c>
      <c r="X311" s="61" t="s">
        <v>1670</v>
      </c>
      <c r="Y311" s="61" t="s">
        <v>1669</v>
      </c>
    </row>
    <row r="312" spans="1:25" ht="30.6" x14ac:dyDescent="0.3">
      <c r="A312" s="61" t="s">
        <v>1464</v>
      </c>
      <c r="B312" s="61" t="s">
        <v>1184</v>
      </c>
      <c r="C312" s="61" t="s">
        <v>110</v>
      </c>
      <c r="D312" s="61" t="s">
        <v>1684</v>
      </c>
      <c r="E312" s="61">
        <v>103</v>
      </c>
      <c r="F312" s="61" t="s">
        <v>523</v>
      </c>
      <c r="G312" s="61" t="s">
        <v>110</v>
      </c>
      <c r="H312" s="61" t="s">
        <v>1145</v>
      </c>
      <c r="I312" s="61" t="s">
        <v>151</v>
      </c>
      <c r="J312" s="61" t="s">
        <v>1091</v>
      </c>
      <c r="K312" s="61" t="s">
        <v>8</v>
      </c>
      <c r="L312" s="61" t="s">
        <v>1671</v>
      </c>
      <c r="M312" s="61" t="s">
        <v>1169</v>
      </c>
      <c r="N312" s="61" t="s">
        <v>1671</v>
      </c>
      <c r="O312" s="61">
        <v>2</v>
      </c>
      <c r="P312" s="61">
        <v>140</v>
      </c>
      <c r="Q312" s="61" t="s">
        <v>932</v>
      </c>
      <c r="R312" s="61" t="s">
        <v>27</v>
      </c>
      <c r="S312" s="61" t="s">
        <v>1674</v>
      </c>
      <c r="T312" s="61" t="s">
        <v>1489</v>
      </c>
      <c r="U312" s="61">
        <v>67.226299999999995</v>
      </c>
      <c r="V312" s="61">
        <f t="shared" si="6"/>
        <v>9.1900000000000013</v>
      </c>
      <c r="W312" s="61">
        <v>617.80969700000003</v>
      </c>
      <c r="X312" s="61" t="s">
        <v>1670</v>
      </c>
      <c r="Y312" s="61" t="s">
        <v>1669</v>
      </c>
    </row>
    <row r="313" spans="1:25" ht="30.6" x14ac:dyDescent="0.3">
      <c r="A313" s="61" t="s">
        <v>1465</v>
      </c>
      <c r="B313" s="61" t="s">
        <v>1185</v>
      </c>
      <c r="C313" s="61" t="s">
        <v>110</v>
      </c>
      <c r="D313" s="61" t="s">
        <v>1684</v>
      </c>
      <c r="E313" s="61">
        <v>104</v>
      </c>
      <c r="F313" s="61" t="s">
        <v>523</v>
      </c>
      <c r="G313" s="61" t="s">
        <v>110</v>
      </c>
      <c r="H313" s="61" t="s">
        <v>1145</v>
      </c>
      <c r="I313" s="61" t="s">
        <v>151</v>
      </c>
      <c r="J313" s="61" t="s">
        <v>1091</v>
      </c>
      <c r="K313" s="61" t="s">
        <v>8</v>
      </c>
      <c r="L313" s="61" t="s">
        <v>1671</v>
      </c>
      <c r="M313" s="61" t="s">
        <v>1169</v>
      </c>
      <c r="N313" s="61" t="s">
        <v>1671</v>
      </c>
      <c r="O313" s="61">
        <v>2</v>
      </c>
      <c r="P313" s="61">
        <v>140</v>
      </c>
      <c r="Q313" s="61" t="s">
        <v>932</v>
      </c>
      <c r="R313" s="61" t="s">
        <v>28</v>
      </c>
      <c r="S313" s="61" t="s">
        <v>1674</v>
      </c>
      <c r="T313" s="61" t="s">
        <v>1489</v>
      </c>
      <c r="U313" s="61">
        <v>65.834800000000001</v>
      </c>
      <c r="V313" s="61">
        <f t="shared" si="6"/>
        <v>17</v>
      </c>
      <c r="W313" s="61">
        <v>1119.1916000000001</v>
      </c>
      <c r="X313" s="61" t="s">
        <v>1670</v>
      </c>
      <c r="Y313" s="61" t="s">
        <v>1669</v>
      </c>
    </row>
    <row r="314" spans="1:25" ht="30.6" x14ac:dyDescent="0.3">
      <c r="A314" s="61" t="s">
        <v>1466</v>
      </c>
      <c r="B314" s="61" t="s">
        <v>1186</v>
      </c>
      <c r="C314" s="61" t="s">
        <v>110</v>
      </c>
      <c r="D314" s="61" t="s">
        <v>1684</v>
      </c>
      <c r="E314" s="61">
        <v>105</v>
      </c>
      <c r="F314" s="61" t="s">
        <v>523</v>
      </c>
      <c r="G314" s="61" t="s">
        <v>110</v>
      </c>
      <c r="H314" s="61" t="s">
        <v>1145</v>
      </c>
      <c r="I314" s="61" t="s">
        <v>151</v>
      </c>
      <c r="J314" s="61" t="s">
        <v>1091</v>
      </c>
      <c r="K314" s="61" t="s">
        <v>8</v>
      </c>
      <c r="L314" s="61" t="s">
        <v>1671</v>
      </c>
      <c r="M314" s="61" t="s">
        <v>1169</v>
      </c>
      <c r="N314" s="61" t="s">
        <v>1671</v>
      </c>
      <c r="O314" s="61">
        <v>2</v>
      </c>
      <c r="P314" s="61">
        <v>140</v>
      </c>
      <c r="Q314" s="61" t="s">
        <v>932</v>
      </c>
      <c r="R314" s="61" t="s">
        <v>29</v>
      </c>
      <c r="S314" s="61" t="s">
        <v>1674</v>
      </c>
      <c r="T314" s="61" t="s">
        <v>1489</v>
      </c>
      <c r="U314" s="61">
        <v>56.6616</v>
      </c>
      <c r="V314" s="61">
        <f t="shared" si="6"/>
        <v>4.68</v>
      </c>
      <c r="W314" s="61">
        <v>265.176288</v>
      </c>
      <c r="X314" s="61" t="s">
        <v>1670</v>
      </c>
      <c r="Y314" s="61" t="s">
        <v>1669</v>
      </c>
    </row>
    <row r="315" spans="1:25" ht="30.6" x14ac:dyDescent="0.3">
      <c r="A315" s="61" t="s">
        <v>1468</v>
      </c>
      <c r="B315" s="61" t="s">
        <v>1187</v>
      </c>
      <c r="C315" s="61" t="s">
        <v>110</v>
      </c>
      <c r="D315" s="61" t="s">
        <v>1684</v>
      </c>
      <c r="E315" s="61">
        <v>106</v>
      </c>
      <c r="F315" s="61" t="s">
        <v>523</v>
      </c>
      <c r="G315" s="61" t="s">
        <v>110</v>
      </c>
      <c r="H315" s="61" t="s">
        <v>1145</v>
      </c>
      <c r="I315" s="61" t="s">
        <v>151</v>
      </c>
      <c r="J315" s="61" t="s">
        <v>1091</v>
      </c>
      <c r="K315" s="61" t="s">
        <v>8</v>
      </c>
      <c r="L315" s="61" t="s">
        <v>1671</v>
      </c>
      <c r="M315" s="61" t="s">
        <v>1169</v>
      </c>
      <c r="N315" s="61" t="s">
        <v>1671</v>
      </c>
      <c r="O315" s="61">
        <v>2</v>
      </c>
      <c r="P315" s="61">
        <v>140</v>
      </c>
      <c r="Q315" s="61" t="s">
        <v>932</v>
      </c>
      <c r="R315" s="61" t="s">
        <v>31</v>
      </c>
      <c r="S315" s="61" t="s">
        <v>1674</v>
      </c>
      <c r="T315" s="61" t="s">
        <v>1489</v>
      </c>
      <c r="U315" s="61">
        <v>68.634500000000003</v>
      </c>
      <c r="V315" s="61">
        <f t="shared" si="6"/>
        <v>14.74</v>
      </c>
      <c r="W315" s="61">
        <v>1011.6725300000001</v>
      </c>
      <c r="X315" s="61" t="s">
        <v>1670</v>
      </c>
      <c r="Y315" s="61" t="s">
        <v>1669</v>
      </c>
    </row>
    <row r="316" spans="1:25" s="33" customFormat="1" ht="30.6" x14ac:dyDescent="0.3">
      <c r="A316" s="61" t="s">
        <v>1467</v>
      </c>
      <c r="B316" s="61" t="s">
        <v>1188</v>
      </c>
      <c r="C316" s="61" t="s">
        <v>110</v>
      </c>
      <c r="D316" s="61" t="s">
        <v>1684</v>
      </c>
      <c r="E316" s="61">
        <v>107</v>
      </c>
      <c r="F316" s="61" t="s">
        <v>523</v>
      </c>
      <c r="G316" s="61" t="s">
        <v>110</v>
      </c>
      <c r="H316" s="61" t="s">
        <v>1145</v>
      </c>
      <c r="I316" s="61" t="s">
        <v>151</v>
      </c>
      <c r="J316" s="61" t="s">
        <v>1091</v>
      </c>
      <c r="K316" s="61" t="s">
        <v>8</v>
      </c>
      <c r="L316" s="61" t="s">
        <v>1671</v>
      </c>
      <c r="M316" s="61" t="s">
        <v>1169</v>
      </c>
      <c r="N316" s="61" t="s">
        <v>1671</v>
      </c>
      <c r="O316" s="61">
        <v>2</v>
      </c>
      <c r="P316" s="61">
        <v>140</v>
      </c>
      <c r="Q316" s="61" t="s">
        <v>932</v>
      </c>
      <c r="R316" s="61" t="s">
        <v>30</v>
      </c>
      <c r="S316" s="61" t="s">
        <v>1674</v>
      </c>
      <c r="T316" s="61" t="s">
        <v>1489</v>
      </c>
      <c r="U316" s="61">
        <v>63.966500000000003</v>
      </c>
      <c r="V316" s="61">
        <f t="shared" si="6"/>
        <v>10.499999999999998</v>
      </c>
      <c r="W316" s="61">
        <v>671.64824999999996</v>
      </c>
      <c r="X316" s="61" t="s">
        <v>1670</v>
      </c>
      <c r="Y316" s="61" t="s">
        <v>1669</v>
      </c>
    </row>
    <row r="317" spans="1:25" s="33" customFormat="1" ht="30.6" x14ac:dyDescent="0.3">
      <c r="A317" s="61" t="s">
        <v>1469</v>
      </c>
      <c r="B317" s="61" t="s">
        <v>1189</v>
      </c>
      <c r="C317" s="61" t="s">
        <v>110</v>
      </c>
      <c r="D317" s="61" t="s">
        <v>1684</v>
      </c>
      <c r="E317" s="61">
        <v>108</v>
      </c>
      <c r="F317" s="61" t="s">
        <v>523</v>
      </c>
      <c r="G317" s="61" t="s">
        <v>110</v>
      </c>
      <c r="H317" s="61" t="s">
        <v>1145</v>
      </c>
      <c r="I317" s="61" t="s">
        <v>151</v>
      </c>
      <c r="J317" s="61" t="s">
        <v>1091</v>
      </c>
      <c r="K317" s="61" t="s">
        <v>8</v>
      </c>
      <c r="L317" s="61" t="s">
        <v>1671</v>
      </c>
      <c r="M317" s="61" t="s">
        <v>1169</v>
      </c>
      <c r="N317" s="61" t="s">
        <v>1671</v>
      </c>
      <c r="O317" s="61">
        <v>2</v>
      </c>
      <c r="P317" s="61">
        <v>140</v>
      </c>
      <c r="Q317" s="61" t="s">
        <v>932</v>
      </c>
      <c r="R317" s="61" t="s">
        <v>32</v>
      </c>
      <c r="S317" s="61" t="s">
        <v>1674</v>
      </c>
      <c r="T317" s="61" t="s">
        <v>1489</v>
      </c>
      <c r="U317" s="61">
        <v>20.798500000000001</v>
      </c>
      <c r="V317" s="61">
        <f t="shared" si="6"/>
        <v>0.98999999999999977</v>
      </c>
      <c r="W317" s="61">
        <v>20.590514999999996</v>
      </c>
      <c r="X317" s="61" t="s">
        <v>1670</v>
      </c>
      <c r="Y317" s="61" t="s">
        <v>1669</v>
      </c>
    </row>
    <row r="318" spans="1:25" s="33" customFormat="1" ht="30.6" x14ac:dyDescent="0.3">
      <c r="A318" s="61" t="s">
        <v>1470</v>
      </c>
      <c r="B318" s="61" t="s">
        <v>1190</v>
      </c>
      <c r="C318" s="61" t="s">
        <v>110</v>
      </c>
      <c r="D318" s="61" t="s">
        <v>1684</v>
      </c>
      <c r="E318" s="61">
        <v>109</v>
      </c>
      <c r="F318" s="61" t="s">
        <v>523</v>
      </c>
      <c r="G318" s="61" t="s">
        <v>110</v>
      </c>
      <c r="H318" s="61" t="s">
        <v>1145</v>
      </c>
      <c r="I318" s="61" t="s">
        <v>151</v>
      </c>
      <c r="J318" s="61" t="s">
        <v>1091</v>
      </c>
      <c r="K318" s="61" t="s">
        <v>8</v>
      </c>
      <c r="L318" s="61" t="s">
        <v>1671</v>
      </c>
      <c r="M318" s="61" t="s">
        <v>1169</v>
      </c>
      <c r="N318" s="61" t="s">
        <v>1671</v>
      </c>
      <c r="O318" s="61">
        <v>2</v>
      </c>
      <c r="P318" s="61">
        <v>140</v>
      </c>
      <c r="Q318" s="61" t="s">
        <v>932</v>
      </c>
      <c r="R318" s="61" t="s">
        <v>25</v>
      </c>
      <c r="S318" s="61" t="s">
        <v>1668</v>
      </c>
      <c r="T318" s="61" t="s">
        <v>1489</v>
      </c>
      <c r="U318" s="61">
        <v>72.604600000000005</v>
      </c>
      <c r="V318" s="61">
        <f t="shared" si="6"/>
        <v>12.029999999999998</v>
      </c>
      <c r="W318" s="61">
        <v>873.43333799999994</v>
      </c>
      <c r="X318" s="61" t="s">
        <v>1670</v>
      </c>
      <c r="Y318" s="61" t="s">
        <v>1669</v>
      </c>
    </row>
    <row r="319" spans="1:25" s="33" customFormat="1" ht="30.6" x14ac:dyDescent="0.3">
      <c r="A319" s="61" t="s">
        <v>1471</v>
      </c>
      <c r="B319" s="61" t="s">
        <v>1191</v>
      </c>
      <c r="C319" s="61" t="s">
        <v>110</v>
      </c>
      <c r="D319" s="61" t="s">
        <v>1684</v>
      </c>
      <c r="E319" s="61">
        <v>110</v>
      </c>
      <c r="F319" s="61" t="s">
        <v>523</v>
      </c>
      <c r="G319" s="61" t="s">
        <v>110</v>
      </c>
      <c r="H319" s="61" t="s">
        <v>1145</v>
      </c>
      <c r="I319" s="61" t="s">
        <v>151</v>
      </c>
      <c r="J319" s="61" t="s">
        <v>1091</v>
      </c>
      <c r="K319" s="61" t="s">
        <v>8</v>
      </c>
      <c r="L319" s="61" t="s">
        <v>1671</v>
      </c>
      <c r="M319" s="61" t="s">
        <v>1169</v>
      </c>
      <c r="N319" s="61" t="s">
        <v>1671</v>
      </c>
      <c r="O319" s="61">
        <v>2</v>
      </c>
      <c r="P319" s="61">
        <v>140</v>
      </c>
      <c r="Q319" s="61" t="s">
        <v>932</v>
      </c>
      <c r="R319" s="61" t="s">
        <v>26</v>
      </c>
      <c r="S319" s="61" t="s">
        <v>1668</v>
      </c>
      <c r="T319" s="61" t="s">
        <v>1489</v>
      </c>
      <c r="U319" s="61">
        <v>76.096100000000007</v>
      </c>
      <c r="V319" s="61">
        <f t="shared" si="6"/>
        <v>13.809999999999997</v>
      </c>
      <c r="W319" s="61">
        <v>1050.8871409999999</v>
      </c>
      <c r="X319" s="61" t="s">
        <v>1670</v>
      </c>
      <c r="Y319" s="61" t="s">
        <v>1669</v>
      </c>
    </row>
    <row r="320" spans="1:25" s="33" customFormat="1" ht="30.6" x14ac:dyDescent="0.3">
      <c r="A320" s="61" t="s">
        <v>1473</v>
      </c>
      <c r="B320" s="61" t="s">
        <v>1128</v>
      </c>
      <c r="C320" s="61" t="s">
        <v>1665</v>
      </c>
      <c r="D320" s="61" t="s">
        <v>1009</v>
      </c>
      <c r="E320" s="61">
        <v>208</v>
      </c>
      <c r="F320" s="61" t="s">
        <v>930</v>
      </c>
      <c r="G320" s="61" t="s">
        <v>1009</v>
      </c>
      <c r="H320" s="61" t="s">
        <v>1145</v>
      </c>
      <c r="I320" s="61" t="s">
        <v>151</v>
      </c>
      <c r="J320" s="61" t="s">
        <v>1091</v>
      </c>
      <c r="K320" s="61" t="s">
        <v>8</v>
      </c>
      <c r="L320" s="61" t="s">
        <v>1671</v>
      </c>
      <c r="M320" s="61" t="s">
        <v>1169</v>
      </c>
      <c r="N320" s="61" t="s">
        <v>1671</v>
      </c>
      <c r="O320" s="61">
        <v>2</v>
      </c>
      <c r="P320" s="61">
        <v>140</v>
      </c>
      <c r="Q320" s="61" t="s">
        <v>932</v>
      </c>
      <c r="R320" s="61" t="s">
        <v>28</v>
      </c>
      <c r="S320" s="61" t="s">
        <v>1668</v>
      </c>
      <c r="T320" s="61" t="s">
        <v>1489</v>
      </c>
      <c r="U320" s="61">
        <v>6.2874999999999996</v>
      </c>
      <c r="V320" s="61">
        <f t="shared" ref="V320:V383" si="7">W320/U320</f>
        <v>0.68</v>
      </c>
      <c r="W320" s="61">
        <v>4.2755000000000001</v>
      </c>
      <c r="X320" s="61" t="s">
        <v>1670</v>
      </c>
      <c r="Y320" s="61" t="s">
        <v>1669</v>
      </c>
    </row>
    <row r="321" spans="1:25" s="33" customFormat="1" ht="30.6" x14ac:dyDescent="0.3">
      <c r="A321" s="61" t="s">
        <v>1474</v>
      </c>
      <c r="B321" s="61" t="s">
        <v>1155</v>
      </c>
      <c r="C321" s="61" t="s">
        <v>1665</v>
      </c>
      <c r="D321" s="61" t="s">
        <v>1032</v>
      </c>
      <c r="E321" s="61">
        <v>3</v>
      </c>
      <c r="F321" s="61" t="s">
        <v>930</v>
      </c>
      <c r="G321" s="61" t="s">
        <v>1032</v>
      </c>
      <c r="H321" s="61" t="s">
        <v>1145</v>
      </c>
      <c r="I321" s="61" t="s">
        <v>151</v>
      </c>
      <c r="J321" s="61" t="s">
        <v>1091</v>
      </c>
      <c r="K321" s="61" t="s">
        <v>8</v>
      </c>
      <c r="L321" s="61" t="s">
        <v>1671</v>
      </c>
      <c r="M321" s="61" t="s">
        <v>1169</v>
      </c>
      <c r="N321" s="61" t="s">
        <v>1671</v>
      </c>
      <c r="O321" s="61">
        <v>2</v>
      </c>
      <c r="P321" s="61">
        <v>140</v>
      </c>
      <c r="Q321" s="61" t="s">
        <v>932</v>
      </c>
      <c r="R321" s="61" t="s">
        <v>29</v>
      </c>
      <c r="S321" s="61" t="s">
        <v>1668</v>
      </c>
      <c r="T321" s="61" t="s">
        <v>1489</v>
      </c>
      <c r="U321" s="61">
        <v>11.116199999999999</v>
      </c>
      <c r="V321" s="61">
        <f t="shared" si="7"/>
        <v>0.7</v>
      </c>
      <c r="W321" s="61">
        <v>7.7813399999999993</v>
      </c>
      <c r="X321" s="61" t="s">
        <v>1670</v>
      </c>
      <c r="Y321" s="61" t="s">
        <v>1669</v>
      </c>
    </row>
    <row r="322" spans="1:25" s="33" customFormat="1" ht="20.399999999999999" x14ac:dyDescent="0.3">
      <c r="A322" s="61" t="s">
        <v>1479</v>
      </c>
      <c r="B322" s="61" t="s">
        <v>1700</v>
      </c>
      <c r="C322" s="61" t="s">
        <v>1665</v>
      </c>
      <c r="D322" s="61" t="s">
        <v>1700</v>
      </c>
      <c r="E322" s="61"/>
      <c r="F322" s="61" t="s">
        <v>1701</v>
      </c>
      <c r="G322" s="61" t="s">
        <v>487</v>
      </c>
      <c r="H322" s="61" t="s">
        <v>1146</v>
      </c>
      <c r="I322" s="61" t="s">
        <v>151</v>
      </c>
      <c r="J322" s="61" t="s">
        <v>1672</v>
      </c>
      <c r="K322" s="61" t="s">
        <v>932</v>
      </c>
      <c r="L322" s="61" t="s">
        <v>1671</v>
      </c>
      <c r="M322" s="61" t="s">
        <v>1169</v>
      </c>
      <c r="N322" s="61" t="s">
        <v>1671</v>
      </c>
      <c r="O322" s="61">
        <v>2</v>
      </c>
      <c r="P322" s="61">
        <v>140</v>
      </c>
      <c r="Q322" s="61" t="s">
        <v>932</v>
      </c>
      <c r="R322" s="61" t="s">
        <v>28</v>
      </c>
      <c r="S322" s="61" t="s">
        <v>1674</v>
      </c>
      <c r="T322" s="61" t="s">
        <v>1490</v>
      </c>
      <c r="U322" s="61">
        <v>41.132199999999997</v>
      </c>
      <c r="V322" s="61">
        <f t="shared" si="7"/>
        <v>0.48</v>
      </c>
      <c r="W322" s="61">
        <v>19.743455999999998</v>
      </c>
      <c r="X322" s="61" t="s">
        <v>1670</v>
      </c>
      <c r="Y322" s="61" t="s">
        <v>1669</v>
      </c>
    </row>
    <row r="323" spans="1:25" s="33" customFormat="1" ht="20.399999999999999" x14ac:dyDescent="0.3">
      <c r="A323" s="61" t="s">
        <v>1477</v>
      </c>
      <c r="B323" s="61" t="s">
        <v>1051</v>
      </c>
      <c r="C323" s="61" t="s">
        <v>110</v>
      </c>
      <c r="D323" s="61" t="s">
        <v>1684</v>
      </c>
      <c r="E323" s="61">
        <v>64</v>
      </c>
      <c r="F323" s="61" t="s">
        <v>523</v>
      </c>
      <c r="G323" s="61" t="s">
        <v>110</v>
      </c>
      <c r="H323" s="61" t="s">
        <v>1146</v>
      </c>
      <c r="I323" s="61" t="s">
        <v>151</v>
      </c>
      <c r="J323" s="61" t="s">
        <v>1672</v>
      </c>
      <c r="K323" s="61" t="s">
        <v>932</v>
      </c>
      <c r="L323" s="61" t="s">
        <v>1671</v>
      </c>
      <c r="M323" s="61" t="s">
        <v>1169</v>
      </c>
      <c r="N323" s="61" t="s">
        <v>1671</v>
      </c>
      <c r="O323" s="61">
        <v>2</v>
      </c>
      <c r="P323" s="61">
        <v>140</v>
      </c>
      <c r="Q323" s="61" t="s">
        <v>932</v>
      </c>
      <c r="R323" s="61" t="s">
        <v>26</v>
      </c>
      <c r="S323" s="61" t="s">
        <v>1674</v>
      </c>
      <c r="T323" s="61" t="s">
        <v>1490</v>
      </c>
      <c r="U323" s="61">
        <v>117.9431</v>
      </c>
      <c r="V323" s="61">
        <f t="shared" si="7"/>
        <v>41.45</v>
      </c>
      <c r="W323" s="61">
        <v>4888.7414950000002</v>
      </c>
      <c r="X323" s="61" t="s">
        <v>1670</v>
      </c>
      <c r="Y323" s="61" t="s">
        <v>1669</v>
      </c>
    </row>
    <row r="324" spans="1:25" s="33" customFormat="1" ht="20.399999999999999" x14ac:dyDescent="0.3">
      <c r="A324" s="61" t="s">
        <v>1476</v>
      </c>
      <c r="B324" s="61" t="s">
        <v>1154</v>
      </c>
      <c r="C324" s="61" t="s">
        <v>1665</v>
      </c>
      <c r="D324" s="61" t="s">
        <v>1009</v>
      </c>
      <c r="E324" s="61">
        <v>226</v>
      </c>
      <c r="F324" s="61" t="s">
        <v>930</v>
      </c>
      <c r="G324" s="61" t="s">
        <v>1009</v>
      </c>
      <c r="H324" s="61" t="s">
        <v>1146</v>
      </c>
      <c r="I324" s="61" t="s">
        <v>151</v>
      </c>
      <c r="J324" s="61" t="s">
        <v>1672</v>
      </c>
      <c r="K324" s="61" t="s">
        <v>932</v>
      </c>
      <c r="L324" s="61" t="s">
        <v>1671</v>
      </c>
      <c r="M324" s="61" t="s">
        <v>1169</v>
      </c>
      <c r="N324" s="61" t="s">
        <v>1671</v>
      </c>
      <c r="O324" s="61">
        <v>2</v>
      </c>
      <c r="P324" s="61">
        <v>140</v>
      </c>
      <c r="Q324" s="61" t="s">
        <v>932</v>
      </c>
      <c r="R324" s="61" t="s">
        <v>25</v>
      </c>
      <c r="S324" s="61" t="s">
        <v>1674</v>
      </c>
      <c r="T324" s="61" t="s">
        <v>1490</v>
      </c>
      <c r="U324" s="61">
        <v>87.8065</v>
      </c>
      <c r="V324" s="61">
        <f t="shared" si="7"/>
        <v>2.4900000000000002</v>
      </c>
      <c r="W324" s="61">
        <v>218.63818500000002</v>
      </c>
      <c r="X324" s="61" t="s">
        <v>1670</v>
      </c>
      <c r="Y324" s="61" t="s">
        <v>1669</v>
      </c>
    </row>
    <row r="325" spans="1:25" s="33" customFormat="1" ht="20.399999999999999" x14ac:dyDescent="0.3">
      <c r="A325" s="61" t="s">
        <v>1478</v>
      </c>
      <c r="B325" s="61" t="s">
        <v>1179</v>
      </c>
      <c r="C325" s="61" t="s">
        <v>1665</v>
      </c>
      <c r="D325" s="61" t="s">
        <v>1032</v>
      </c>
      <c r="E325" s="61">
        <v>8</v>
      </c>
      <c r="F325" s="61" t="s">
        <v>930</v>
      </c>
      <c r="G325" s="61" t="s">
        <v>1032</v>
      </c>
      <c r="H325" s="61" t="s">
        <v>1146</v>
      </c>
      <c r="I325" s="61" t="s">
        <v>151</v>
      </c>
      <c r="J325" s="61" t="s">
        <v>1672</v>
      </c>
      <c r="K325" s="61" t="s">
        <v>932</v>
      </c>
      <c r="L325" s="61" t="s">
        <v>1671</v>
      </c>
      <c r="M325" s="61" t="s">
        <v>1169</v>
      </c>
      <c r="N325" s="61" t="s">
        <v>1671</v>
      </c>
      <c r="O325" s="61">
        <v>2</v>
      </c>
      <c r="P325" s="61">
        <v>140</v>
      </c>
      <c r="Q325" s="61" t="s">
        <v>932</v>
      </c>
      <c r="R325" s="61" t="s">
        <v>27</v>
      </c>
      <c r="S325" s="61" t="s">
        <v>1674</v>
      </c>
      <c r="T325" s="61" t="s">
        <v>1490</v>
      </c>
      <c r="U325" s="61">
        <v>72.131699999999995</v>
      </c>
      <c r="V325" s="61">
        <f t="shared" si="7"/>
        <v>0.62000000000000011</v>
      </c>
      <c r="W325" s="61">
        <v>44.721654000000001</v>
      </c>
      <c r="X325" s="61" t="s">
        <v>1670</v>
      </c>
      <c r="Y325" s="61" t="s">
        <v>1669</v>
      </c>
    </row>
    <row r="326" spans="1:25" s="33" customFormat="1" ht="20.399999999999999" x14ac:dyDescent="0.3">
      <c r="A326" s="61" t="s">
        <v>1483</v>
      </c>
      <c r="B326" s="61" t="s">
        <v>1700</v>
      </c>
      <c r="C326" s="61" t="s">
        <v>1665</v>
      </c>
      <c r="D326" s="61" t="s">
        <v>1700</v>
      </c>
      <c r="E326" s="61"/>
      <c r="F326" s="61" t="s">
        <v>1701</v>
      </c>
      <c r="G326" s="61" t="s">
        <v>487</v>
      </c>
      <c r="H326" s="61" t="s">
        <v>1147</v>
      </c>
      <c r="I326" s="61" t="s">
        <v>1647</v>
      </c>
      <c r="J326" s="61" t="s">
        <v>1675</v>
      </c>
      <c r="K326" s="61" t="s">
        <v>932</v>
      </c>
      <c r="L326" s="61" t="s">
        <v>1671</v>
      </c>
      <c r="M326" s="61" t="s">
        <v>1169</v>
      </c>
      <c r="N326" s="61" t="s">
        <v>1671</v>
      </c>
      <c r="O326" s="61">
        <v>2</v>
      </c>
      <c r="P326" s="61">
        <v>140</v>
      </c>
      <c r="Q326" s="61" t="s">
        <v>932</v>
      </c>
      <c r="R326" s="61" t="s">
        <v>28</v>
      </c>
      <c r="S326" s="61" t="s">
        <v>1674</v>
      </c>
      <c r="T326" s="61" t="s">
        <v>1491</v>
      </c>
      <c r="U326" s="61">
        <v>37.685000000000002</v>
      </c>
      <c r="V326" s="61">
        <f t="shared" si="7"/>
        <v>0.78</v>
      </c>
      <c r="W326" s="61">
        <v>29.394300000000001</v>
      </c>
      <c r="X326" s="61" t="s">
        <v>1670</v>
      </c>
      <c r="Y326" s="61" t="s">
        <v>1669</v>
      </c>
    </row>
    <row r="327" spans="1:25" s="33" customFormat="1" ht="20.399999999999999" x14ac:dyDescent="0.3">
      <c r="A327" s="61" t="s">
        <v>1481</v>
      </c>
      <c r="B327" s="61" t="s">
        <v>1033</v>
      </c>
      <c r="C327" s="61" t="s">
        <v>110</v>
      </c>
      <c r="D327" s="61" t="s">
        <v>1684</v>
      </c>
      <c r="E327" s="61">
        <v>63</v>
      </c>
      <c r="F327" s="61" t="s">
        <v>523</v>
      </c>
      <c r="G327" s="61" t="s">
        <v>110</v>
      </c>
      <c r="H327" s="61" t="s">
        <v>1147</v>
      </c>
      <c r="I327" s="61" t="s">
        <v>1647</v>
      </c>
      <c r="J327" s="61" t="s">
        <v>1675</v>
      </c>
      <c r="K327" s="61" t="s">
        <v>932</v>
      </c>
      <c r="L327" s="61" t="s">
        <v>1671</v>
      </c>
      <c r="M327" s="61" t="s">
        <v>1169</v>
      </c>
      <c r="N327" s="61" t="s">
        <v>1671</v>
      </c>
      <c r="O327" s="61">
        <v>2</v>
      </c>
      <c r="P327" s="61">
        <v>140</v>
      </c>
      <c r="Q327" s="61" t="s">
        <v>932</v>
      </c>
      <c r="R327" s="61" t="s">
        <v>26</v>
      </c>
      <c r="S327" s="61" t="s">
        <v>1674</v>
      </c>
      <c r="T327" s="61" t="s">
        <v>1491</v>
      </c>
      <c r="U327" s="61">
        <v>43.342799999999997</v>
      </c>
      <c r="V327" s="61">
        <f t="shared" si="7"/>
        <v>1.87</v>
      </c>
      <c r="W327" s="61">
        <v>81.051035999999996</v>
      </c>
      <c r="X327" s="61" t="s">
        <v>1670</v>
      </c>
      <c r="Y327" s="61" t="s">
        <v>1669</v>
      </c>
    </row>
    <row r="328" spans="1:25" s="33" customFormat="1" ht="20.399999999999999" x14ac:dyDescent="0.3">
      <c r="A328" s="61" t="s">
        <v>1480</v>
      </c>
      <c r="B328" s="61" t="s">
        <v>1134</v>
      </c>
      <c r="C328" s="61" t="s">
        <v>1665</v>
      </c>
      <c r="D328" s="61" t="s">
        <v>1009</v>
      </c>
      <c r="E328" s="61">
        <v>219</v>
      </c>
      <c r="F328" s="61" t="s">
        <v>930</v>
      </c>
      <c r="G328" s="61" t="s">
        <v>1009</v>
      </c>
      <c r="H328" s="61" t="s">
        <v>1147</v>
      </c>
      <c r="I328" s="61" t="s">
        <v>1647</v>
      </c>
      <c r="J328" s="61" t="s">
        <v>1675</v>
      </c>
      <c r="K328" s="61" t="s">
        <v>932</v>
      </c>
      <c r="L328" s="61" t="s">
        <v>1671</v>
      </c>
      <c r="M328" s="61" t="s">
        <v>1169</v>
      </c>
      <c r="N328" s="61" t="s">
        <v>1671</v>
      </c>
      <c r="O328" s="61">
        <v>2</v>
      </c>
      <c r="P328" s="61">
        <v>140</v>
      </c>
      <c r="Q328" s="61" t="s">
        <v>932</v>
      </c>
      <c r="R328" s="61" t="s">
        <v>25</v>
      </c>
      <c r="S328" s="61" t="s">
        <v>1674</v>
      </c>
      <c r="T328" s="61" t="s">
        <v>1491</v>
      </c>
      <c r="U328" s="61">
        <v>68.2042</v>
      </c>
      <c r="V328" s="61">
        <f t="shared" si="7"/>
        <v>2.62</v>
      </c>
      <c r="W328" s="61">
        <v>178.69500400000001</v>
      </c>
      <c r="X328" s="61" t="s">
        <v>1670</v>
      </c>
      <c r="Y328" s="61" t="s">
        <v>1669</v>
      </c>
    </row>
    <row r="329" spans="1:25" s="33" customFormat="1" ht="20.399999999999999" x14ac:dyDescent="0.3">
      <c r="A329" s="61" t="s">
        <v>1482</v>
      </c>
      <c r="B329" s="61" t="s">
        <v>1116</v>
      </c>
      <c r="C329" s="61" t="s">
        <v>1665</v>
      </c>
      <c r="D329" s="61" t="s">
        <v>1032</v>
      </c>
      <c r="E329" s="61">
        <v>23</v>
      </c>
      <c r="F329" s="61" t="s">
        <v>930</v>
      </c>
      <c r="G329" s="61" t="s">
        <v>1032</v>
      </c>
      <c r="H329" s="61" t="s">
        <v>1147</v>
      </c>
      <c r="I329" s="61" t="s">
        <v>1647</v>
      </c>
      <c r="J329" s="61" t="s">
        <v>1675</v>
      </c>
      <c r="K329" s="61" t="s">
        <v>932</v>
      </c>
      <c r="L329" s="61" t="s">
        <v>1671</v>
      </c>
      <c r="M329" s="61" t="s">
        <v>1169</v>
      </c>
      <c r="N329" s="61" t="s">
        <v>1671</v>
      </c>
      <c r="O329" s="61">
        <v>2</v>
      </c>
      <c r="P329" s="61">
        <v>140</v>
      </c>
      <c r="Q329" s="61" t="s">
        <v>932</v>
      </c>
      <c r="R329" s="61" t="s">
        <v>27</v>
      </c>
      <c r="S329" s="61" t="s">
        <v>1674</v>
      </c>
      <c r="T329" s="61" t="s">
        <v>1491</v>
      </c>
      <c r="U329" s="61">
        <v>33.7239</v>
      </c>
      <c r="V329" s="61">
        <f t="shared" si="7"/>
        <v>0.90000000000000013</v>
      </c>
      <c r="W329" s="61">
        <v>30.351510000000005</v>
      </c>
      <c r="X329" s="61" t="s">
        <v>1670</v>
      </c>
      <c r="Y329" s="61" t="s">
        <v>1669</v>
      </c>
    </row>
    <row r="330" spans="1:25" s="33" customFormat="1" ht="30.6" x14ac:dyDescent="0.3">
      <c r="A330" s="61" t="s">
        <v>1487</v>
      </c>
      <c r="B330" s="61" t="s">
        <v>1700</v>
      </c>
      <c r="C330" s="61" t="s">
        <v>1665</v>
      </c>
      <c r="D330" s="61" t="s">
        <v>1700</v>
      </c>
      <c r="E330" s="61"/>
      <c r="F330" s="61" t="s">
        <v>1701</v>
      </c>
      <c r="G330" s="61" t="s">
        <v>487</v>
      </c>
      <c r="H330" s="61" t="s">
        <v>1148</v>
      </c>
      <c r="I330" s="61" t="s">
        <v>1018</v>
      </c>
      <c r="J330" s="61" t="s">
        <v>1031</v>
      </c>
      <c r="K330" s="61" t="s">
        <v>8</v>
      </c>
      <c r="L330" s="61" t="s">
        <v>1671</v>
      </c>
      <c r="M330" s="61" t="s">
        <v>1169</v>
      </c>
      <c r="N330" s="61" t="s">
        <v>1671</v>
      </c>
      <c r="O330" s="61">
        <v>2</v>
      </c>
      <c r="P330" s="61">
        <v>140</v>
      </c>
      <c r="Q330" s="61" t="s">
        <v>932</v>
      </c>
      <c r="R330" s="61" t="s">
        <v>28</v>
      </c>
      <c r="S330" s="61" t="s">
        <v>1674</v>
      </c>
      <c r="T330" s="61" t="s">
        <v>1492</v>
      </c>
      <c r="U330" s="61">
        <v>112.2539</v>
      </c>
      <c r="V330" s="61">
        <f t="shared" si="7"/>
        <v>0.77</v>
      </c>
      <c r="W330" s="61">
        <v>86.435502999999997</v>
      </c>
      <c r="X330" s="61" t="s">
        <v>1670</v>
      </c>
      <c r="Y330" s="61" t="s">
        <v>1669</v>
      </c>
    </row>
    <row r="331" spans="1:25" s="33" customFormat="1" ht="30.6" x14ac:dyDescent="0.3">
      <c r="A331" s="61" t="s">
        <v>1485</v>
      </c>
      <c r="B331" s="61" t="s">
        <v>1173</v>
      </c>
      <c r="C331" s="61" t="s">
        <v>110</v>
      </c>
      <c r="D331" s="61" t="s">
        <v>1684</v>
      </c>
      <c r="E331" s="61">
        <v>97</v>
      </c>
      <c r="F331" s="61" t="s">
        <v>523</v>
      </c>
      <c r="G331" s="61" t="s">
        <v>110</v>
      </c>
      <c r="H331" s="61" t="s">
        <v>1148</v>
      </c>
      <c r="I331" s="61" t="s">
        <v>1018</v>
      </c>
      <c r="J331" s="61" t="s">
        <v>1031</v>
      </c>
      <c r="K331" s="61" t="s">
        <v>8</v>
      </c>
      <c r="L331" s="61" t="s">
        <v>1671</v>
      </c>
      <c r="M331" s="61" t="s">
        <v>1169</v>
      </c>
      <c r="N331" s="61" t="s">
        <v>1671</v>
      </c>
      <c r="O331" s="61">
        <v>2</v>
      </c>
      <c r="P331" s="61">
        <v>140</v>
      </c>
      <c r="Q331" s="61" t="s">
        <v>932</v>
      </c>
      <c r="R331" s="61" t="s">
        <v>26</v>
      </c>
      <c r="S331" s="61" t="s">
        <v>1674</v>
      </c>
      <c r="T331" s="61" t="s">
        <v>1492</v>
      </c>
      <c r="U331" s="61">
        <v>148.89619999999999</v>
      </c>
      <c r="V331" s="61">
        <f t="shared" si="7"/>
        <v>30.98</v>
      </c>
      <c r="W331" s="61">
        <v>4612.8042759999998</v>
      </c>
      <c r="X331" s="61" t="s">
        <v>1670</v>
      </c>
      <c r="Y331" s="61" t="s">
        <v>1669</v>
      </c>
    </row>
    <row r="332" spans="1:25" s="33" customFormat="1" ht="30.6" x14ac:dyDescent="0.3">
      <c r="A332" s="61" t="s">
        <v>1484</v>
      </c>
      <c r="B332" s="61" t="s">
        <v>1138</v>
      </c>
      <c r="C332" s="61" t="s">
        <v>1665</v>
      </c>
      <c r="D332" s="61" t="s">
        <v>1009</v>
      </c>
      <c r="E332" s="61">
        <v>223</v>
      </c>
      <c r="F332" s="61" t="s">
        <v>930</v>
      </c>
      <c r="G332" s="61" t="s">
        <v>1009</v>
      </c>
      <c r="H332" s="61" t="s">
        <v>1148</v>
      </c>
      <c r="I332" s="61" t="s">
        <v>1018</v>
      </c>
      <c r="J332" s="61" t="s">
        <v>1031</v>
      </c>
      <c r="K332" s="61" t="s">
        <v>8</v>
      </c>
      <c r="L332" s="61" t="s">
        <v>1671</v>
      </c>
      <c r="M332" s="61" t="s">
        <v>1169</v>
      </c>
      <c r="N332" s="61" t="s">
        <v>1671</v>
      </c>
      <c r="O332" s="61">
        <v>2</v>
      </c>
      <c r="P332" s="61">
        <v>140</v>
      </c>
      <c r="Q332" s="61" t="s">
        <v>932</v>
      </c>
      <c r="R332" s="61" t="s">
        <v>25</v>
      </c>
      <c r="S332" s="61" t="s">
        <v>1674</v>
      </c>
      <c r="T332" s="61" t="s">
        <v>1492</v>
      </c>
      <c r="U332" s="61">
        <v>120.0658</v>
      </c>
      <c r="V332" s="61">
        <f t="shared" si="7"/>
        <v>1.4300000000000002</v>
      </c>
      <c r="W332" s="61">
        <v>171.69409400000001</v>
      </c>
      <c r="X332" s="61" t="s">
        <v>1670</v>
      </c>
      <c r="Y332" s="61" t="s">
        <v>1669</v>
      </c>
    </row>
    <row r="333" spans="1:25" s="33" customFormat="1" ht="30.6" x14ac:dyDescent="0.3">
      <c r="A333" s="61" t="s">
        <v>1486</v>
      </c>
      <c r="B333" s="61" t="s">
        <v>1120</v>
      </c>
      <c r="C333" s="61" t="s">
        <v>1665</v>
      </c>
      <c r="D333" s="61" t="s">
        <v>1032</v>
      </c>
      <c r="E333" s="61">
        <v>29</v>
      </c>
      <c r="F333" s="61" t="s">
        <v>930</v>
      </c>
      <c r="G333" s="61" t="s">
        <v>1032</v>
      </c>
      <c r="H333" s="61" t="s">
        <v>1148</v>
      </c>
      <c r="I333" s="61" t="s">
        <v>1018</v>
      </c>
      <c r="J333" s="61" t="s">
        <v>1031</v>
      </c>
      <c r="K333" s="61" t="s">
        <v>8</v>
      </c>
      <c r="L333" s="61" t="s">
        <v>1671</v>
      </c>
      <c r="M333" s="61" t="s">
        <v>1169</v>
      </c>
      <c r="N333" s="61" t="s">
        <v>1671</v>
      </c>
      <c r="O333" s="61">
        <v>2</v>
      </c>
      <c r="P333" s="61">
        <v>140</v>
      </c>
      <c r="Q333" s="61" t="s">
        <v>932</v>
      </c>
      <c r="R333" s="61" t="s">
        <v>27</v>
      </c>
      <c r="S333" s="61" t="s">
        <v>1674</v>
      </c>
      <c r="T333" s="61" t="s">
        <v>1492</v>
      </c>
      <c r="U333" s="61">
        <v>99.361699999999999</v>
      </c>
      <c r="V333" s="61">
        <f t="shared" si="7"/>
        <v>0.8</v>
      </c>
      <c r="W333" s="61">
        <v>79.489360000000005</v>
      </c>
      <c r="X333" s="61" t="s">
        <v>1670</v>
      </c>
      <c r="Y333" s="61" t="s">
        <v>1669</v>
      </c>
    </row>
    <row r="334" spans="1:25" s="33" customFormat="1" ht="20.399999999999999" x14ac:dyDescent="0.3">
      <c r="A334" s="61" t="s">
        <v>2305</v>
      </c>
      <c r="B334" s="61" t="s">
        <v>2303</v>
      </c>
      <c r="C334" s="61" t="s">
        <v>1665</v>
      </c>
      <c r="D334" s="61" t="s">
        <v>443</v>
      </c>
      <c r="E334" s="61">
        <v>98</v>
      </c>
      <c r="F334" s="61" t="s">
        <v>3</v>
      </c>
      <c r="G334" s="61" t="s">
        <v>443</v>
      </c>
      <c r="H334" s="61" t="s">
        <v>2289</v>
      </c>
      <c r="I334" s="61" t="s">
        <v>151</v>
      </c>
      <c r="J334" s="61" t="s">
        <v>2321</v>
      </c>
      <c r="K334" s="61" t="s">
        <v>8</v>
      </c>
      <c r="L334" s="61" t="s">
        <v>1070</v>
      </c>
      <c r="M334" s="61" t="s">
        <v>1156</v>
      </c>
      <c r="N334" s="61" t="s">
        <v>932</v>
      </c>
      <c r="O334" s="61" t="s">
        <v>932</v>
      </c>
      <c r="P334" s="61" t="s">
        <v>932</v>
      </c>
      <c r="Q334" s="61" t="s">
        <v>932</v>
      </c>
      <c r="R334" s="61" t="s">
        <v>26</v>
      </c>
      <c r="S334" s="61" t="s">
        <v>1674</v>
      </c>
      <c r="T334" s="61" t="s">
        <v>2312</v>
      </c>
      <c r="U334" s="61">
        <v>76.894800000000004</v>
      </c>
      <c r="V334" s="61">
        <v>2.8689860351033247</v>
      </c>
      <c r="W334" s="61">
        <f t="shared" ref="W334:W341" si="8">V334*U334</f>
        <v>220.61010737206314</v>
      </c>
      <c r="X334" s="61"/>
      <c r="Y334" s="61"/>
    </row>
    <row r="335" spans="1:25" s="33" customFormat="1" ht="20.399999999999999" x14ac:dyDescent="0.3">
      <c r="A335" s="61" t="s">
        <v>2306</v>
      </c>
      <c r="B335" s="61" t="s">
        <v>1700</v>
      </c>
      <c r="C335" s="61" t="s">
        <v>1665</v>
      </c>
      <c r="D335" s="61" t="s">
        <v>1700</v>
      </c>
      <c r="E335" s="61"/>
      <c r="F335" s="61" t="s">
        <v>1701</v>
      </c>
      <c r="G335" s="61" t="s">
        <v>487</v>
      </c>
      <c r="H335" s="61" t="s">
        <v>2289</v>
      </c>
      <c r="I335" s="61" t="s">
        <v>151</v>
      </c>
      <c r="J335" s="61" t="s">
        <v>2321</v>
      </c>
      <c r="K335" s="61" t="s">
        <v>8</v>
      </c>
      <c r="L335" s="61" t="s">
        <v>1070</v>
      </c>
      <c r="M335" s="61" t="s">
        <v>1156</v>
      </c>
      <c r="N335" s="61" t="s">
        <v>932</v>
      </c>
      <c r="O335" s="61" t="s">
        <v>932</v>
      </c>
      <c r="P335" s="61" t="s">
        <v>932</v>
      </c>
      <c r="Q335" s="61" t="s">
        <v>932</v>
      </c>
      <c r="R335" s="61" t="s">
        <v>27</v>
      </c>
      <c r="S335" s="61" t="s">
        <v>1674</v>
      </c>
      <c r="T335" s="61" t="s">
        <v>2312</v>
      </c>
      <c r="U335" s="61">
        <v>86.581999999999994</v>
      </c>
      <c r="V335" s="61">
        <v>0.73745410975509806</v>
      </c>
      <c r="W335" s="61">
        <f t="shared" si="8"/>
        <v>63.850251730815899</v>
      </c>
      <c r="X335" s="61"/>
      <c r="Y335" s="61"/>
    </row>
    <row r="336" spans="1:25" s="33" customFormat="1" ht="20.399999999999999" x14ac:dyDescent="0.3">
      <c r="A336" s="61" t="s">
        <v>2311</v>
      </c>
      <c r="B336" s="61" t="s">
        <v>1700</v>
      </c>
      <c r="C336" s="61" t="s">
        <v>1665</v>
      </c>
      <c r="D336" s="61" t="s">
        <v>1700</v>
      </c>
      <c r="E336" s="61"/>
      <c r="F336" s="61" t="s">
        <v>1701</v>
      </c>
      <c r="G336" s="61" t="s">
        <v>487</v>
      </c>
      <c r="H336" s="61" t="s">
        <v>2289</v>
      </c>
      <c r="I336" s="61" t="s">
        <v>151</v>
      </c>
      <c r="J336" s="61" t="s">
        <v>2321</v>
      </c>
      <c r="K336" s="61" t="s">
        <v>8</v>
      </c>
      <c r="L336" s="61" t="s">
        <v>1070</v>
      </c>
      <c r="M336" s="61" t="s">
        <v>1156</v>
      </c>
      <c r="N336" s="61" t="s">
        <v>932</v>
      </c>
      <c r="O336" s="61" t="s">
        <v>932</v>
      </c>
      <c r="P336" s="61" t="s">
        <v>932</v>
      </c>
      <c r="Q336" s="61" t="s">
        <v>932</v>
      </c>
      <c r="R336" s="61" t="s">
        <v>32</v>
      </c>
      <c r="S336" s="61" t="s">
        <v>1674</v>
      </c>
      <c r="T336" s="61" t="s">
        <v>2312</v>
      </c>
      <c r="U336" s="61">
        <v>75.008200000000002</v>
      </c>
      <c r="V336" s="61">
        <v>0.72005903224537682</v>
      </c>
      <c r="W336" s="61">
        <f t="shared" si="8"/>
        <v>54.010331902467676</v>
      </c>
      <c r="X336" s="61"/>
      <c r="Y336" s="61"/>
    </row>
    <row r="337" spans="1:25" s="33" customFormat="1" ht="20.399999999999999" x14ac:dyDescent="0.3">
      <c r="A337" s="61" t="s">
        <v>2304</v>
      </c>
      <c r="B337" s="61" t="s">
        <v>2302</v>
      </c>
      <c r="C337" s="61" t="s">
        <v>110</v>
      </c>
      <c r="D337" s="61" t="s">
        <v>442</v>
      </c>
      <c r="E337" s="61">
        <v>103</v>
      </c>
      <c r="F337" s="61" t="s">
        <v>942</v>
      </c>
      <c r="G337" s="61" t="s">
        <v>442</v>
      </c>
      <c r="H337" s="61" t="s">
        <v>2289</v>
      </c>
      <c r="I337" s="61" t="s">
        <v>151</v>
      </c>
      <c r="J337" s="61" t="s">
        <v>2321</v>
      </c>
      <c r="K337" s="61" t="s">
        <v>8</v>
      </c>
      <c r="L337" s="61" t="s">
        <v>1070</v>
      </c>
      <c r="M337" s="61" t="s">
        <v>1156</v>
      </c>
      <c r="N337" s="61" t="s">
        <v>932</v>
      </c>
      <c r="O337" s="61" t="s">
        <v>932</v>
      </c>
      <c r="P337" s="61" t="s">
        <v>932</v>
      </c>
      <c r="Q337" s="61" t="s">
        <v>932</v>
      </c>
      <c r="R337" s="61" t="s">
        <v>25</v>
      </c>
      <c r="S337" s="61" t="s">
        <v>1674</v>
      </c>
      <c r="T337" s="61" t="s">
        <v>2312</v>
      </c>
      <c r="U337" s="61">
        <v>76.123900000000006</v>
      </c>
      <c r="V337" s="61">
        <v>5.7019044171210442</v>
      </c>
      <c r="W337" s="61">
        <f t="shared" si="8"/>
        <v>434.05120165848069</v>
      </c>
      <c r="X337" s="61"/>
      <c r="Y337" s="61"/>
    </row>
    <row r="338" spans="1:25" s="33" customFormat="1" ht="20.399999999999999" x14ac:dyDescent="0.3">
      <c r="A338" s="61" t="s">
        <v>2307</v>
      </c>
      <c r="B338" s="61" t="s">
        <v>1201</v>
      </c>
      <c r="C338" s="61" t="s">
        <v>110</v>
      </c>
      <c r="D338" s="61" t="s">
        <v>1684</v>
      </c>
      <c r="E338" s="61">
        <v>66</v>
      </c>
      <c r="F338" s="61" t="s">
        <v>523</v>
      </c>
      <c r="G338" s="61" t="s">
        <v>110</v>
      </c>
      <c r="H338" s="61" t="s">
        <v>2289</v>
      </c>
      <c r="I338" s="61" t="s">
        <v>151</v>
      </c>
      <c r="J338" s="61" t="s">
        <v>2321</v>
      </c>
      <c r="K338" s="61" t="s">
        <v>8</v>
      </c>
      <c r="L338" s="61" t="s">
        <v>1070</v>
      </c>
      <c r="M338" s="61" t="s">
        <v>1156</v>
      </c>
      <c r="N338" s="61" t="s">
        <v>932</v>
      </c>
      <c r="O338" s="61" t="s">
        <v>932</v>
      </c>
      <c r="P338" s="61" t="s">
        <v>932</v>
      </c>
      <c r="Q338" s="61" t="s">
        <v>932</v>
      </c>
      <c r="R338" s="61" t="s">
        <v>28</v>
      </c>
      <c r="S338" s="61" t="s">
        <v>1674</v>
      </c>
      <c r="T338" s="61" t="s">
        <v>2312</v>
      </c>
      <c r="U338" s="61">
        <v>67.965500000000006</v>
      </c>
      <c r="V338" s="61">
        <v>36.152017832669507</v>
      </c>
      <c r="W338" s="61">
        <f t="shared" si="8"/>
        <v>2457.0899680062998</v>
      </c>
      <c r="X338" s="61"/>
      <c r="Y338" s="61"/>
    </row>
    <row r="339" spans="1:25" s="33" customFormat="1" ht="20.399999999999999" x14ac:dyDescent="0.3">
      <c r="A339" s="61" t="s">
        <v>2308</v>
      </c>
      <c r="B339" s="61" t="s">
        <v>1153</v>
      </c>
      <c r="C339" s="61" t="s">
        <v>110</v>
      </c>
      <c r="D339" s="61" t="s">
        <v>1684</v>
      </c>
      <c r="E339" s="61">
        <v>96</v>
      </c>
      <c r="F339" s="61" t="s">
        <v>523</v>
      </c>
      <c r="G339" s="61" t="s">
        <v>110</v>
      </c>
      <c r="H339" s="61" t="s">
        <v>2289</v>
      </c>
      <c r="I339" s="61" t="s">
        <v>151</v>
      </c>
      <c r="J339" s="61" t="s">
        <v>2321</v>
      </c>
      <c r="K339" s="61" t="s">
        <v>8</v>
      </c>
      <c r="L339" s="61" t="s">
        <v>1070</v>
      </c>
      <c r="M339" s="61" t="s">
        <v>1156</v>
      </c>
      <c r="N339" s="61" t="s">
        <v>932</v>
      </c>
      <c r="O339" s="61" t="s">
        <v>932</v>
      </c>
      <c r="P339" s="61" t="s">
        <v>932</v>
      </c>
      <c r="Q339" s="61" t="s">
        <v>932</v>
      </c>
      <c r="R339" s="61" t="s">
        <v>29</v>
      </c>
      <c r="S339" s="61" t="s">
        <v>1674</v>
      </c>
      <c r="T339" s="61" t="s">
        <v>2312</v>
      </c>
      <c r="U339" s="61">
        <v>73.822400000000002</v>
      </c>
      <c r="V339" s="61">
        <v>44.732165009990631</v>
      </c>
      <c r="W339" s="61">
        <f t="shared" si="8"/>
        <v>3302.2357782335325</v>
      </c>
      <c r="X339" s="61"/>
      <c r="Y339" s="61"/>
    </row>
    <row r="340" spans="1:25" s="33" customFormat="1" ht="20.399999999999999" x14ac:dyDescent="0.3">
      <c r="A340" s="61" t="s">
        <v>2309</v>
      </c>
      <c r="B340" s="61" t="s">
        <v>1122</v>
      </c>
      <c r="C340" s="61" t="s">
        <v>1665</v>
      </c>
      <c r="D340" s="61" t="s">
        <v>1009</v>
      </c>
      <c r="E340" s="61">
        <v>201</v>
      </c>
      <c r="F340" s="61" t="s">
        <v>930</v>
      </c>
      <c r="G340" s="61" t="s">
        <v>1009</v>
      </c>
      <c r="H340" s="61" t="s">
        <v>2289</v>
      </c>
      <c r="I340" s="61" t="s">
        <v>151</v>
      </c>
      <c r="J340" s="61" t="s">
        <v>2321</v>
      </c>
      <c r="K340" s="61" t="s">
        <v>8</v>
      </c>
      <c r="L340" s="61" t="s">
        <v>1070</v>
      </c>
      <c r="M340" s="61" t="s">
        <v>1156</v>
      </c>
      <c r="N340" s="61" t="s">
        <v>932</v>
      </c>
      <c r="O340" s="61" t="s">
        <v>932</v>
      </c>
      <c r="P340" s="61" t="s">
        <v>932</v>
      </c>
      <c r="Q340" s="61" t="s">
        <v>932</v>
      </c>
      <c r="R340" s="61" t="s">
        <v>30</v>
      </c>
      <c r="S340" s="61" t="s">
        <v>1674</v>
      </c>
      <c r="T340" s="61" t="s">
        <v>2312</v>
      </c>
      <c r="U340" s="61">
        <v>76.471800000000002</v>
      </c>
      <c r="V340" s="61">
        <v>3.106550790062276</v>
      </c>
      <c r="W340" s="61">
        <f t="shared" si="8"/>
        <v>237.56353070748435</v>
      </c>
      <c r="X340" s="61"/>
      <c r="Y340" s="61"/>
    </row>
    <row r="341" spans="1:25" s="33" customFormat="1" ht="20.399999999999999" x14ac:dyDescent="0.3">
      <c r="A341" s="61" t="s">
        <v>2310</v>
      </c>
      <c r="B341" s="61" t="s">
        <v>1113</v>
      </c>
      <c r="C341" s="61" t="s">
        <v>1665</v>
      </c>
      <c r="D341" s="61" t="s">
        <v>1032</v>
      </c>
      <c r="E341" s="61">
        <v>16</v>
      </c>
      <c r="F341" s="61" t="s">
        <v>930</v>
      </c>
      <c r="G341" s="61" t="s">
        <v>1032</v>
      </c>
      <c r="H341" s="61" t="s">
        <v>2289</v>
      </c>
      <c r="I341" s="61" t="s">
        <v>151</v>
      </c>
      <c r="J341" s="61" t="s">
        <v>2321</v>
      </c>
      <c r="K341" s="61" t="s">
        <v>8</v>
      </c>
      <c r="L341" s="61" t="s">
        <v>1070</v>
      </c>
      <c r="M341" s="61" t="s">
        <v>1156</v>
      </c>
      <c r="N341" s="61" t="s">
        <v>932</v>
      </c>
      <c r="O341" s="61" t="s">
        <v>932</v>
      </c>
      <c r="P341" s="61" t="s">
        <v>932</v>
      </c>
      <c r="Q341" s="61" t="s">
        <v>932</v>
      </c>
      <c r="R341" s="61" t="s">
        <v>31</v>
      </c>
      <c r="S341" s="61" t="s">
        <v>1674</v>
      </c>
      <c r="T341" s="61" t="s">
        <v>2312</v>
      </c>
      <c r="U341" s="61">
        <v>79.694699999999997</v>
      </c>
      <c r="V341" s="61">
        <v>0.79580723767009609</v>
      </c>
      <c r="W341" s="61">
        <f t="shared" si="8"/>
        <v>63.421619063947006</v>
      </c>
      <c r="X341" s="61"/>
      <c r="Y341" s="61"/>
    </row>
  </sheetData>
  <autoFilter ref="A1:Y341" xr:uid="{5FDF218C-7A26-4250-93A9-D65845D4879C}">
    <sortState xmlns:xlrd2="http://schemas.microsoft.com/office/spreadsheetml/2017/richdata2" ref="A2:Y341">
      <sortCondition ref="H1:H341"/>
    </sortState>
  </autoFilter>
  <conditionalFormatting sqref="Q1:W1 F1:J1 A1:D1">
    <cfRule type="expression" dxfId="229" priority="45">
      <formula>$B1="Dneasy PowerSoil Pro"</formula>
    </cfRule>
    <cfRule type="expression" dxfId="228" priority="46">
      <formula>$B1="QIAamp Modified"</formula>
    </cfRule>
    <cfRule type="expression" dxfId="227" priority="47">
      <formula>$B1="MagAttract PowerMag PowerSoil"</formula>
    </cfRule>
    <cfRule type="expression" dxfId="226" priority="48">
      <formula>$B1="MagAttract PowerMag Microbiome"</formula>
    </cfRule>
    <cfRule type="expression" dxfId="225" priority="49">
      <formula>$B1="MagBead DNA Extraction Kit"</formula>
    </cfRule>
    <cfRule type="expression" dxfId="224" priority="50">
      <formula>$B1="DSP Virus"</formula>
    </cfRule>
    <cfRule type="expression" dxfId="223" priority="51">
      <formula>$B1="MagMax Microbiome Ultra Kit"</formula>
    </cfRule>
  </conditionalFormatting>
  <conditionalFormatting sqref="X1:Y1">
    <cfRule type="expression" dxfId="222" priority="38">
      <formula>$B1="Dneasy PowerSoil Pro"</formula>
    </cfRule>
    <cfRule type="expression" dxfId="221" priority="39">
      <formula>$B1="QIAamp Modified"</formula>
    </cfRule>
    <cfRule type="expression" dxfId="220" priority="40">
      <formula>$B1="MagAttract PowerMag PowerSoil"</formula>
    </cfRule>
    <cfRule type="expression" dxfId="219" priority="41">
      <formula>$B1="MagAttract PowerMag Microbiome"</formula>
    </cfRule>
    <cfRule type="expression" dxfId="218" priority="42">
      <formula>$B1="MagBead DNA Extraction Kit"</formula>
    </cfRule>
    <cfRule type="expression" dxfId="217" priority="43">
      <formula>$B1="DSP Virus"</formula>
    </cfRule>
    <cfRule type="expression" dxfId="216" priority="44">
      <formula>$B1="MagMax Microbiome Ultra Kit"</formula>
    </cfRule>
  </conditionalFormatting>
  <conditionalFormatting sqref="L1:P1">
    <cfRule type="expression" dxfId="215" priority="31">
      <formula>$B1="Dneasy PowerSoil Pro"</formula>
    </cfRule>
    <cfRule type="expression" dxfId="214" priority="32">
      <formula>$B1="QIAamp Modified"</formula>
    </cfRule>
    <cfRule type="expression" dxfId="213" priority="33">
      <formula>$B1="MagAttract PowerMag PowerSoil"</formula>
    </cfRule>
    <cfRule type="expression" dxfId="212" priority="34">
      <formula>$B1="MagAttract PowerMag Microbiome"</formula>
    </cfRule>
    <cfRule type="expression" dxfId="211" priority="35">
      <formula>$B1="MagBead DNA Extraction Kit"</formula>
    </cfRule>
    <cfRule type="expression" dxfId="210" priority="36">
      <formula>$B1="DSP Virus"</formula>
    </cfRule>
    <cfRule type="expression" dxfId="209" priority="37">
      <formula>$B1="MagMax Microbiome Ultra Kit"</formula>
    </cfRule>
  </conditionalFormatting>
  <conditionalFormatting sqref="K1">
    <cfRule type="expression" dxfId="208" priority="24">
      <formula>$B1="Dneasy PowerSoil Pro"</formula>
    </cfRule>
    <cfRule type="expression" dxfId="207" priority="25">
      <formula>$B1="QIAamp Modified"</formula>
    </cfRule>
    <cfRule type="expression" dxfId="206" priority="26">
      <formula>$B1="MagAttract PowerMag PowerSoil"</formula>
    </cfRule>
    <cfRule type="expression" dxfId="205" priority="27">
      <formula>$B1="MagAttract PowerMag Microbiome"</formula>
    </cfRule>
    <cfRule type="expression" dxfId="204" priority="28">
      <formula>$B1="MagBead DNA Extraction Kit"</formula>
    </cfRule>
    <cfRule type="expression" dxfId="203" priority="29">
      <formula>$B1="DSP Virus"</formula>
    </cfRule>
    <cfRule type="expression" dxfId="202" priority="30">
      <formula>$B1="MagMax Microbiome Ultra Kit"</formula>
    </cfRule>
  </conditionalFormatting>
  <conditionalFormatting sqref="E1">
    <cfRule type="expression" dxfId="201" priority="17">
      <formula>$B1="Dneasy PowerSoil Pro"</formula>
    </cfRule>
    <cfRule type="expression" dxfId="200" priority="18">
      <formula>$B1="QIAamp Modified"</formula>
    </cfRule>
    <cfRule type="expression" dxfId="199" priority="19">
      <formula>$B1="MagAttract PowerMag PowerSoil"</formula>
    </cfRule>
    <cfRule type="expression" dxfId="198" priority="20">
      <formula>$B1="MagAttract PowerMag Microbiome"</formula>
    </cfRule>
    <cfRule type="expression" dxfId="197" priority="21">
      <formula>$B1="MagBead DNA Extraction Kit"</formula>
    </cfRule>
    <cfRule type="expression" dxfId="196" priority="22">
      <formula>$B1="DSP Virus"</formula>
    </cfRule>
    <cfRule type="expression" dxfId="195" priority="23">
      <formula>$B1="MagMax Microbiome Ultra Kit"</formula>
    </cfRule>
  </conditionalFormatting>
  <dataValidations count="1">
    <dataValidation type="list" allowBlank="1" showInputMessage="1" showErrorMessage="1" sqref="F1:G1 C1" xr:uid="{1A44F438-416E-4DAB-A9EB-26DF436E9211}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7"/>
  <sheetViews>
    <sheetView zoomScale="70" zoomScaleNormal="70" workbookViewId="0">
      <selection activeCell="A13" sqref="A13:XFD13"/>
    </sheetView>
  </sheetViews>
  <sheetFormatPr defaultColWidth="9.109375" defaultRowHeight="13.8" x14ac:dyDescent="0.3"/>
  <cols>
    <col min="1" max="1" width="15.44140625" style="17" bestFit="1" customWidth="1"/>
    <col min="2" max="2" width="16" style="17" bestFit="1" customWidth="1"/>
    <col min="3" max="3" width="41.44140625" style="17" bestFit="1" customWidth="1"/>
    <col min="4" max="4" width="41.44140625" style="17" customWidth="1"/>
    <col min="5" max="5" width="17.33203125" style="17" bestFit="1" customWidth="1"/>
    <col min="6" max="6" width="17.33203125" style="17" customWidth="1"/>
    <col min="7" max="7" width="15.33203125" style="17" bestFit="1" customWidth="1"/>
    <col min="8" max="8" width="45.88671875" style="17" bestFit="1" customWidth="1"/>
    <col min="9" max="9" width="25" style="17" bestFit="1" customWidth="1"/>
    <col min="10" max="10" width="11.44140625" style="17" bestFit="1" customWidth="1"/>
    <col min="11" max="11" width="16" style="17" bestFit="1" customWidth="1"/>
    <col min="12" max="12" width="14" style="17" bestFit="1" customWidth="1"/>
    <col min="13" max="13" width="14" style="17" customWidth="1"/>
    <col min="14" max="14" width="11.6640625" style="17" bestFit="1" customWidth="1"/>
    <col min="15" max="15" width="14.5546875" style="17" bestFit="1" customWidth="1"/>
    <col min="16" max="16384" width="9.109375" style="17"/>
  </cols>
  <sheetData>
    <row r="1" spans="1:15" s="20" customFormat="1" x14ac:dyDescent="0.3">
      <c r="A1" s="19" t="s">
        <v>496</v>
      </c>
      <c r="B1" s="19" t="s">
        <v>438</v>
      </c>
      <c r="C1" s="19" t="s">
        <v>513</v>
      </c>
      <c r="D1" s="19" t="s">
        <v>647</v>
      </c>
      <c r="E1" s="19" t="s">
        <v>479</v>
      </c>
      <c r="F1" s="19" t="s">
        <v>497</v>
      </c>
      <c r="G1" s="19" t="s">
        <v>500</v>
      </c>
      <c r="H1" s="19" t="s">
        <v>535</v>
      </c>
      <c r="I1" s="19" t="s">
        <v>498</v>
      </c>
      <c r="J1" s="19" t="s">
        <v>499</v>
      </c>
      <c r="K1" s="19" t="s">
        <v>510</v>
      </c>
      <c r="L1" s="19" t="s">
        <v>533</v>
      </c>
      <c r="M1" s="19" t="s">
        <v>534</v>
      </c>
      <c r="N1" s="19" t="s">
        <v>23</v>
      </c>
      <c r="O1" s="19" t="s">
        <v>22</v>
      </c>
    </row>
    <row r="2" spans="1:15" ht="14.4" x14ac:dyDescent="0.3">
      <c r="A2" s="18" t="s">
        <v>508</v>
      </c>
      <c r="B2" s="18" t="e">
        <f>VLOOKUP(E2,#REF!,15,FALSE)</f>
        <v>#REF!</v>
      </c>
      <c r="C2" s="2" t="s">
        <v>536</v>
      </c>
      <c r="D2" s="2" t="s">
        <v>648</v>
      </c>
      <c r="E2" s="16" t="s">
        <v>488</v>
      </c>
      <c r="F2" s="16" t="s">
        <v>488</v>
      </c>
      <c r="G2" s="18" t="s">
        <v>530</v>
      </c>
      <c r="H2" s="18" t="s">
        <v>530</v>
      </c>
      <c r="I2" s="18" t="s">
        <v>932</v>
      </c>
      <c r="J2" s="18" t="s">
        <v>530</v>
      </c>
      <c r="K2" s="18" t="s">
        <v>480</v>
      </c>
      <c r="L2" s="18" t="s">
        <v>488</v>
      </c>
      <c r="M2" s="18" t="s">
        <v>488</v>
      </c>
      <c r="N2" s="18" t="s">
        <v>32</v>
      </c>
      <c r="O2" s="18">
        <v>12</v>
      </c>
    </row>
    <row r="3" spans="1:15" ht="14.4" x14ac:dyDescent="0.3">
      <c r="A3" s="18" t="s">
        <v>508</v>
      </c>
      <c r="B3" s="18" t="e">
        <f>VLOOKUP(E3,#REF!,15,FALSE)</f>
        <v>#REF!</v>
      </c>
      <c r="C3" s="2" t="s">
        <v>575</v>
      </c>
      <c r="D3" s="2" t="s">
        <v>737</v>
      </c>
      <c r="E3" s="16" t="s">
        <v>488</v>
      </c>
      <c r="F3" s="16" t="s">
        <v>488</v>
      </c>
      <c r="G3" s="18" t="s">
        <v>530</v>
      </c>
      <c r="H3" s="18" t="s">
        <v>530</v>
      </c>
      <c r="I3" s="18" t="s">
        <v>932</v>
      </c>
      <c r="J3" s="18" t="s">
        <v>530</v>
      </c>
      <c r="K3" s="18" t="s">
        <v>489</v>
      </c>
      <c r="L3" s="18" t="s">
        <v>488</v>
      </c>
      <c r="M3" s="18" t="s">
        <v>488</v>
      </c>
      <c r="N3" s="18" t="s">
        <v>32</v>
      </c>
      <c r="O3" s="18">
        <v>12</v>
      </c>
    </row>
    <row r="4" spans="1:15" ht="14.4" x14ac:dyDescent="0.3">
      <c r="A4" s="24" t="s">
        <v>508</v>
      </c>
      <c r="B4" s="24">
        <v>0</v>
      </c>
      <c r="C4" s="2" t="s">
        <v>576</v>
      </c>
      <c r="D4" s="2" t="s">
        <v>738</v>
      </c>
      <c r="E4" s="24" t="s">
        <v>488</v>
      </c>
      <c r="F4" s="24" t="s">
        <v>488</v>
      </c>
      <c r="G4" s="24" t="s">
        <v>530</v>
      </c>
      <c r="H4" s="24" t="s">
        <v>530</v>
      </c>
      <c r="I4" s="24" t="s">
        <v>932</v>
      </c>
      <c r="J4" s="24" t="s">
        <v>530</v>
      </c>
      <c r="K4" s="24" t="s">
        <v>514</v>
      </c>
      <c r="L4" s="18" t="s">
        <v>488</v>
      </c>
      <c r="M4" s="18" t="s">
        <v>488</v>
      </c>
      <c r="N4" s="24" t="s">
        <v>32</v>
      </c>
      <c r="O4" s="24">
        <v>12</v>
      </c>
    </row>
    <row r="5" spans="1:15" ht="14.4" x14ac:dyDescent="0.3">
      <c r="A5" s="18" t="s">
        <v>33</v>
      </c>
      <c r="B5" s="18" t="e">
        <f>VLOOKUP(E5,#REF!,15,FALSE)</f>
        <v>#REF!</v>
      </c>
      <c r="C5" s="2" t="s">
        <v>173</v>
      </c>
      <c r="D5" s="2" t="s">
        <v>649</v>
      </c>
      <c r="E5" s="16" t="s">
        <v>173</v>
      </c>
      <c r="F5" s="16" t="s">
        <v>3</v>
      </c>
      <c r="G5" s="18" t="s">
        <v>335</v>
      </c>
      <c r="H5" s="18" t="s">
        <v>6</v>
      </c>
      <c r="I5" s="18" t="s">
        <v>265</v>
      </c>
      <c r="J5" s="18">
        <v>2</v>
      </c>
      <c r="K5" s="18" t="s">
        <v>480</v>
      </c>
      <c r="L5" s="18" t="s">
        <v>443</v>
      </c>
      <c r="M5" s="18" t="s">
        <v>268</v>
      </c>
      <c r="N5" s="18" t="s">
        <v>25</v>
      </c>
      <c r="O5" s="18">
        <v>1</v>
      </c>
    </row>
    <row r="6" spans="1:15" ht="14.4" x14ac:dyDescent="0.3">
      <c r="A6" s="18" t="s">
        <v>132</v>
      </c>
      <c r="B6" s="18" t="e">
        <f>VLOOKUP(E6,#REF!,15,FALSE)</f>
        <v>#REF!</v>
      </c>
      <c r="C6" s="2" t="s">
        <v>537</v>
      </c>
      <c r="D6" s="2" t="s">
        <v>650</v>
      </c>
      <c r="E6" s="16" t="s">
        <v>174</v>
      </c>
      <c r="F6" s="16" t="s">
        <v>110</v>
      </c>
      <c r="G6" s="18" t="s">
        <v>335</v>
      </c>
      <c r="H6" s="18" t="s">
        <v>6</v>
      </c>
      <c r="I6" s="18" t="s">
        <v>265</v>
      </c>
      <c r="J6" s="18">
        <v>2</v>
      </c>
      <c r="K6" s="18" t="s">
        <v>480</v>
      </c>
      <c r="L6" s="18" t="s">
        <v>523</v>
      </c>
      <c r="M6" s="18" t="s">
        <v>523</v>
      </c>
      <c r="N6" s="18" t="s">
        <v>26</v>
      </c>
      <c r="O6" s="18">
        <v>1</v>
      </c>
    </row>
    <row r="7" spans="1:15" ht="14.4" x14ac:dyDescent="0.3">
      <c r="A7" s="18" t="s">
        <v>33</v>
      </c>
      <c r="B7" s="18" t="e">
        <f>VLOOKUP(E7,#REF!,15,FALSE)</f>
        <v>#REF!</v>
      </c>
      <c r="C7" s="2" t="s">
        <v>577</v>
      </c>
      <c r="D7" s="2" t="s">
        <v>745</v>
      </c>
      <c r="E7" s="16" t="s">
        <v>174</v>
      </c>
      <c r="F7" s="16" t="s">
        <v>110</v>
      </c>
      <c r="G7" s="18" t="s">
        <v>335</v>
      </c>
      <c r="H7" s="18" t="s">
        <v>6</v>
      </c>
      <c r="I7" s="18" t="s">
        <v>265</v>
      </c>
      <c r="J7" s="18">
        <v>2</v>
      </c>
      <c r="K7" s="18" t="s">
        <v>489</v>
      </c>
      <c r="L7" s="18" t="s">
        <v>523</v>
      </c>
      <c r="M7" s="18" t="s">
        <v>523</v>
      </c>
      <c r="N7" s="18" t="s">
        <v>25</v>
      </c>
      <c r="O7" s="18">
        <v>1</v>
      </c>
    </row>
    <row r="8" spans="1:15" ht="14.4" x14ac:dyDescent="0.3">
      <c r="A8" s="18" t="s">
        <v>133</v>
      </c>
      <c r="B8" s="18" t="e">
        <f>VLOOKUP(E8,#REF!,15,FALSE)</f>
        <v>#REF!</v>
      </c>
      <c r="C8" s="2" t="s">
        <v>175</v>
      </c>
      <c r="D8" s="2" t="s">
        <v>651</v>
      </c>
      <c r="E8" s="16" t="s">
        <v>175</v>
      </c>
      <c r="F8" s="16" t="s">
        <v>4</v>
      </c>
      <c r="G8" s="18" t="s">
        <v>335</v>
      </c>
      <c r="H8" s="18" t="s">
        <v>6</v>
      </c>
      <c r="I8" s="18" t="s">
        <v>265</v>
      </c>
      <c r="J8" s="18">
        <v>2</v>
      </c>
      <c r="K8" s="18" t="s">
        <v>480</v>
      </c>
      <c r="L8" s="18" t="s">
        <v>442</v>
      </c>
      <c r="M8" s="18" t="s">
        <v>279</v>
      </c>
      <c r="N8" s="18" t="s">
        <v>27</v>
      </c>
      <c r="O8" s="18">
        <v>1</v>
      </c>
    </row>
    <row r="9" spans="1:15" ht="14.4" x14ac:dyDescent="0.3">
      <c r="A9" s="18" t="s">
        <v>413</v>
      </c>
      <c r="B9" s="18" t="e">
        <f>VLOOKUP(E9,#REF!,15,FALSE)</f>
        <v>#REF!</v>
      </c>
      <c r="C9" s="2" t="s">
        <v>175</v>
      </c>
      <c r="D9" s="2" t="s">
        <v>841</v>
      </c>
      <c r="E9" s="16" t="s">
        <v>175</v>
      </c>
      <c r="F9" s="16" t="s">
        <v>4</v>
      </c>
      <c r="G9" s="18" t="s">
        <v>335</v>
      </c>
      <c r="H9" s="18" t="s">
        <v>6</v>
      </c>
      <c r="I9" s="18" t="s">
        <v>265</v>
      </c>
      <c r="J9" s="18">
        <v>2</v>
      </c>
      <c r="K9" s="18" t="s">
        <v>514</v>
      </c>
      <c r="L9" s="18" t="s">
        <v>442</v>
      </c>
      <c r="M9" s="18" t="s">
        <v>279</v>
      </c>
      <c r="N9" s="18" t="s">
        <v>26</v>
      </c>
      <c r="O9" s="18">
        <v>9</v>
      </c>
    </row>
    <row r="10" spans="1:15" ht="14.4" x14ac:dyDescent="0.3">
      <c r="A10" s="18" t="s">
        <v>134</v>
      </c>
      <c r="B10" s="18" t="e">
        <f>VLOOKUP(E10,#REF!,15,FALSE)</f>
        <v>#REF!</v>
      </c>
      <c r="C10" s="2" t="s">
        <v>538</v>
      </c>
      <c r="D10" s="2" t="s">
        <v>652</v>
      </c>
      <c r="E10" s="16" t="s">
        <v>176</v>
      </c>
      <c r="F10" s="16" t="s">
        <v>110</v>
      </c>
      <c r="G10" s="18" t="s">
        <v>335</v>
      </c>
      <c r="H10" s="18" t="s">
        <v>6</v>
      </c>
      <c r="I10" s="18" t="s">
        <v>265</v>
      </c>
      <c r="J10" s="18">
        <v>2</v>
      </c>
      <c r="K10" s="18" t="s">
        <v>480</v>
      </c>
      <c r="L10" s="18" t="s">
        <v>523</v>
      </c>
      <c r="M10" s="18" t="s">
        <v>523</v>
      </c>
      <c r="N10" s="18" t="s">
        <v>28</v>
      </c>
      <c r="O10" s="18">
        <v>1</v>
      </c>
    </row>
    <row r="11" spans="1:15" ht="14.4" x14ac:dyDescent="0.3">
      <c r="A11" s="18" t="s">
        <v>420</v>
      </c>
      <c r="B11" s="18" t="e">
        <f>VLOOKUP(E11,#REF!,15,FALSE)</f>
        <v>#REF!</v>
      </c>
      <c r="C11" s="2" t="s">
        <v>578</v>
      </c>
      <c r="D11" s="2" t="s">
        <v>746</v>
      </c>
      <c r="E11" s="16" t="s">
        <v>176</v>
      </c>
      <c r="F11" s="16" t="s">
        <v>110</v>
      </c>
      <c r="G11" s="18" t="s">
        <v>335</v>
      </c>
      <c r="H11" s="18" t="s">
        <v>6</v>
      </c>
      <c r="I11" s="18" t="s">
        <v>265</v>
      </c>
      <c r="J11" s="18">
        <v>2</v>
      </c>
      <c r="K11" s="18" t="s">
        <v>489</v>
      </c>
      <c r="L11" s="18" t="s">
        <v>523</v>
      </c>
      <c r="M11" s="18" t="s">
        <v>523</v>
      </c>
      <c r="N11" s="18" t="s">
        <v>25</v>
      </c>
      <c r="O11" s="18">
        <v>10</v>
      </c>
    </row>
    <row r="12" spans="1:15" ht="14.4" x14ac:dyDescent="0.3">
      <c r="A12" s="18" t="s">
        <v>132</v>
      </c>
      <c r="B12" s="18" t="e">
        <f>VLOOKUP(E12,#REF!,15,FALSE)</f>
        <v>#REF!</v>
      </c>
      <c r="C12" s="2" t="s">
        <v>579</v>
      </c>
      <c r="D12" s="2" t="s">
        <v>747</v>
      </c>
      <c r="E12" s="16" t="s">
        <v>176</v>
      </c>
      <c r="F12" s="16" t="s">
        <v>110</v>
      </c>
      <c r="G12" s="18" t="s">
        <v>335</v>
      </c>
      <c r="H12" s="18" t="s">
        <v>6</v>
      </c>
      <c r="I12" s="18" t="s">
        <v>265</v>
      </c>
      <c r="J12" s="18">
        <v>2</v>
      </c>
      <c r="K12" s="18" t="s">
        <v>489</v>
      </c>
      <c r="L12" s="18" t="s">
        <v>523</v>
      </c>
      <c r="M12" s="18" t="s">
        <v>523</v>
      </c>
      <c r="N12" s="18" t="s">
        <v>26</v>
      </c>
      <c r="O12" s="18">
        <v>1</v>
      </c>
    </row>
    <row r="13" spans="1:15" ht="14.4" x14ac:dyDescent="0.3">
      <c r="A13" s="18" t="s">
        <v>135</v>
      </c>
      <c r="B13" s="18" t="e">
        <f>VLOOKUP(E13,#REF!,15,FALSE)</f>
        <v>#REF!</v>
      </c>
      <c r="C13" s="2" t="s">
        <v>177</v>
      </c>
      <c r="D13" s="2" t="s">
        <v>653</v>
      </c>
      <c r="E13" s="16" t="s">
        <v>177</v>
      </c>
      <c r="F13" s="16" t="s">
        <v>930</v>
      </c>
      <c r="G13" s="18" t="s">
        <v>335</v>
      </c>
      <c r="H13" s="18" t="s">
        <v>6</v>
      </c>
      <c r="I13" s="18" t="s">
        <v>265</v>
      </c>
      <c r="J13" s="18">
        <v>2</v>
      </c>
      <c r="K13" s="18" t="s">
        <v>480</v>
      </c>
      <c r="L13" s="18" t="s">
        <v>111</v>
      </c>
      <c r="M13" s="18" t="s">
        <v>111</v>
      </c>
      <c r="N13" s="18" t="s">
        <v>29</v>
      </c>
      <c r="O13" s="18">
        <v>1</v>
      </c>
    </row>
    <row r="14" spans="1:15" ht="14.4" x14ac:dyDescent="0.3">
      <c r="A14" s="18" t="s">
        <v>411</v>
      </c>
      <c r="B14" s="18" t="e">
        <f>VLOOKUP(E14,#REF!,15,FALSE)</f>
        <v>#REF!</v>
      </c>
      <c r="C14" s="2" t="s">
        <v>177</v>
      </c>
      <c r="D14" s="2" t="s">
        <v>842</v>
      </c>
      <c r="E14" s="16" t="s">
        <v>177</v>
      </c>
      <c r="F14" s="16" t="s">
        <v>930</v>
      </c>
      <c r="G14" s="18" t="s">
        <v>335</v>
      </c>
      <c r="H14" s="18" t="s">
        <v>6</v>
      </c>
      <c r="I14" s="18" t="s">
        <v>265</v>
      </c>
      <c r="J14" s="18">
        <v>2</v>
      </c>
      <c r="K14" s="18" t="s">
        <v>514</v>
      </c>
      <c r="L14" s="18" t="s">
        <v>111</v>
      </c>
      <c r="M14" s="18" t="s">
        <v>111</v>
      </c>
      <c r="N14" s="18" t="s">
        <v>32</v>
      </c>
      <c r="O14" s="18">
        <v>8</v>
      </c>
    </row>
    <row r="15" spans="1:15" ht="14.4" x14ac:dyDescent="0.3">
      <c r="A15" s="18" t="s">
        <v>136</v>
      </c>
      <c r="B15" s="18" t="e">
        <f>VLOOKUP(E15,#REF!,15,FALSE)</f>
        <v>#REF!</v>
      </c>
      <c r="C15" s="2" t="s">
        <v>178</v>
      </c>
      <c r="D15" s="2" t="s">
        <v>654</v>
      </c>
      <c r="E15" s="16" t="s">
        <v>178</v>
      </c>
      <c r="F15" s="16" t="s">
        <v>3</v>
      </c>
      <c r="G15" s="18" t="s">
        <v>335</v>
      </c>
      <c r="H15" s="18" t="s">
        <v>6</v>
      </c>
      <c r="I15" s="18" t="s">
        <v>265</v>
      </c>
      <c r="J15" s="18">
        <v>2</v>
      </c>
      <c r="K15" s="18" t="s">
        <v>480</v>
      </c>
      <c r="L15" s="18" t="s">
        <v>443</v>
      </c>
      <c r="M15" s="18" t="s">
        <v>269</v>
      </c>
      <c r="N15" s="18" t="s">
        <v>30</v>
      </c>
      <c r="O15" s="18">
        <v>1</v>
      </c>
    </row>
    <row r="16" spans="1:15" ht="14.4" x14ac:dyDescent="0.3">
      <c r="A16" s="18" t="s">
        <v>133</v>
      </c>
      <c r="B16" s="18" t="e">
        <f>VLOOKUP(E16,#REF!,15,FALSE)</f>
        <v>#REF!</v>
      </c>
      <c r="C16" s="2" t="s">
        <v>179</v>
      </c>
      <c r="D16" s="2" t="s">
        <v>843</v>
      </c>
      <c r="E16" s="16" t="s">
        <v>179</v>
      </c>
      <c r="F16" s="16" t="s">
        <v>110</v>
      </c>
      <c r="G16" s="18" t="s">
        <v>335</v>
      </c>
      <c r="H16" s="18" t="s">
        <v>6</v>
      </c>
      <c r="I16" s="18" t="s">
        <v>265</v>
      </c>
      <c r="J16" s="18">
        <v>2</v>
      </c>
      <c r="K16" s="18" t="s">
        <v>514</v>
      </c>
      <c r="L16" s="18" t="s">
        <v>523</v>
      </c>
      <c r="M16" s="18" t="s">
        <v>523</v>
      </c>
      <c r="N16" s="18" t="s">
        <v>27</v>
      </c>
      <c r="O16" s="18">
        <v>1</v>
      </c>
    </row>
    <row r="17" spans="1:15" ht="14.4" x14ac:dyDescent="0.3">
      <c r="A17" s="18" t="s">
        <v>137</v>
      </c>
      <c r="B17" s="18" t="e">
        <f>VLOOKUP(E17,#REF!,15,FALSE)</f>
        <v>#REF!</v>
      </c>
      <c r="C17" s="2" t="s">
        <v>539</v>
      </c>
      <c r="D17" s="2" t="s">
        <v>655</v>
      </c>
      <c r="E17" s="16" t="s">
        <v>179</v>
      </c>
      <c r="F17" s="16" t="s">
        <v>110</v>
      </c>
      <c r="G17" s="18" t="s">
        <v>335</v>
      </c>
      <c r="H17" s="18" t="s">
        <v>6</v>
      </c>
      <c r="I17" s="18" t="s">
        <v>265</v>
      </c>
      <c r="J17" s="18">
        <v>2</v>
      </c>
      <c r="K17" s="18" t="s">
        <v>480</v>
      </c>
      <c r="L17" s="18" t="s">
        <v>523</v>
      </c>
      <c r="M17" s="18" t="s">
        <v>523</v>
      </c>
      <c r="N17" s="18" t="s">
        <v>31</v>
      </c>
      <c r="O17" s="18">
        <v>1</v>
      </c>
    </row>
    <row r="18" spans="1:15" ht="14.4" x14ac:dyDescent="0.3">
      <c r="A18" s="18" t="s">
        <v>133</v>
      </c>
      <c r="B18" s="18" t="e">
        <f>VLOOKUP(E18,#REF!,15,FALSE)</f>
        <v>#REF!</v>
      </c>
      <c r="C18" s="2" t="s">
        <v>580</v>
      </c>
      <c r="D18" s="2" t="s">
        <v>748</v>
      </c>
      <c r="E18" s="16" t="s">
        <v>179</v>
      </c>
      <c r="F18" s="16" t="s">
        <v>110</v>
      </c>
      <c r="G18" s="18" t="s">
        <v>335</v>
      </c>
      <c r="H18" s="18" t="s">
        <v>6</v>
      </c>
      <c r="I18" s="18" t="s">
        <v>265</v>
      </c>
      <c r="J18" s="18">
        <v>2</v>
      </c>
      <c r="K18" s="18" t="s">
        <v>489</v>
      </c>
      <c r="L18" s="18" t="s">
        <v>523</v>
      </c>
      <c r="M18" s="18" t="s">
        <v>523</v>
      </c>
      <c r="N18" s="18" t="s">
        <v>27</v>
      </c>
      <c r="O18" s="18">
        <v>1</v>
      </c>
    </row>
    <row r="19" spans="1:15" ht="14.4" x14ac:dyDescent="0.3">
      <c r="A19" s="18" t="s">
        <v>138</v>
      </c>
      <c r="B19" s="18" t="e">
        <f>VLOOKUP(E19,#REF!,15,FALSE)</f>
        <v>#REF!</v>
      </c>
      <c r="C19" s="2" t="s">
        <v>180</v>
      </c>
      <c r="D19" s="2" t="s">
        <v>656</v>
      </c>
      <c r="E19" s="16" t="s">
        <v>180</v>
      </c>
      <c r="F19" s="16" t="s">
        <v>4</v>
      </c>
      <c r="G19" s="18" t="s">
        <v>335</v>
      </c>
      <c r="H19" s="18" t="s">
        <v>6</v>
      </c>
      <c r="I19" s="18" t="s">
        <v>265</v>
      </c>
      <c r="J19" s="18">
        <v>2</v>
      </c>
      <c r="K19" s="18" t="s">
        <v>480</v>
      </c>
      <c r="L19" s="18" t="s">
        <v>442</v>
      </c>
      <c r="M19" s="18" t="s">
        <v>280</v>
      </c>
      <c r="N19" s="18" t="s">
        <v>32</v>
      </c>
      <c r="O19" s="18">
        <v>1</v>
      </c>
    </row>
    <row r="20" spans="1:15" ht="14.4" x14ac:dyDescent="0.3">
      <c r="A20" s="18" t="s">
        <v>416</v>
      </c>
      <c r="B20" s="18" t="e">
        <f>VLOOKUP(E20,#REF!,15,FALSE)</f>
        <v>#REF!</v>
      </c>
      <c r="C20" s="2" t="s">
        <v>180</v>
      </c>
      <c r="D20" s="2" t="s">
        <v>844</v>
      </c>
      <c r="E20" s="16" t="s">
        <v>180</v>
      </c>
      <c r="F20" s="16" t="s">
        <v>4</v>
      </c>
      <c r="G20" s="18" t="s">
        <v>335</v>
      </c>
      <c r="H20" s="18" t="s">
        <v>6</v>
      </c>
      <c r="I20" s="18" t="s">
        <v>265</v>
      </c>
      <c r="J20" s="18">
        <v>2</v>
      </c>
      <c r="K20" s="18" t="s">
        <v>514</v>
      </c>
      <c r="L20" s="18" t="s">
        <v>442</v>
      </c>
      <c r="M20" s="18" t="s">
        <v>280</v>
      </c>
      <c r="N20" s="18" t="s">
        <v>29</v>
      </c>
      <c r="O20" s="18">
        <v>9</v>
      </c>
    </row>
    <row r="21" spans="1:15" ht="14.4" x14ac:dyDescent="0.3">
      <c r="A21" s="18" t="s">
        <v>134</v>
      </c>
      <c r="B21" s="18" t="e">
        <f>VLOOKUP(E21,#REF!,15,FALSE)</f>
        <v>#REF!</v>
      </c>
      <c r="C21" s="2" t="s">
        <v>251</v>
      </c>
      <c r="D21" s="2" t="s">
        <v>749</v>
      </c>
      <c r="E21" s="16" t="s">
        <v>251</v>
      </c>
      <c r="F21" s="16" t="s">
        <v>5</v>
      </c>
      <c r="G21" s="18" t="s">
        <v>335</v>
      </c>
      <c r="H21" s="18" t="s">
        <v>6</v>
      </c>
      <c r="I21" s="18" t="s">
        <v>265</v>
      </c>
      <c r="J21" s="18">
        <v>2</v>
      </c>
      <c r="K21" s="18" t="s">
        <v>489</v>
      </c>
      <c r="L21" s="18" t="s">
        <v>5</v>
      </c>
      <c r="M21" s="18" t="s">
        <v>5</v>
      </c>
      <c r="N21" s="18" t="s">
        <v>28</v>
      </c>
      <c r="O21" s="18">
        <v>1</v>
      </c>
    </row>
    <row r="22" spans="1:15" ht="14.4" x14ac:dyDescent="0.3">
      <c r="A22" s="18" t="s">
        <v>134</v>
      </c>
      <c r="B22" s="18" t="e">
        <f>VLOOKUP(E22,#REF!,15,FALSE)</f>
        <v>#REF!</v>
      </c>
      <c r="C22" s="2" t="s">
        <v>251</v>
      </c>
      <c r="D22" s="2" t="s">
        <v>845</v>
      </c>
      <c r="E22" s="16" t="s">
        <v>251</v>
      </c>
      <c r="F22" s="16" t="s">
        <v>5</v>
      </c>
      <c r="G22" s="18" t="s">
        <v>335</v>
      </c>
      <c r="H22" s="18" t="s">
        <v>6</v>
      </c>
      <c r="I22" s="18" t="s">
        <v>265</v>
      </c>
      <c r="J22" s="18">
        <v>2</v>
      </c>
      <c r="K22" s="18" t="s">
        <v>514</v>
      </c>
      <c r="L22" s="18" t="s">
        <v>5</v>
      </c>
      <c r="M22" s="18" t="s">
        <v>5</v>
      </c>
      <c r="N22" s="18" t="s">
        <v>28</v>
      </c>
      <c r="O22" s="18">
        <v>1</v>
      </c>
    </row>
    <row r="23" spans="1:15" ht="14.4" x14ac:dyDescent="0.3">
      <c r="A23" s="18" t="s">
        <v>139</v>
      </c>
      <c r="B23" s="18" t="e">
        <f>VLOOKUP(E23,#REF!,15,FALSE)</f>
        <v>#REF!</v>
      </c>
      <c r="C23" s="2" t="s">
        <v>252</v>
      </c>
      <c r="D23" s="2" t="s">
        <v>657</v>
      </c>
      <c r="E23" s="16" t="s">
        <v>252</v>
      </c>
      <c r="F23" s="16" t="s">
        <v>5</v>
      </c>
      <c r="G23" s="18" t="s">
        <v>335</v>
      </c>
      <c r="H23" s="18" t="s">
        <v>6</v>
      </c>
      <c r="I23" s="18" t="s">
        <v>265</v>
      </c>
      <c r="J23" s="18">
        <v>2</v>
      </c>
      <c r="K23" s="18" t="s">
        <v>480</v>
      </c>
      <c r="L23" s="18" t="s">
        <v>5</v>
      </c>
      <c r="M23" s="18" t="s">
        <v>5</v>
      </c>
      <c r="N23" s="18" t="s">
        <v>25</v>
      </c>
      <c r="O23" s="18">
        <v>2</v>
      </c>
    </row>
    <row r="24" spans="1:15" ht="14.4" x14ac:dyDescent="0.3">
      <c r="A24" s="18" t="s">
        <v>34</v>
      </c>
      <c r="B24" s="18" t="e">
        <f>VLOOKUP(E24,#REF!,15,FALSE)</f>
        <v>#REF!</v>
      </c>
      <c r="C24" s="2" t="s">
        <v>181</v>
      </c>
      <c r="D24" s="2" t="s">
        <v>658</v>
      </c>
      <c r="E24" s="16" t="s">
        <v>181</v>
      </c>
      <c r="F24" s="16" t="s">
        <v>930</v>
      </c>
      <c r="G24" s="18" t="s">
        <v>335</v>
      </c>
      <c r="H24" s="18" t="s">
        <v>6</v>
      </c>
      <c r="I24" s="18" t="s">
        <v>265</v>
      </c>
      <c r="J24" s="18">
        <v>2</v>
      </c>
      <c r="K24" s="18" t="s">
        <v>480</v>
      </c>
      <c r="L24" s="18" t="s">
        <v>111</v>
      </c>
      <c r="M24" s="18" t="s">
        <v>111</v>
      </c>
      <c r="N24" s="18" t="s">
        <v>26</v>
      </c>
      <c r="O24" s="18">
        <v>2</v>
      </c>
    </row>
    <row r="25" spans="1:15" ht="14.4" x14ac:dyDescent="0.3">
      <c r="A25" s="18" t="s">
        <v>422</v>
      </c>
      <c r="B25" s="18" t="e">
        <f>VLOOKUP(E25,#REF!,15,FALSE)</f>
        <v>#REF!</v>
      </c>
      <c r="C25" s="2" t="s">
        <v>181</v>
      </c>
      <c r="D25" s="2" t="s">
        <v>846</v>
      </c>
      <c r="E25" s="16" t="s">
        <v>181</v>
      </c>
      <c r="F25" s="16" t="s">
        <v>930</v>
      </c>
      <c r="G25" s="18" t="s">
        <v>335</v>
      </c>
      <c r="H25" s="18" t="s">
        <v>6</v>
      </c>
      <c r="I25" s="18" t="s">
        <v>265</v>
      </c>
      <c r="J25" s="18">
        <v>2</v>
      </c>
      <c r="K25" s="18" t="s">
        <v>514</v>
      </c>
      <c r="L25" s="18" t="s">
        <v>111</v>
      </c>
      <c r="M25" s="18" t="s">
        <v>111</v>
      </c>
      <c r="N25" s="18" t="s">
        <v>27</v>
      </c>
      <c r="O25" s="18">
        <v>10</v>
      </c>
    </row>
    <row r="26" spans="1:15" ht="14.4" x14ac:dyDescent="0.3">
      <c r="A26" s="18" t="s">
        <v>135</v>
      </c>
      <c r="B26" s="18" t="e">
        <f>VLOOKUP(E26,#REF!,15,FALSE)</f>
        <v>#REF!</v>
      </c>
      <c r="C26" s="2" t="s">
        <v>182</v>
      </c>
      <c r="D26" s="2" t="s">
        <v>847</v>
      </c>
      <c r="E26" s="16" t="s">
        <v>182</v>
      </c>
      <c r="F26" s="16" t="s">
        <v>110</v>
      </c>
      <c r="G26" s="18" t="s">
        <v>335</v>
      </c>
      <c r="H26" s="18" t="s">
        <v>6</v>
      </c>
      <c r="I26" s="18" t="s">
        <v>265</v>
      </c>
      <c r="J26" s="18">
        <v>2</v>
      </c>
      <c r="K26" s="18" t="s">
        <v>514</v>
      </c>
      <c r="L26" s="18" t="s">
        <v>523</v>
      </c>
      <c r="M26" s="18" t="s">
        <v>523</v>
      </c>
      <c r="N26" s="18" t="s">
        <v>29</v>
      </c>
      <c r="O26" s="18">
        <v>1</v>
      </c>
    </row>
    <row r="27" spans="1:15" ht="14.4" x14ac:dyDescent="0.3">
      <c r="A27" s="18" t="s">
        <v>140</v>
      </c>
      <c r="B27" s="18" t="e">
        <f>VLOOKUP(E27,#REF!,15,FALSE)</f>
        <v>#REF!</v>
      </c>
      <c r="C27" s="2" t="s">
        <v>540</v>
      </c>
      <c r="D27" s="2" t="s">
        <v>659</v>
      </c>
      <c r="E27" s="16" t="s">
        <v>182</v>
      </c>
      <c r="F27" s="16" t="s">
        <v>110</v>
      </c>
      <c r="G27" s="18" t="s">
        <v>335</v>
      </c>
      <c r="H27" s="18" t="s">
        <v>6</v>
      </c>
      <c r="I27" s="18" t="s">
        <v>265</v>
      </c>
      <c r="J27" s="18">
        <v>2</v>
      </c>
      <c r="K27" s="18" t="s">
        <v>480</v>
      </c>
      <c r="L27" s="18" t="s">
        <v>523</v>
      </c>
      <c r="M27" s="18" t="s">
        <v>523</v>
      </c>
      <c r="N27" s="18" t="s">
        <v>27</v>
      </c>
      <c r="O27" s="18">
        <v>2</v>
      </c>
    </row>
    <row r="28" spans="1:15" ht="14.4" x14ac:dyDescent="0.3">
      <c r="A28" s="18" t="s">
        <v>135</v>
      </c>
      <c r="B28" s="18" t="e">
        <f>VLOOKUP(E28,#REF!,15,FALSE)</f>
        <v>#REF!</v>
      </c>
      <c r="C28" s="2" t="s">
        <v>581</v>
      </c>
      <c r="D28" s="2" t="s">
        <v>750</v>
      </c>
      <c r="E28" s="16" t="s">
        <v>182</v>
      </c>
      <c r="F28" s="16" t="s">
        <v>110</v>
      </c>
      <c r="G28" s="18" t="s">
        <v>335</v>
      </c>
      <c r="H28" s="18" t="s">
        <v>6</v>
      </c>
      <c r="I28" s="18" t="s">
        <v>265</v>
      </c>
      <c r="J28" s="18">
        <v>2</v>
      </c>
      <c r="K28" s="18" t="s">
        <v>489</v>
      </c>
      <c r="L28" s="18" t="s">
        <v>523</v>
      </c>
      <c r="M28" s="18" t="s">
        <v>523</v>
      </c>
      <c r="N28" s="18" t="s">
        <v>29</v>
      </c>
      <c r="O28" s="18">
        <v>1</v>
      </c>
    </row>
    <row r="29" spans="1:15" ht="14.4" x14ac:dyDescent="0.3">
      <c r="A29" s="18" t="s">
        <v>387</v>
      </c>
      <c r="B29" s="18" t="e">
        <f>VLOOKUP(E29,#REF!,15,FALSE)</f>
        <v>#REF!</v>
      </c>
      <c r="C29" s="2" t="s">
        <v>183</v>
      </c>
      <c r="D29" s="2" t="s">
        <v>848</v>
      </c>
      <c r="E29" s="16" t="s">
        <v>183</v>
      </c>
      <c r="F29" s="16" t="s">
        <v>4</v>
      </c>
      <c r="G29" s="18" t="s">
        <v>335</v>
      </c>
      <c r="H29" s="18" t="s">
        <v>7</v>
      </c>
      <c r="I29" s="18" t="s">
        <v>931</v>
      </c>
      <c r="J29" s="18">
        <v>1</v>
      </c>
      <c r="K29" s="18" t="s">
        <v>514</v>
      </c>
      <c r="L29" s="18" t="s">
        <v>442</v>
      </c>
      <c r="M29" s="18" t="s">
        <v>288</v>
      </c>
      <c r="N29" s="18" t="s">
        <v>32</v>
      </c>
      <c r="O29" s="18">
        <v>5</v>
      </c>
    </row>
    <row r="30" spans="1:15" ht="14.4" x14ac:dyDescent="0.3">
      <c r="A30" s="18" t="s">
        <v>141</v>
      </c>
      <c r="B30" s="18" t="e">
        <f>VLOOKUP(E30,#REF!,15,FALSE)</f>
        <v>#REF!</v>
      </c>
      <c r="C30" s="2" t="s">
        <v>541</v>
      </c>
      <c r="D30" s="2" t="s">
        <v>660</v>
      </c>
      <c r="E30" s="16" t="s">
        <v>183</v>
      </c>
      <c r="F30" s="16" t="s">
        <v>4</v>
      </c>
      <c r="G30" s="18" t="s">
        <v>335</v>
      </c>
      <c r="H30" s="18" t="s">
        <v>7</v>
      </c>
      <c r="I30" s="18" t="s">
        <v>931</v>
      </c>
      <c r="J30" s="18">
        <v>1</v>
      </c>
      <c r="K30" s="18" t="s">
        <v>480</v>
      </c>
      <c r="L30" s="18" t="s">
        <v>442</v>
      </c>
      <c r="M30" s="18" t="s">
        <v>288</v>
      </c>
      <c r="N30" s="18" t="s">
        <v>28</v>
      </c>
      <c r="O30" s="18">
        <v>2</v>
      </c>
    </row>
    <row r="31" spans="1:15" ht="14.4" x14ac:dyDescent="0.3">
      <c r="A31" s="18" t="s">
        <v>136</v>
      </c>
      <c r="B31" s="18" t="e">
        <f>VLOOKUP(E31,#REF!,15,FALSE)</f>
        <v>#REF!</v>
      </c>
      <c r="C31" s="2" t="s">
        <v>582</v>
      </c>
      <c r="D31" s="2" t="s">
        <v>751</v>
      </c>
      <c r="E31" s="16" t="s">
        <v>183</v>
      </c>
      <c r="F31" s="16" t="s">
        <v>4</v>
      </c>
      <c r="G31" s="18" t="s">
        <v>335</v>
      </c>
      <c r="H31" s="18" t="s">
        <v>7</v>
      </c>
      <c r="I31" s="18" t="s">
        <v>931</v>
      </c>
      <c r="J31" s="18">
        <v>1</v>
      </c>
      <c r="K31" s="18" t="s">
        <v>489</v>
      </c>
      <c r="L31" s="18" t="s">
        <v>442</v>
      </c>
      <c r="M31" s="18" t="s">
        <v>288</v>
      </c>
      <c r="N31" s="18" t="s">
        <v>30</v>
      </c>
      <c r="O31" s="18">
        <v>1</v>
      </c>
    </row>
    <row r="32" spans="1:15" ht="14.4" x14ac:dyDescent="0.3">
      <c r="A32" s="18" t="s">
        <v>360</v>
      </c>
      <c r="B32" s="18" t="e">
        <f>VLOOKUP(E32,#REF!,15,FALSE)</f>
        <v>#REF!</v>
      </c>
      <c r="C32" s="2" t="s">
        <v>184</v>
      </c>
      <c r="D32" s="2" t="s">
        <v>661</v>
      </c>
      <c r="E32" s="16" t="s">
        <v>184</v>
      </c>
      <c r="F32" s="16" t="s">
        <v>3</v>
      </c>
      <c r="G32" s="18" t="s">
        <v>335</v>
      </c>
      <c r="H32" s="18" t="s">
        <v>7</v>
      </c>
      <c r="I32" s="18" t="s">
        <v>931</v>
      </c>
      <c r="J32" s="18">
        <v>1</v>
      </c>
      <c r="K32" s="18" t="s">
        <v>480</v>
      </c>
      <c r="L32" s="18" t="s">
        <v>443</v>
      </c>
      <c r="M32" s="18" t="s">
        <v>273</v>
      </c>
      <c r="N32" s="18" t="s">
        <v>29</v>
      </c>
      <c r="O32" s="18">
        <v>2</v>
      </c>
    </row>
    <row r="33" spans="1:15" ht="14.4" x14ac:dyDescent="0.3">
      <c r="A33" s="18" t="s">
        <v>361</v>
      </c>
      <c r="B33" s="18" t="e">
        <f>VLOOKUP(E33,#REF!,15,FALSE)</f>
        <v>#REF!</v>
      </c>
      <c r="C33" s="2" t="s">
        <v>185</v>
      </c>
      <c r="D33" s="2" t="s">
        <v>662</v>
      </c>
      <c r="E33" s="16" t="s">
        <v>185</v>
      </c>
      <c r="F33" s="16" t="s">
        <v>110</v>
      </c>
      <c r="G33" s="18" t="s">
        <v>335</v>
      </c>
      <c r="H33" s="18" t="s">
        <v>7</v>
      </c>
      <c r="I33" s="18" t="s">
        <v>931</v>
      </c>
      <c r="J33" s="18">
        <v>1</v>
      </c>
      <c r="K33" s="18" t="s">
        <v>480</v>
      </c>
      <c r="L33" s="18" t="s">
        <v>523</v>
      </c>
      <c r="M33" s="18" t="s">
        <v>523</v>
      </c>
      <c r="N33" s="18" t="s">
        <v>30</v>
      </c>
      <c r="O33" s="18">
        <v>2</v>
      </c>
    </row>
    <row r="34" spans="1:15" ht="14.4" x14ac:dyDescent="0.3">
      <c r="A34" s="18" t="s">
        <v>362</v>
      </c>
      <c r="B34" s="18" t="e">
        <f>VLOOKUP(E34,#REF!,15,FALSE)</f>
        <v>#REF!</v>
      </c>
      <c r="C34" s="2" t="s">
        <v>186</v>
      </c>
      <c r="D34" s="2" t="s">
        <v>663</v>
      </c>
      <c r="E34" s="16" t="s">
        <v>186</v>
      </c>
      <c r="F34" s="16" t="s">
        <v>4</v>
      </c>
      <c r="G34" s="18" t="s">
        <v>335</v>
      </c>
      <c r="H34" s="18" t="s">
        <v>7</v>
      </c>
      <c r="I34" s="18" t="s">
        <v>931</v>
      </c>
      <c r="J34" s="18">
        <v>1</v>
      </c>
      <c r="K34" s="18" t="s">
        <v>480</v>
      </c>
      <c r="L34" s="18" t="s">
        <v>442</v>
      </c>
      <c r="M34" s="18" t="s">
        <v>289</v>
      </c>
      <c r="N34" s="18" t="s">
        <v>31</v>
      </c>
      <c r="O34" s="18">
        <v>2</v>
      </c>
    </row>
    <row r="35" spans="1:15" ht="14.4" x14ac:dyDescent="0.3">
      <c r="A35" s="18" t="s">
        <v>398</v>
      </c>
      <c r="B35" s="18" t="e">
        <f>VLOOKUP(E35,#REF!,15,FALSE)</f>
        <v>#REF!</v>
      </c>
      <c r="C35" s="2" t="s">
        <v>186</v>
      </c>
      <c r="D35" s="2" t="s">
        <v>849</v>
      </c>
      <c r="E35" s="16" t="s">
        <v>186</v>
      </c>
      <c r="F35" s="16" t="s">
        <v>4</v>
      </c>
      <c r="G35" s="18" t="s">
        <v>335</v>
      </c>
      <c r="H35" s="18" t="s">
        <v>7</v>
      </c>
      <c r="I35" s="18" t="s">
        <v>931</v>
      </c>
      <c r="J35" s="18">
        <v>1</v>
      </c>
      <c r="K35" s="18" t="s">
        <v>514</v>
      </c>
      <c r="L35" s="18" t="s">
        <v>442</v>
      </c>
      <c r="M35" s="18" t="s">
        <v>289</v>
      </c>
      <c r="N35" s="18" t="s">
        <v>27</v>
      </c>
      <c r="O35" s="18">
        <v>7</v>
      </c>
    </row>
    <row r="36" spans="1:15" ht="14.4" x14ac:dyDescent="0.3">
      <c r="A36" s="18" t="s">
        <v>363</v>
      </c>
      <c r="B36" s="18" t="e">
        <f>VLOOKUP(E36,#REF!,15,FALSE)</f>
        <v>#REF!</v>
      </c>
      <c r="C36" s="2" t="s">
        <v>187</v>
      </c>
      <c r="D36" s="2" t="s">
        <v>664</v>
      </c>
      <c r="E36" s="16" t="s">
        <v>187</v>
      </c>
      <c r="F36" s="16" t="s">
        <v>110</v>
      </c>
      <c r="G36" s="18" t="s">
        <v>335</v>
      </c>
      <c r="H36" s="18" t="s">
        <v>7</v>
      </c>
      <c r="I36" s="18" t="s">
        <v>931</v>
      </c>
      <c r="J36" s="18">
        <v>1</v>
      </c>
      <c r="K36" s="18" t="s">
        <v>480</v>
      </c>
      <c r="L36" s="18" t="s">
        <v>523</v>
      </c>
      <c r="M36" s="18" t="s">
        <v>523</v>
      </c>
      <c r="N36" s="18" t="s">
        <v>32</v>
      </c>
      <c r="O36" s="18">
        <v>2</v>
      </c>
    </row>
    <row r="37" spans="1:15" ht="14.4" x14ac:dyDescent="0.3">
      <c r="A37" s="18" t="s">
        <v>137</v>
      </c>
      <c r="B37" s="18" t="e">
        <f>VLOOKUP(E37,#REF!,15,FALSE)</f>
        <v>#REF!</v>
      </c>
      <c r="C37" s="2" t="s">
        <v>170</v>
      </c>
      <c r="D37" s="2" t="s">
        <v>752</v>
      </c>
      <c r="E37" s="16" t="s">
        <v>170</v>
      </c>
      <c r="F37" s="16" t="s">
        <v>5</v>
      </c>
      <c r="G37" s="18" t="s">
        <v>335</v>
      </c>
      <c r="H37" s="18" t="s">
        <v>7</v>
      </c>
      <c r="I37" s="18" t="s">
        <v>931</v>
      </c>
      <c r="J37" s="18">
        <v>1</v>
      </c>
      <c r="K37" s="18" t="s">
        <v>489</v>
      </c>
      <c r="L37" s="18" t="s">
        <v>5</v>
      </c>
      <c r="M37" s="18" t="s">
        <v>5</v>
      </c>
      <c r="N37" s="18" t="s">
        <v>31</v>
      </c>
      <c r="O37" s="18">
        <v>1</v>
      </c>
    </row>
    <row r="38" spans="1:15" ht="14.4" x14ac:dyDescent="0.3">
      <c r="A38" s="18" t="s">
        <v>137</v>
      </c>
      <c r="B38" s="18" t="e">
        <f>VLOOKUP(E38,#REF!,15,FALSE)</f>
        <v>#REF!</v>
      </c>
      <c r="C38" s="2" t="s">
        <v>170</v>
      </c>
      <c r="D38" s="2" t="s">
        <v>850</v>
      </c>
      <c r="E38" s="16" t="s">
        <v>170</v>
      </c>
      <c r="F38" s="16" t="s">
        <v>5</v>
      </c>
      <c r="G38" s="18" t="s">
        <v>335</v>
      </c>
      <c r="H38" s="18" t="s">
        <v>7</v>
      </c>
      <c r="I38" s="18" t="s">
        <v>931</v>
      </c>
      <c r="J38" s="18">
        <v>1</v>
      </c>
      <c r="K38" s="18" t="s">
        <v>514</v>
      </c>
      <c r="L38" s="18" t="s">
        <v>5</v>
      </c>
      <c r="M38" s="18" t="s">
        <v>5</v>
      </c>
      <c r="N38" s="18" t="s">
        <v>31</v>
      </c>
      <c r="O38" s="18">
        <v>1</v>
      </c>
    </row>
    <row r="39" spans="1:15" ht="14.4" x14ac:dyDescent="0.3">
      <c r="A39" s="18" t="s">
        <v>364</v>
      </c>
      <c r="B39" s="18" t="e">
        <f>VLOOKUP(E39,#REF!,15,FALSE)</f>
        <v>#REF!</v>
      </c>
      <c r="C39" s="2" t="s">
        <v>188</v>
      </c>
      <c r="D39" s="2" t="s">
        <v>665</v>
      </c>
      <c r="E39" s="16" t="s">
        <v>188</v>
      </c>
      <c r="F39" s="16" t="s">
        <v>3</v>
      </c>
      <c r="G39" s="18" t="s">
        <v>335</v>
      </c>
      <c r="H39" s="18" t="s">
        <v>7</v>
      </c>
      <c r="I39" s="18" t="s">
        <v>931</v>
      </c>
      <c r="J39" s="18">
        <v>1</v>
      </c>
      <c r="K39" s="18" t="s">
        <v>480</v>
      </c>
      <c r="L39" s="18" t="s">
        <v>443</v>
      </c>
      <c r="M39" s="18" t="s">
        <v>278</v>
      </c>
      <c r="N39" s="18" t="s">
        <v>25</v>
      </c>
      <c r="O39" s="18">
        <v>3</v>
      </c>
    </row>
    <row r="40" spans="1:15" ht="14.4" x14ac:dyDescent="0.3">
      <c r="A40" s="18" t="s">
        <v>365</v>
      </c>
      <c r="B40" s="18" t="e">
        <f>VLOOKUP(E40,#REF!,15,FALSE)</f>
        <v>#REF!</v>
      </c>
      <c r="C40" s="2" t="s">
        <v>189</v>
      </c>
      <c r="D40" s="2" t="s">
        <v>666</v>
      </c>
      <c r="E40" s="16" t="s">
        <v>189</v>
      </c>
      <c r="F40" s="16" t="s">
        <v>110</v>
      </c>
      <c r="G40" s="18" t="s">
        <v>335</v>
      </c>
      <c r="H40" s="18" t="s">
        <v>7</v>
      </c>
      <c r="I40" s="18" t="s">
        <v>931</v>
      </c>
      <c r="J40" s="18">
        <v>1</v>
      </c>
      <c r="K40" s="18" t="s">
        <v>480</v>
      </c>
      <c r="L40" s="18" t="s">
        <v>523</v>
      </c>
      <c r="M40" s="18" t="s">
        <v>523</v>
      </c>
      <c r="N40" s="18" t="s">
        <v>26</v>
      </c>
      <c r="O40" s="18">
        <v>3</v>
      </c>
    </row>
    <row r="41" spans="1:15" ht="14.4" x14ac:dyDescent="0.3">
      <c r="A41" s="18" t="s">
        <v>366</v>
      </c>
      <c r="B41" s="18" t="e">
        <f>VLOOKUP(E41,#REF!,15,FALSE)</f>
        <v>#REF!</v>
      </c>
      <c r="C41" s="2" t="s">
        <v>190</v>
      </c>
      <c r="D41" s="2" t="s">
        <v>667</v>
      </c>
      <c r="E41" s="16" t="s">
        <v>190</v>
      </c>
      <c r="F41" s="16" t="s">
        <v>930</v>
      </c>
      <c r="G41" s="18" t="s">
        <v>335</v>
      </c>
      <c r="H41" s="18" t="s">
        <v>7</v>
      </c>
      <c r="I41" s="18" t="s">
        <v>931</v>
      </c>
      <c r="J41" s="18">
        <v>1</v>
      </c>
      <c r="K41" s="18" t="s">
        <v>480</v>
      </c>
      <c r="L41" s="18" t="s">
        <v>111</v>
      </c>
      <c r="M41" s="18" t="s">
        <v>111</v>
      </c>
      <c r="N41" s="18" t="s">
        <v>27</v>
      </c>
      <c r="O41" s="18">
        <v>3</v>
      </c>
    </row>
    <row r="42" spans="1:15" ht="14.4" x14ac:dyDescent="0.3">
      <c r="A42" s="18" t="s">
        <v>138</v>
      </c>
      <c r="B42" s="18" t="e">
        <f>VLOOKUP(E42,#REF!,15,FALSE)</f>
        <v>#REF!</v>
      </c>
      <c r="C42" s="2" t="s">
        <v>191</v>
      </c>
      <c r="D42" s="2" t="s">
        <v>851</v>
      </c>
      <c r="E42" s="16" t="s">
        <v>191</v>
      </c>
      <c r="F42" s="16" t="s">
        <v>930</v>
      </c>
      <c r="G42" s="18" t="s">
        <v>335</v>
      </c>
      <c r="H42" s="18" t="s">
        <v>7</v>
      </c>
      <c r="I42" s="18" t="s">
        <v>931</v>
      </c>
      <c r="J42" s="18">
        <v>1</v>
      </c>
      <c r="K42" s="18" t="s">
        <v>514</v>
      </c>
      <c r="L42" s="18" t="s">
        <v>111</v>
      </c>
      <c r="M42" s="18" t="s">
        <v>111</v>
      </c>
      <c r="N42" s="18" t="s">
        <v>32</v>
      </c>
      <c r="O42" s="18">
        <v>1</v>
      </c>
    </row>
    <row r="43" spans="1:15" ht="14.4" x14ac:dyDescent="0.3">
      <c r="A43" s="18" t="s">
        <v>367</v>
      </c>
      <c r="B43" s="18" t="e">
        <f>VLOOKUP(E43,#REF!,15,FALSE)</f>
        <v>#REF!</v>
      </c>
      <c r="C43" s="2" t="s">
        <v>542</v>
      </c>
      <c r="D43" s="2" t="s">
        <v>668</v>
      </c>
      <c r="E43" s="16" t="s">
        <v>191</v>
      </c>
      <c r="F43" s="16" t="s">
        <v>930</v>
      </c>
      <c r="G43" s="18" t="s">
        <v>335</v>
      </c>
      <c r="H43" s="18" t="s">
        <v>7</v>
      </c>
      <c r="I43" s="18" t="s">
        <v>931</v>
      </c>
      <c r="J43" s="18">
        <v>1</v>
      </c>
      <c r="K43" s="18" t="s">
        <v>480</v>
      </c>
      <c r="L43" s="18" t="s">
        <v>111</v>
      </c>
      <c r="M43" s="18" t="s">
        <v>111</v>
      </c>
      <c r="N43" s="18" t="s">
        <v>28</v>
      </c>
      <c r="O43" s="18">
        <v>3</v>
      </c>
    </row>
    <row r="44" spans="1:15" ht="14.4" x14ac:dyDescent="0.3">
      <c r="A44" s="18" t="s">
        <v>138</v>
      </c>
      <c r="B44" s="18" t="e">
        <f>VLOOKUP(E44,#REF!,15,FALSE)</f>
        <v>#REF!</v>
      </c>
      <c r="C44" s="2" t="s">
        <v>583</v>
      </c>
      <c r="D44" s="2" t="s">
        <v>753</v>
      </c>
      <c r="E44" s="16" t="s">
        <v>191</v>
      </c>
      <c r="F44" s="16" t="s">
        <v>930</v>
      </c>
      <c r="G44" s="18" t="s">
        <v>335</v>
      </c>
      <c r="H44" s="18" t="s">
        <v>7</v>
      </c>
      <c r="I44" s="18" t="s">
        <v>931</v>
      </c>
      <c r="J44" s="18">
        <v>1</v>
      </c>
      <c r="K44" s="18" t="s">
        <v>489</v>
      </c>
      <c r="L44" s="18" t="s">
        <v>111</v>
      </c>
      <c r="M44" s="18" t="s">
        <v>111</v>
      </c>
      <c r="N44" s="18" t="s">
        <v>32</v>
      </c>
      <c r="O44" s="18">
        <v>1</v>
      </c>
    </row>
    <row r="45" spans="1:15" ht="14.4" x14ac:dyDescent="0.3">
      <c r="A45" s="18" t="s">
        <v>368</v>
      </c>
      <c r="B45" s="18" t="e">
        <f>VLOOKUP(E45,#REF!,15,FALSE)</f>
        <v>#REF!</v>
      </c>
      <c r="C45" s="2" t="s">
        <v>192</v>
      </c>
      <c r="D45" s="2" t="s">
        <v>669</v>
      </c>
      <c r="E45" s="16" t="s">
        <v>192</v>
      </c>
      <c r="F45" s="16" t="s">
        <v>110</v>
      </c>
      <c r="G45" s="18" t="s">
        <v>335</v>
      </c>
      <c r="H45" s="18" t="s">
        <v>7</v>
      </c>
      <c r="I45" s="18" t="s">
        <v>931</v>
      </c>
      <c r="J45" s="18">
        <v>1</v>
      </c>
      <c r="K45" s="18" t="s">
        <v>480</v>
      </c>
      <c r="L45" s="18" t="s">
        <v>523</v>
      </c>
      <c r="M45" s="18" t="s">
        <v>523</v>
      </c>
      <c r="N45" s="18" t="s">
        <v>29</v>
      </c>
      <c r="O45" s="18">
        <v>3</v>
      </c>
    </row>
    <row r="46" spans="1:15" ht="14.4" x14ac:dyDescent="0.3">
      <c r="A46" s="18" t="s">
        <v>369</v>
      </c>
      <c r="B46" s="18" t="e">
        <f>VLOOKUP(E46,#REF!,15,FALSE)</f>
        <v>#REF!</v>
      </c>
      <c r="C46" s="2" t="s">
        <v>255</v>
      </c>
      <c r="D46" s="2" t="s">
        <v>670</v>
      </c>
      <c r="E46" s="16" t="s">
        <v>255</v>
      </c>
      <c r="F46" s="16" t="s">
        <v>5</v>
      </c>
      <c r="G46" s="18" t="s">
        <v>335</v>
      </c>
      <c r="H46" s="18" t="s">
        <v>7</v>
      </c>
      <c r="I46" s="18" t="s">
        <v>931</v>
      </c>
      <c r="J46" s="18">
        <v>1</v>
      </c>
      <c r="K46" s="18" t="s">
        <v>480</v>
      </c>
      <c r="L46" s="18" t="s">
        <v>5</v>
      </c>
      <c r="M46" s="18" t="s">
        <v>5</v>
      </c>
      <c r="N46" s="18" t="s">
        <v>30</v>
      </c>
      <c r="O46" s="18">
        <v>3</v>
      </c>
    </row>
    <row r="47" spans="1:15" ht="14.4" x14ac:dyDescent="0.3">
      <c r="A47" s="18" t="s">
        <v>370</v>
      </c>
      <c r="B47" s="18" t="e">
        <f>VLOOKUP(E47,#REF!,15,FALSE)</f>
        <v>#REF!</v>
      </c>
      <c r="C47" s="2" t="s">
        <v>193</v>
      </c>
      <c r="D47" s="2" t="s">
        <v>671</v>
      </c>
      <c r="E47" s="16" t="s">
        <v>193</v>
      </c>
      <c r="F47" s="16" t="s">
        <v>4</v>
      </c>
      <c r="G47" s="18" t="s">
        <v>335</v>
      </c>
      <c r="H47" s="18" t="s">
        <v>7</v>
      </c>
      <c r="I47" s="18" t="s">
        <v>931</v>
      </c>
      <c r="J47" s="18">
        <v>2</v>
      </c>
      <c r="K47" s="18" t="s">
        <v>480</v>
      </c>
      <c r="L47" s="18" t="s">
        <v>442</v>
      </c>
      <c r="M47" s="18" t="s">
        <v>289</v>
      </c>
      <c r="N47" s="18" t="s">
        <v>31</v>
      </c>
      <c r="O47" s="18">
        <v>3</v>
      </c>
    </row>
    <row r="48" spans="1:15" ht="14.4" x14ac:dyDescent="0.3">
      <c r="A48" s="18" t="s">
        <v>371</v>
      </c>
      <c r="B48" s="18" t="e">
        <f>VLOOKUP(E48,#REF!,15,FALSE)</f>
        <v>#REF!</v>
      </c>
      <c r="C48" s="2" t="s">
        <v>194</v>
      </c>
      <c r="D48" s="2" t="s">
        <v>672</v>
      </c>
      <c r="E48" s="16" t="s">
        <v>194</v>
      </c>
      <c r="F48" s="16" t="s">
        <v>930</v>
      </c>
      <c r="G48" s="18" t="s">
        <v>335</v>
      </c>
      <c r="H48" s="18" t="s">
        <v>7</v>
      </c>
      <c r="I48" s="18" t="s">
        <v>931</v>
      </c>
      <c r="J48" s="18">
        <v>2</v>
      </c>
      <c r="K48" s="18" t="s">
        <v>480</v>
      </c>
      <c r="L48" s="18" t="s">
        <v>111</v>
      </c>
      <c r="M48" s="18" t="s">
        <v>111</v>
      </c>
      <c r="N48" s="18" t="s">
        <v>32</v>
      </c>
      <c r="O48" s="18">
        <v>3</v>
      </c>
    </row>
    <row r="49" spans="1:15" ht="14.4" x14ac:dyDescent="0.3">
      <c r="A49" s="18" t="s">
        <v>372</v>
      </c>
      <c r="B49" s="18" t="e">
        <f>VLOOKUP(E49,#REF!,15,FALSE)</f>
        <v>#REF!</v>
      </c>
      <c r="C49" s="2" t="s">
        <v>543</v>
      </c>
      <c r="D49" s="2" t="s">
        <v>673</v>
      </c>
      <c r="E49" s="16" t="s">
        <v>195</v>
      </c>
      <c r="F49" s="16" t="s">
        <v>110</v>
      </c>
      <c r="G49" s="18" t="s">
        <v>335</v>
      </c>
      <c r="H49" s="18" t="s">
        <v>7</v>
      </c>
      <c r="I49" s="18" t="s">
        <v>931</v>
      </c>
      <c r="J49" s="18">
        <v>2</v>
      </c>
      <c r="K49" s="18" t="s">
        <v>480</v>
      </c>
      <c r="L49" s="18" t="s">
        <v>523</v>
      </c>
      <c r="M49" s="18" t="s">
        <v>523</v>
      </c>
      <c r="N49" s="18" t="s">
        <v>25</v>
      </c>
      <c r="O49" s="18">
        <v>4</v>
      </c>
    </row>
    <row r="50" spans="1:15" ht="14.4" x14ac:dyDescent="0.3">
      <c r="A50" s="18" t="s">
        <v>139</v>
      </c>
      <c r="B50" s="18" t="e">
        <f>VLOOKUP(E50,#REF!,15,FALSE)</f>
        <v>#REF!</v>
      </c>
      <c r="C50" s="2" t="s">
        <v>584</v>
      </c>
      <c r="D50" s="2" t="s">
        <v>754</v>
      </c>
      <c r="E50" s="16" t="s">
        <v>195</v>
      </c>
      <c r="F50" s="16" t="s">
        <v>110</v>
      </c>
      <c r="G50" s="18" t="s">
        <v>335</v>
      </c>
      <c r="H50" s="18" t="s">
        <v>7</v>
      </c>
      <c r="I50" s="18" t="s">
        <v>931</v>
      </c>
      <c r="J50" s="18">
        <v>2</v>
      </c>
      <c r="K50" s="18" t="s">
        <v>489</v>
      </c>
      <c r="L50" s="18" t="s">
        <v>523</v>
      </c>
      <c r="M50" s="18" t="s">
        <v>523</v>
      </c>
      <c r="N50" s="18" t="s">
        <v>25</v>
      </c>
      <c r="O50" s="18">
        <v>2</v>
      </c>
    </row>
    <row r="51" spans="1:15" ht="14.4" x14ac:dyDescent="0.3">
      <c r="A51" s="18" t="s">
        <v>373</v>
      </c>
      <c r="B51" s="18" t="e">
        <f>VLOOKUP(E51,#REF!,15,FALSE)</f>
        <v>#REF!</v>
      </c>
      <c r="C51" s="2" t="s">
        <v>196</v>
      </c>
      <c r="D51" s="2" t="s">
        <v>674</v>
      </c>
      <c r="E51" s="16" t="s">
        <v>196</v>
      </c>
      <c r="F51" s="16" t="s">
        <v>3</v>
      </c>
      <c r="G51" s="18" t="s">
        <v>335</v>
      </c>
      <c r="H51" s="18" t="s">
        <v>7</v>
      </c>
      <c r="I51" s="18" t="s">
        <v>931</v>
      </c>
      <c r="J51" s="18">
        <v>2</v>
      </c>
      <c r="K51" s="18" t="s">
        <v>480</v>
      </c>
      <c r="L51" s="18" t="s">
        <v>443</v>
      </c>
      <c r="M51" s="18" t="s">
        <v>278</v>
      </c>
      <c r="N51" s="18" t="s">
        <v>26</v>
      </c>
      <c r="O51" s="18">
        <v>4</v>
      </c>
    </row>
    <row r="52" spans="1:15" ht="14.4" x14ac:dyDescent="0.3">
      <c r="A52" s="18" t="s">
        <v>374</v>
      </c>
      <c r="B52" s="18" t="e">
        <f>VLOOKUP(E52,#REF!,15,FALSE)</f>
        <v>#REF!</v>
      </c>
      <c r="C52" s="2" t="s">
        <v>197</v>
      </c>
      <c r="D52" s="2" t="s">
        <v>675</v>
      </c>
      <c r="E52" s="16" t="s">
        <v>197</v>
      </c>
      <c r="F52" s="16" t="s">
        <v>4</v>
      </c>
      <c r="G52" s="18" t="s">
        <v>335</v>
      </c>
      <c r="H52" s="18" t="s">
        <v>7</v>
      </c>
      <c r="I52" s="18" t="s">
        <v>931</v>
      </c>
      <c r="J52" s="18">
        <v>2</v>
      </c>
      <c r="K52" s="18" t="s">
        <v>480</v>
      </c>
      <c r="L52" s="18" t="s">
        <v>442</v>
      </c>
      <c r="M52" s="18" t="s">
        <v>280</v>
      </c>
      <c r="N52" s="18" t="s">
        <v>27</v>
      </c>
      <c r="O52" s="18">
        <v>4</v>
      </c>
    </row>
    <row r="53" spans="1:15" ht="14.4" x14ac:dyDescent="0.3">
      <c r="A53" s="18" t="s">
        <v>375</v>
      </c>
      <c r="B53" s="18" t="e">
        <f>VLOOKUP(E53,#REF!,15,FALSE)</f>
        <v>#REF!</v>
      </c>
      <c r="C53" s="2" t="s">
        <v>544</v>
      </c>
      <c r="D53" s="2" t="s">
        <v>676</v>
      </c>
      <c r="E53" s="16" t="s">
        <v>198</v>
      </c>
      <c r="F53" s="16" t="s">
        <v>110</v>
      </c>
      <c r="G53" s="18" t="s">
        <v>335</v>
      </c>
      <c r="H53" s="18" t="s">
        <v>7</v>
      </c>
      <c r="I53" s="18" t="s">
        <v>931</v>
      </c>
      <c r="J53" s="18">
        <v>2</v>
      </c>
      <c r="K53" s="18" t="s">
        <v>480</v>
      </c>
      <c r="L53" s="18" t="s">
        <v>523</v>
      </c>
      <c r="M53" s="18" t="s">
        <v>523</v>
      </c>
      <c r="N53" s="18" t="s">
        <v>28</v>
      </c>
      <c r="O53" s="18">
        <v>4</v>
      </c>
    </row>
    <row r="54" spans="1:15" ht="14.4" x14ac:dyDescent="0.3">
      <c r="A54" s="18" t="s">
        <v>34</v>
      </c>
      <c r="B54" s="18" t="e">
        <f>VLOOKUP(E54,#REF!,15,FALSE)</f>
        <v>#REF!</v>
      </c>
      <c r="C54" s="2" t="s">
        <v>585</v>
      </c>
      <c r="D54" s="2" t="s">
        <v>755</v>
      </c>
      <c r="E54" s="16" t="s">
        <v>198</v>
      </c>
      <c r="F54" s="16" t="s">
        <v>110</v>
      </c>
      <c r="G54" s="18" t="s">
        <v>335</v>
      </c>
      <c r="H54" s="18" t="s">
        <v>7</v>
      </c>
      <c r="I54" s="18" t="s">
        <v>931</v>
      </c>
      <c r="J54" s="18">
        <v>2</v>
      </c>
      <c r="K54" s="18" t="s">
        <v>489</v>
      </c>
      <c r="L54" s="18" t="s">
        <v>523</v>
      </c>
      <c r="M54" s="18" t="s">
        <v>523</v>
      </c>
      <c r="N54" s="18" t="s">
        <v>26</v>
      </c>
      <c r="O54" s="18">
        <v>2</v>
      </c>
    </row>
    <row r="55" spans="1:15" ht="14.4" x14ac:dyDescent="0.3">
      <c r="A55" s="18" t="s">
        <v>376</v>
      </c>
      <c r="B55" s="18" t="e">
        <f>VLOOKUP(E55,#REF!,15,FALSE)</f>
        <v>#REF!</v>
      </c>
      <c r="C55" s="2" t="s">
        <v>199</v>
      </c>
      <c r="D55" s="2" t="s">
        <v>677</v>
      </c>
      <c r="E55" s="16" t="s">
        <v>199</v>
      </c>
      <c r="F55" s="16" t="s">
        <v>3</v>
      </c>
      <c r="G55" s="18" t="s">
        <v>335</v>
      </c>
      <c r="H55" s="18" t="s">
        <v>7</v>
      </c>
      <c r="I55" s="18" t="s">
        <v>931</v>
      </c>
      <c r="J55" s="18">
        <v>2</v>
      </c>
      <c r="K55" s="18" t="s">
        <v>480</v>
      </c>
      <c r="L55" s="18" t="s">
        <v>443</v>
      </c>
      <c r="M55" s="18" t="s">
        <v>272</v>
      </c>
      <c r="N55" s="18" t="s">
        <v>29</v>
      </c>
      <c r="O55" s="18">
        <v>4</v>
      </c>
    </row>
    <row r="56" spans="1:15" ht="14.4" x14ac:dyDescent="0.3">
      <c r="A56" s="18" t="s">
        <v>377</v>
      </c>
      <c r="B56" s="18" t="e">
        <f>VLOOKUP(E56,#REF!,15,FALSE)</f>
        <v>#REF!</v>
      </c>
      <c r="C56" s="2" t="s">
        <v>200</v>
      </c>
      <c r="D56" s="2" t="s">
        <v>678</v>
      </c>
      <c r="E56" s="16" t="s">
        <v>200</v>
      </c>
      <c r="F56" s="16" t="s">
        <v>110</v>
      </c>
      <c r="G56" s="18" t="s">
        <v>335</v>
      </c>
      <c r="H56" s="18" t="s">
        <v>7</v>
      </c>
      <c r="I56" s="18" t="s">
        <v>931</v>
      </c>
      <c r="J56" s="18">
        <v>2</v>
      </c>
      <c r="K56" s="18" t="s">
        <v>480</v>
      </c>
      <c r="L56" s="18" t="s">
        <v>523</v>
      </c>
      <c r="M56" s="18" t="s">
        <v>523</v>
      </c>
      <c r="N56" s="18" t="s">
        <v>30</v>
      </c>
      <c r="O56" s="18">
        <v>4</v>
      </c>
    </row>
    <row r="57" spans="1:15" ht="14.4" x14ac:dyDescent="0.3">
      <c r="A57" s="18" t="s">
        <v>378</v>
      </c>
      <c r="B57" s="18" t="e">
        <f>VLOOKUP(E57,#REF!,15,FALSE)</f>
        <v>#REF!</v>
      </c>
      <c r="C57" s="2" t="s">
        <v>256</v>
      </c>
      <c r="D57" s="2" t="s">
        <v>679</v>
      </c>
      <c r="E57" s="16" t="s">
        <v>256</v>
      </c>
      <c r="F57" s="16" t="s">
        <v>5</v>
      </c>
      <c r="G57" s="18" t="s">
        <v>335</v>
      </c>
      <c r="H57" s="18" t="s">
        <v>7</v>
      </c>
      <c r="I57" s="18" t="s">
        <v>931</v>
      </c>
      <c r="J57" s="18">
        <v>2</v>
      </c>
      <c r="K57" s="18" t="s">
        <v>480</v>
      </c>
      <c r="L57" s="18" t="s">
        <v>5</v>
      </c>
      <c r="M57" s="18" t="s">
        <v>5</v>
      </c>
      <c r="N57" s="18" t="s">
        <v>31</v>
      </c>
      <c r="O57" s="18">
        <v>4</v>
      </c>
    </row>
    <row r="58" spans="1:15" ht="14.4" x14ac:dyDescent="0.3">
      <c r="A58" s="18" t="s">
        <v>379</v>
      </c>
      <c r="B58" s="18" t="e">
        <f>VLOOKUP(E58,#REF!,15,FALSE)</f>
        <v>#REF!</v>
      </c>
      <c r="C58" s="2" t="s">
        <v>201</v>
      </c>
      <c r="D58" s="2" t="s">
        <v>680</v>
      </c>
      <c r="E58" s="16" t="s">
        <v>201</v>
      </c>
      <c r="F58" s="16" t="s">
        <v>930</v>
      </c>
      <c r="G58" s="18" t="s">
        <v>335</v>
      </c>
      <c r="H58" s="18" t="s">
        <v>7</v>
      </c>
      <c r="I58" s="18" t="s">
        <v>931</v>
      </c>
      <c r="J58" s="18">
        <v>2</v>
      </c>
      <c r="K58" s="18" t="s">
        <v>480</v>
      </c>
      <c r="L58" s="18" t="s">
        <v>111</v>
      </c>
      <c r="M58" s="18" t="s">
        <v>111</v>
      </c>
      <c r="N58" s="18" t="s">
        <v>32</v>
      </c>
      <c r="O58" s="18">
        <v>4</v>
      </c>
    </row>
    <row r="59" spans="1:15" ht="14.4" x14ac:dyDescent="0.3">
      <c r="A59" s="18" t="s">
        <v>380</v>
      </c>
      <c r="B59" s="18" t="e">
        <f>VLOOKUP(E59,#REF!,15,FALSE)</f>
        <v>#REF!</v>
      </c>
      <c r="C59" s="2" t="s">
        <v>545</v>
      </c>
      <c r="D59" s="2" t="s">
        <v>681</v>
      </c>
      <c r="E59" s="16" t="s">
        <v>202</v>
      </c>
      <c r="F59" s="16" t="s">
        <v>110</v>
      </c>
      <c r="G59" s="18" t="s">
        <v>335</v>
      </c>
      <c r="H59" s="18" t="s">
        <v>7</v>
      </c>
      <c r="I59" s="18" t="s">
        <v>931</v>
      </c>
      <c r="J59" s="18">
        <v>2</v>
      </c>
      <c r="K59" s="18" t="s">
        <v>480</v>
      </c>
      <c r="L59" s="18" t="s">
        <v>523</v>
      </c>
      <c r="M59" s="18" t="s">
        <v>523</v>
      </c>
      <c r="N59" s="18" t="s">
        <v>25</v>
      </c>
      <c r="O59" s="18">
        <v>5</v>
      </c>
    </row>
    <row r="60" spans="1:15" ht="14.4" x14ac:dyDescent="0.3">
      <c r="A60" s="18" t="s">
        <v>140</v>
      </c>
      <c r="B60" s="18" t="e">
        <f>VLOOKUP(E60,#REF!,15,FALSE)</f>
        <v>#REF!</v>
      </c>
      <c r="C60" s="2" t="s">
        <v>586</v>
      </c>
      <c r="D60" s="2" t="s">
        <v>756</v>
      </c>
      <c r="E60" s="16" t="s">
        <v>202</v>
      </c>
      <c r="F60" s="16" t="s">
        <v>110</v>
      </c>
      <c r="G60" s="18" t="s">
        <v>335</v>
      </c>
      <c r="H60" s="18" t="s">
        <v>7</v>
      </c>
      <c r="I60" s="18" t="s">
        <v>931</v>
      </c>
      <c r="J60" s="18">
        <v>2</v>
      </c>
      <c r="K60" s="18" t="s">
        <v>489</v>
      </c>
      <c r="L60" s="18" t="s">
        <v>523</v>
      </c>
      <c r="M60" s="18" t="s">
        <v>523</v>
      </c>
      <c r="N60" s="18" t="s">
        <v>27</v>
      </c>
      <c r="O60" s="18">
        <v>2</v>
      </c>
    </row>
    <row r="61" spans="1:15" ht="14.4" x14ac:dyDescent="0.3">
      <c r="A61" s="18" t="s">
        <v>141</v>
      </c>
      <c r="B61" s="18" t="e">
        <f>VLOOKUP(E61,#REF!,15,FALSE)</f>
        <v>#REF!</v>
      </c>
      <c r="C61" s="2" t="s">
        <v>257</v>
      </c>
      <c r="D61" s="2" t="s">
        <v>757</v>
      </c>
      <c r="E61" s="16" t="s">
        <v>257</v>
      </c>
      <c r="F61" s="16" t="s">
        <v>5</v>
      </c>
      <c r="G61" s="18" t="s">
        <v>335</v>
      </c>
      <c r="H61" s="18" t="s">
        <v>8</v>
      </c>
      <c r="I61" s="18" t="s">
        <v>12</v>
      </c>
      <c r="J61" s="18">
        <v>1</v>
      </c>
      <c r="K61" s="18" t="s">
        <v>489</v>
      </c>
      <c r="L61" s="18" t="s">
        <v>5</v>
      </c>
      <c r="M61" s="18" t="s">
        <v>5</v>
      </c>
      <c r="N61" s="18" t="s">
        <v>28</v>
      </c>
      <c r="O61" s="18">
        <v>2</v>
      </c>
    </row>
    <row r="62" spans="1:15" ht="14.4" x14ac:dyDescent="0.3">
      <c r="A62" s="18" t="s">
        <v>381</v>
      </c>
      <c r="B62" s="18" t="e">
        <f>VLOOKUP(E62,#REF!,15,FALSE)</f>
        <v>#REF!</v>
      </c>
      <c r="C62" s="2" t="s">
        <v>203</v>
      </c>
      <c r="D62" s="2" t="s">
        <v>682</v>
      </c>
      <c r="E62" s="16" t="s">
        <v>203</v>
      </c>
      <c r="F62" s="16" t="s">
        <v>110</v>
      </c>
      <c r="G62" s="18" t="s">
        <v>335</v>
      </c>
      <c r="H62" s="18" t="s">
        <v>8</v>
      </c>
      <c r="I62" s="18" t="s">
        <v>12</v>
      </c>
      <c r="J62" s="18">
        <v>1</v>
      </c>
      <c r="K62" s="18" t="s">
        <v>480</v>
      </c>
      <c r="L62" s="18" t="s">
        <v>523</v>
      </c>
      <c r="M62" s="18" t="s">
        <v>523</v>
      </c>
      <c r="N62" s="18" t="s">
        <v>26</v>
      </c>
      <c r="O62" s="18">
        <v>5</v>
      </c>
    </row>
    <row r="63" spans="1:15" ht="14.4" x14ac:dyDescent="0.3">
      <c r="A63" s="18" t="s">
        <v>360</v>
      </c>
      <c r="B63" s="18" t="e">
        <f>VLOOKUP(E63,#REF!,15,FALSE)</f>
        <v>#REF!</v>
      </c>
      <c r="C63" s="2" t="s">
        <v>204</v>
      </c>
      <c r="D63" s="2" t="s">
        <v>852</v>
      </c>
      <c r="E63" s="16" t="s">
        <v>204</v>
      </c>
      <c r="F63" s="16" t="s">
        <v>930</v>
      </c>
      <c r="G63" s="18" t="s">
        <v>335</v>
      </c>
      <c r="H63" s="18" t="s">
        <v>8</v>
      </c>
      <c r="I63" s="18" t="s">
        <v>12</v>
      </c>
      <c r="J63" s="18">
        <v>1</v>
      </c>
      <c r="K63" s="18" t="s">
        <v>514</v>
      </c>
      <c r="L63" s="18" t="s">
        <v>111</v>
      </c>
      <c r="M63" s="18" t="s">
        <v>111</v>
      </c>
      <c r="N63" s="18" t="s">
        <v>29</v>
      </c>
      <c r="O63" s="18">
        <v>2</v>
      </c>
    </row>
    <row r="64" spans="1:15" ht="14.4" x14ac:dyDescent="0.3">
      <c r="A64" s="18" t="s">
        <v>382</v>
      </c>
      <c r="B64" s="18" t="e">
        <f>VLOOKUP(E64,#REF!,15,FALSE)</f>
        <v>#REF!</v>
      </c>
      <c r="C64" s="2" t="s">
        <v>546</v>
      </c>
      <c r="D64" s="2" t="s">
        <v>683</v>
      </c>
      <c r="E64" s="16" t="s">
        <v>204</v>
      </c>
      <c r="F64" s="16" t="s">
        <v>930</v>
      </c>
      <c r="G64" s="18" t="s">
        <v>335</v>
      </c>
      <c r="H64" s="18" t="s">
        <v>8</v>
      </c>
      <c r="I64" s="18" t="s">
        <v>12</v>
      </c>
      <c r="J64" s="18">
        <v>1</v>
      </c>
      <c r="K64" s="18" t="s">
        <v>480</v>
      </c>
      <c r="L64" s="18" t="s">
        <v>111</v>
      </c>
      <c r="M64" s="18" t="s">
        <v>111</v>
      </c>
      <c r="N64" s="18" t="s">
        <v>27</v>
      </c>
      <c r="O64" s="18">
        <v>5</v>
      </c>
    </row>
    <row r="65" spans="1:15" ht="14.4" x14ac:dyDescent="0.3">
      <c r="A65" s="18" t="s">
        <v>360</v>
      </c>
      <c r="B65" s="18" t="e">
        <f>VLOOKUP(E65,#REF!,15,FALSE)</f>
        <v>#REF!</v>
      </c>
      <c r="C65" s="2" t="s">
        <v>587</v>
      </c>
      <c r="D65" s="2" t="s">
        <v>758</v>
      </c>
      <c r="E65" s="16" t="s">
        <v>204</v>
      </c>
      <c r="F65" s="16" t="s">
        <v>930</v>
      </c>
      <c r="G65" s="18" t="s">
        <v>335</v>
      </c>
      <c r="H65" s="18" t="s">
        <v>8</v>
      </c>
      <c r="I65" s="18" t="s">
        <v>12</v>
      </c>
      <c r="J65" s="18">
        <v>1</v>
      </c>
      <c r="K65" s="18" t="s">
        <v>489</v>
      </c>
      <c r="L65" s="18" t="s">
        <v>111</v>
      </c>
      <c r="M65" s="18" t="s">
        <v>111</v>
      </c>
      <c r="N65" s="18" t="s">
        <v>29</v>
      </c>
      <c r="O65" s="18">
        <v>2</v>
      </c>
    </row>
    <row r="66" spans="1:15" ht="14.4" x14ac:dyDescent="0.3">
      <c r="A66" s="18" t="s">
        <v>383</v>
      </c>
      <c r="B66" s="18" t="e">
        <f>VLOOKUP(E66,#REF!,15,FALSE)</f>
        <v>#REF!</v>
      </c>
      <c r="C66" s="2" t="s">
        <v>205</v>
      </c>
      <c r="D66" s="2" t="s">
        <v>684</v>
      </c>
      <c r="E66" s="16" t="s">
        <v>205</v>
      </c>
      <c r="F66" s="16" t="s">
        <v>3</v>
      </c>
      <c r="G66" s="18" t="s">
        <v>335</v>
      </c>
      <c r="H66" s="18" t="s">
        <v>8</v>
      </c>
      <c r="I66" s="18" t="s">
        <v>12</v>
      </c>
      <c r="J66" s="18">
        <v>1</v>
      </c>
      <c r="K66" s="18" t="s">
        <v>480</v>
      </c>
      <c r="L66" s="18" t="s">
        <v>443</v>
      </c>
      <c r="M66" s="18" t="s">
        <v>272</v>
      </c>
      <c r="N66" s="18" t="s">
        <v>28</v>
      </c>
      <c r="O66" s="18">
        <v>5</v>
      </c>
    </row>
    <row r="67" spans="1:15" ht="14.4" x14ac:dyDescent="0.3">
      <c r="A67" s="18" t="s">
        <v>132</v>
      </c>
      <c r="B67" s="18" t="e">
        <f>VLOOKUP(E67,#REF!,15,FALSE)</f>
        <v>#REF!</v>
      </c>
      <c r="C67" s="2" t="s">
        <v>206</v>
      </c>
      <c r="D67" s="2" t="s">
        <v>853</v>
      </c>
      <c r="E67" s="16" t="s">
        <v>206</v>
      </c>
      <c r="F67" s="16" t="s">
        <v>4</v>
      </c>
      <c r="G67" s="18" t="s">
        <v>335</v>
      </c>
      <c r="H67" s="18" t="s">
        <v>8</v>
      </c>
      <c r="I67" s="18" t="s">
        <v>12</v>
      </c>
      <c r="J67" s="18">
        <v>1</v>
      </c>
      <c r="K67" s="18" t="s">
        <v>514</v>
      </c>
      <c r="L67" s="18" t="s">
        <v>442</v>
      </c>
      <c r="M67" s="18" t="s">
        <v>283</v>
      </c>
      <c r="N67" s="18" t="s">
        <v>26</v>
      </c>
      <c r="O67" s="18">
        <v>1</v>
      </c>
    </row>
    <row r="68" spans="1:15" ht="14.4" x14ac:dyDescent="0.3">
      <c r="A68" s="18" t="s">
        <v>384</v>
      </c>
      <c r="B68" s="18" t="e">
        <f>VLOOKUP(E68,#REF!,15,FALSE)</f>
        <v>#REF!</v>
      </c>
      <c r="C68" s="2" t="s">
        <v>547</v>
      </c>
      <c r="D68" s="2" t="s">
        <v>685</v>
      </c>
      <c r="E68" s="16" t="s">
        <v>206</v>
      </c>
      <c r="F68" s="16" t="s">
        <v>4</v>
      </c>
      <c r="G68" s="18" t="s">
        <v>335</v>
      </c>
      <c r="H68" s="18" t="s">
        <v>8</v>
      </c>
      <c r="I68" s="18" t="s">
        <v>12</v>
      </c>
      <c r="J68" s="18">
        <v>1</v>
      </c>
      <c r="K68" s="18" t="s">
        <v>480</v>
      </c>
      <c r="L68" s="18" t="s">
        <v>442</v>
      </c>
      <c r="M68" s="18" t="s">
        <v>283</v>
      </c>
      <c r="N68" s="18" t="s">
        <v>29</v>
      </c>
      <c r="O68" s="18">
        <v>5</v>
      </c>
    </row>
    <row r="69" spans="1:15" ht="14.4" x14ac:dyDescent="0.3">
      <c r="A69" s="18" t="s">
        <v>361</v>
      </c>
      <c r="B69" s="18" t="e">
        <f>VLOOKUP(E69,#REF!,15,FALSE)</f>
        <v>#REF!</v>
      </c>
      <c r="C69" s="2" t="s">
        <v>588</v>
      </c>
      <c r="D69" s="2" t="s">
        <v>759</v>
      </c>
      <c r="E69" s="16" t="s">
        <v>206</v>
      </c>
      <c r="F69" s="16" t="s">
        <v>4</v>
      </c>
      <c r="G69" s="18" t="s">
        <v>335</v>
      </c>
      <c r="H69" s="18" t="s">
        <v>8</v>
      </c>
      <c r="I69" s="18" t="s">
        <v>12</v>
      </c>
      <c r="J69" s="18">
        <v>1</v>
      </c>
      <c r="K69" s="18" t="s">
        <v>489</v>
      </c>
      <c r="L69" s="18" t="s">
        <v>442</v>
      </c>
      <c r="M69" s="18" t="s">
        <v>283</v>
      </c>
      <c r="N69" s="18" t="s">
        <v>30</v>
      </c>
      <c r="O69" s="18">
        <v>2</v>
      </c>
    </row>
    <row r="70" spans="1:15" ht="14.4" x14ac:dyDescent="0.3">
      <c r="A70" s="18" t="s">
        <v>362</v>
      </c>
      <c r="B70" s="18" t="e">
        <f>VLOOKUP(E70,#REF!,15,FALSE)</f>
        <v>#REF!</v>
      </c>
      <c r="C70" s="2" t="s">
        <v>207</v>
      </c>
      <c r="D70" s="2" t="s">
        <v>854</v>
      </c>
      <c r="E70" s="16" t="s">
        <v>207</v>
      </c>
      <c r="F70" s="16" t="s">
        <v>110</v>
      </c>
      <c r="G70" s="18" t="s">
        <v>335</v>
      </c>
      <c r="H70" s="18" t="s">
        <v>8</v>
      </c>
      <c r="I70" s="18" t="s">
        <v>12</v>
      </c>
      <c r="J70" s="18">
        <v>1</v>
      </c>
      <c r="K70" s="18" t="s">
        <v>514</v>
      </c>
      <c r="L70" s="18" t="s">
        <v>523</v>
      </c>
      <c r="M70" s="18" t="s">
        <v>523</v>
      </c>
      <c r="N70" s="18" t="s">
        <v>31</v>
      </c>
      <c r="O70" s="18">
        <v>2</v>
      </c>
    </row>
    <row r="71" spans="1:15" ht="14.4" x14ac:dyDescent="0.3">
      <c r="A71" s="18" t="s">
        <v>385</v>
      </c>
      <c r="B71" s="18" t="e">
        <f>VLOOKUP(E71,#REF!,15,FALSE)</f>
        <v>#REF!</v>
      </c>
      <c r="C71" s="2" t="s">
        <v>548</v>
      </c>
      <c r="D71" s="2" t="s">
        <v>686</v>
      </c>
      <c r="E71" s="16" t="s">
        <v>207</v>
      </c>
      <c r="F71" s="16" t="s">
        <v>110</v>
      </c>
      <c r="G71" s="18" t="s">
        <v>335</v>
      </c>
      <c r="H71" s="18" t="s">
        <v>8</v>
      </c>
      <c r="I71" s="18" t="s">
        <v>12</v>
      </c>
      <c r="J71" s="18">
        <v>1</v>
      </c>
      <c r="K71" s="18" t="s">
        <v>480</v>
      </c>
      <c r="L71" s="18" t="s">
        <v>523</v>
      </c>
      <c r="M71" s="18" t="s">
        <v>523</v>
      </c>
      <c r="N71" s="18" t="s">
        <v>30</v>
      </c>
      <c r="O71" s="18">
        <v>5</v>
      </c>
    </row>
    <row r="72" spans="1:15" ht="14.4" x14ac:dyDescent="0.3">
      <c r="A72" s="18" t="s">
        <v>362</v>
      </c>
      <c r="B72" s="18" t="e">
        <f>VLOOKUP(E72,#REF!,15,FALSE)</f>
        <v>#REF!</v>
      </c>
      <c r="C72" s="2" t="s">
        <v>589</v>
      </c>
      <c r="D72" s="2" t="s">
        <v>760</v>
      </c>
      <c r="E72" s="16" t="s">
        <v>207</v>
      </c>
      <c r="F72" s="16" t="s">
        <v>110</v>
      </c>
      <c r="G72" s="18" t="s">
        <v>335</v>
      </c>
      <c r="H72" s="18" t="s">
        <v>8</v>
      </c>
      <c r="I72" s="18" t="s">
        <v>12</v>
      </c>
      <c r="J72" s="18">
        <v>1</v>
      </c>
      <c r="K72" s="18" t="s">
        <v>489</v>
      </c>
      <c r="L72" s="18" t="s">
        <v>523</v>
      </c>
      <c r="M72" s="18" t="s">
        <v>523</v>
      </c>
      <c r="N72" s="18" t="s">
        <v>31</v>
      </c>
      <c r="O72" s="18">
        <v>2</v>
      </c>
    </row>
    <row r="73" spans="1:15" ht="14.4" x14ac:dyDescent="0.3">
      <c r="A73" s="18" t="s">
        <v>386</v>
      </c>
      <c r="B73" s="18" t="e">
        <f>VLOOKUP(E73,#REF!,15,FALSE)</f>
        <v>#REF!</v>
      </c>
      <c r="C73" s="2" t="s">
        <v>208</v>
      </c>
      <c r="D73" s="2" t="s">
        <v>687</v>
      </c>
      <c r="E73" s="16" t="s">
        <v>208</v>
      </c>
      <c r="F73" s="16" t="s">
        <v>930</v>
      </c>
      <c r="G73" s="18" t="s">
        <v>335</v>
      </c>
      <c r="H73" s="18" t="s">
        <v>8</v>
      </c>
      <c r="I73" s="18" t="s">
        <v>12</v>
      </c>
      <c r="J73" s="18">
        <v>1</v>
      </c>
      <c r="K73" s="18" t="s">
        <v>480</v>
      </c>
      <c r="L73" s="18" t="s">
        <v>111</v>
      </c>
      <c r="M73" s="18" t="s">
        <v>111</v>
      </c>
      <c r="N73" s="18" t="s">
        <v>31</v>
      </c>
      <c r="O73" s="18">
        <v>5</v>
      </c>
    </row>
    <row r="74" spans="1:15" ht="14.4" x14ac:dyDescent="0.3">
      <c r="A74" s="18" t="s">
        <v>387</v>
      </c>
      <c r="B74" s="18" t="e">
        <f>VLOOKUP(E74,#REF!,15,FALSE)</f>
        <v>#REF!</v>
      </c>
      <c r="C74" s="2" t="s">
        <v>209</v>
      </c>
      <c r="D74" s="2" t="s">
        <v>688</v>
      </c>
      <c r="E74" s="16" t="s">
        <v>209</v>
      </c>
      <c r="F74" s="16" t="s">
        <v>3</v>
      </c>
      <c r="G74" s="18" t="s">
        <v>335</v>
      </c>
      <c r="H74" s="18" t="s">
        <v>8</v>
      </c>
      <c r="I74" s="18" t="s">
        <v>12</v>
      </c>
      <c r="J74" s="18">
        <v>1</v>
      </c>
      <c r="K74" s="18" t="s">
        <v>480</v>
      </c>
      <c r="L74" s="18" t="s">
        <v>443</v>
      </c>
      <c r="M74" s="18" t="s">
        <v>273</v>
      </c>
      <c r="N74" s="18" t="s">
        <v>32</v>
      </c>
      <c r="O74" s="18">
        <v>5</v>
      </c>
    </row>
    <row r="75" spans="1:15" ht="14.4" x14ac:dyDescent="0.3">
      <c r="A75" s="18" t="s">
        <v>363</v>
      </c>
      <c r="B75" s="18" t="e">
        <f>VLOOKUP(E75,#REF!,15,FALSE)</f>
        <v>#REF!</v>
      </c>
      <c r="C75" s="2" t="s">
        <v>210</v>
      </c>
      <c r="D75" s="2" t="s">
        <v>855</v>
      </c>
      <c r="E75" s="16" t="s">
        <v>210</v>
      </c>
      <c r="F75" s="16" t="s">
        <v>110</v>
      </c>
      <c r="G75" s="18" t="s">
        <v>335</v>
      </c>
      <c r="H75" s="18" t="s">
        <v>8</v>
      </c>
      <c r="I75" s="18" t="s">
        <v>12</v>
      </c>
      <c r="J75" s="18">
        <v>1</v>
      </c>
      <c r="K75" s="18" t="s">
        <v>514</v>
      </c>
      <c r="L75" s="18" t="s">
        <v>523</v>
      </c>
      <c r="M75" s="18" t="s">
        <v>523</v>
      </c>
      <c r="N75" s="18" t="s">
        <v>32</v>
      </c>
      <c r="O75" s="18">
        <v>2</v>
      </c>
    </row>
    <row r="76" spans="1:15" ht="14.4" x14ac:dyDescent="0.3">
      <c r="A76" s="18" t="s">
        <v>388</v>
      </c>
      <c r="B76" s="18" t="e">
        <f>VLOOKUP(E76,#REF!,15,FALSE)</f>
        <v>#REF!</v>
      </c>
      <c r="C76" s="2" t="s">
        <v>549</v>
      </c>
      <c r="D76" s="2" t="s">
        <v>689</v>
      </c>
      <c r="E76" s="16" t="s">
        <v>210</v>
      </c>
      <c r="F76" s="16" t="s">
        <v>110</v>
      </c>
      <c r="G76" s="18" t="s">
        <v>335</v>
      </c>
      <c r="H76" s="18" t="s">
        <v>8</v>
      </c>
      <c r="I76" s="18" t="s">
        <v>12</v>
      </c>
      <c r="J76" s="18">
        <v>1</v>
      </c>
      <c r="K76" s="18" t="s">
        <v>480</v>
      </c>
      <c r="L76" s="18" t="s">
        <v>523</v>
      </c>
      <c r="M76" s="18" t="s">
        <v>523</v>
      </c>
      <c r="N76" s="18" t="s">
        <v>25</v>
      </c>
      <c r="O76" s="18">
        <v>6</v>
      </c>
    </row>
    <row r="77" spans="1:15" ht="14.4" x14ac:dyDescent="0.3">
      <c r="A77" s="18" t="s">
        <v>363</v>
      </c>
      <c r="B77" s="18" t="e">
        <f>VLOOKUP(E77,#REF!,15,FALSE)</f>
        <v>#REF!</v>
      </c>
      <c r="C77" s="2" t="s">
        <v>590</v>
      </c>
      <c r="D77" s="2" t="s">
        <v>761</v>
      </c>
      <c r="E77" s="16" t="s">
        <v>210</v>
      </c>
      <c r="F77" s="16" t="s">
        <v>110</v>
      </c>
      <c r="G77" s="18" t="s">
        <v>335</v>
      </c>
      <c r="H77" s="18" t="s">
        <v>8</v>
      </c>
      <c r="I77" s="18" t="s">
        <v>12</v>
      </c>
      <c r="J77" s="18">
        <v>1</v>
      </c>
      <c r="K77" s="18" t="s">
        <v>489</v>
      </c>
      <c r="L77" s="18" t="s">
        <v>523</v>
      </c>
      <c r="M77" s="18" t="s">
        <v>523</v>
      </c>
      <c r="N77" s="18" t="s">
        <v>32</v>
      </c>
      <c r="O77" s="18">
        <v>2</v>
      </c>
    </row>
    <row r="78" spans="1:15" ht="14.4" x14ac:dyDescent="0.3">
      <c r="A78" s="18" t="s">
        <v>389</v>
      </c>
      <c r="B78" s="18" t="e">
        <f>VLOOKUP(E78,#REF!,15,FALSE)</f>
        <v>#REF!</v>
      </c>
      <c r="C78" s="2" t="s">
        <v>258</v>
      </c>
      <c r="D78" s="2" t="s">
        <v>690</v>
      </c>
      <c r="E78" s="16" t="s">
        <v>258</v>
      </c>
      <c r="F78" s="16" t="s">
        <v>5</v>
      </c>
      <c r="G78" s="18" t="s">
        <v>335</v>
      </c>
      <c r="H78" s="18" t="s">
        <v>8</v>
      </c>
      <c r="I78" s="18" t="s">
        <v>12</v>
      </c>
      <c r="J78" s="18">
        <v>1</v>
      </c>
      <c r="K78" s="18" t="s">
        <v>480</v>
      </c>
      <c r="L78" s="18" t="s">
        <v>5</v>
      </c>
      <c r="M78" s="18" t="s">
        <v>5</v>
      </c>
      <c r="N78" s="18" t="s">
        <v>26</v>
      </c>
      <c r="O78" s="18">
        <v>6</v>
      </c>
    </row>
    <row r="79" spans="1:15" ht="14.4" x14ac:dyDescent="0.3">
      <c r="A79" s="18" t="s">
        <v>390</v>
      </c>
      <c r="B79" s="18" t="e">
        <f>VLOOKUP(E79,#REF!,15,FALSE)</f>
        <v>#REF!</v>
      </c>
      <c r="C79" s="2" t="s">
        <v>550</v>
      </c>
      <c r="D79" s="2" t="s">
        <v>691</v>
      </c>
      <c r="E79" s="16" t="s">
        <v>211</v>
      </c>
      <c r="F79" s="16" t="s">
        <v>110</v>
      </c>
      <c r="G79" s="18" t="s">
        <v>335</v>
      </c>
      <c r="H79" s="18" t="s">
        <v>8</v>
      </c>
      <c r="I79" s="18" t="s">
        <v>12</v>
      </c>
      <c r="J79" s="18">
        <v>1</v>
      </c>
      <c r="K79" s="18" t="s">
        <v>480</v>
      </c>
      <c r="L79" s="18" t="s">
        <v>523</v>
      </c>
      <c r="M79" s="18" t="s">
        <v>523</v>
      </c>
      <c r="N79" s="18" t="s">
        <v>27</v>
      </c>
      <c r="O79" s="18">
        <v>6</v>
      </c>
    </row>
    <row r="80" spans="1:15" ht="14.4" x14ac:dyDescent="0.3">
      <c r="A80" s="18" t="s">
        <v>364</v>
      </c>
      <c r="B80" s="18" t="e">
        <f>VLOOKUP(E80,#REF!,15,FALSE)</f>
        <v>#REF!</v>
      </c>
      <c r="C80" s="2" t="s">
        <v>591</v>
      </c>
      <c r="D80" s="2" t="s">
        <v>762</v>
      </c>
      <c r="E80" s="16" t="s">
        <v>211</v>
      </c>
      <c r="F80" s="16" t="s">
        <v>110</v>
      </c>
      <c r="G80" s="18" t="s">
        <v>335</v>
      </c>
      <c r="H80" s="18" t="s">
        <v>8</v>
      </c>
      <c r="I80" s="18" t="s">
        <v>12</v>
      </c>
      <c r="J80" s="18">
        <v>1</v>
      </c>
      <c r="K80" s="18" t="s">
        <v>489</v>
      </c>
      <c r="L80" s="18" t="s">
        <v>523</v>
      </c>
      <c r="M80" s="18" t="s">
        <v>523</v>
      </c>
      <c r="N80" s="18" t="s">
        <v>25</v>
      </c>
      <c r="O80" s="18">
        <v>3</v>
      </c>
    </row>
    <row r="81" spans="1:15" ht="14.4" x14ac:dyDescent="0.3">
      <c r="A81" s="18" t="s">
        <v>391</v>
      </c>
      <c r="B81" s="18" t="e">
        <f>VLOOKUP(E81,#REF!,15,FALSE)</f>
        <v>#REF!</v>
      </c>
      <c r="C81" s="2" t="s">
        <v>212</v>
      </c>
      <c r="D81" s="2" t="s">
        <v>692</v>
      </c>
      <c r="E81" s="16" t="s">
        <v>212</v>
      </c>
      <c r="F81" s="16" t="s">
        <v>4</v>
      </c>
      <c r="G81" s="18" t="s">
        <v>335</v>
      </c>
      <c r="H81" s="18" t="s">
        <v>8</v>
      </c>
      <c r="I81" s="18" t="s">
        <v>12</v>
      </c>
      <c r="J81" s="18">
        <v>1</v>
      </c>
      <c r="K81" s="18" t="s">
        <v>480</v>
      </c>
      <c r="L81" s="18" t="s">
        <v>442</v>
      </c>
      <c r="M81" s="18" t="s">
        <v>284</v>
      </c>
      <c r="N81" s="18" t="s">
        <v>28</v>
      </c>
      <c r="O81" s="18">
        <v>6</v>
      </c>
    </row>
    <row r="82" spans="1:15" ht="14.4" x14ac:dyDescent="0.3">
      <c r="A82" s="18" t="s">
        <v>392</v>
      </c>
      <c r="B82" s="18" t="e">
        <f>VLOOKUP(E82,#REF!,15,FALSE)</f>
        <v>#REF!</v>
      </c>
      <c r="C82" s="2" t="s">
        <v>551</v>
      </c>
      <c r="D82" s="2" t="s">
        <v>693</v>
      </c>
      <c r="E82" s="16" t="s">
        <v>213</v>
      </c>
      <c r="F82" s="16" t="s">
        <v>110</v>
      </c>
      <c r="G82" s="18" t="s">
        <v>335</v>
      </c>
      <c r="H82" s="18" t="s">
        <v>8</v>
      </c>
      <c r="I82" s="18" t="s">
        <v>12</v>
      </c>
      <c r="J82" s="18">
        <v>2</v>
      </c>
      <c r="K82" s="18" t="s">
        <v>480</v>
      </c>
      <c r="L82" s="18" t="s">
        <v>523</v>
      </c>
      <c r="M82" s="18" t="s">
        <v>523</v>
      </c>
      <c r="N82" s="18" t="s">
        <v>29</v>
      </c>
      <c r="O82" s="18">
        <v>6</v>
      </c>
    </row>
    <row r="83" spans="1:15" ht="14.4" x14ac:dyDescent="0.3">
      <c r="A83" s="18" t="s">
        <v>365</v>
      </c>
      <c r="B83" s="18" t="e">
        <f>VLOOKUP(E83,#REF!,15,FALSE)</f>
        <v>#REF!</v>
      </c>
      <c r="C83" s="2" t="s">
        <v>592</v>
      </c>
      <c r="D83" s="2" t="s">
        <v>763</v>
      </c>
      <c r="E83" s="16" t="s">
        <v>213</v>
      </c>
      <c r="F83" s="16" t="s">
        <v>110</v>
      </c>
      <c r="G83" s="18" t="s">
        <v>335</v>
      </c>
      <c r="H83" s="18" t="s">
        <v>8</v>
      </c>
      <c r="I83" s="18" t="s">
        <v>12</v>
      </c>
      <c r="J83" s="18">
        <v>2</v>
      </c>
      <c r="K83" s="18" t="s">
        <v>489</v>
      </c>
      <c r="L83" s="18" t="s">
        <v>523</v>
      </c>
      <c r="M83" s="18" t="s">
        <v>523</v>
      </c>
      <c r="N83" s="18" t="s">
        <v>26</v>
      </c>
      <c r="O83" s="18">
        <v>3</v>
      </c>
    </row>
    <row r="84" spans="1:15" ht="14.4" x14ac:dyDescent="0.3">
      <c r="A84" s="18" t="s">
        <v>393</v>
      </c>
      <c r="B84" s="18" t="e">
        <f>VLOOKUP(E84,#REF!,15,FALSE)</f>
        <v>#REF!</v>
      </c>
      <c r="C84" s="2" t="s">
        <v>552</v>
      </c>
      <c r="D84" s="2" t="s">
        <v>694</v>
      </c>
      <c r="E84" s="16" t="s">
        <v>214</v>
      </c>
      <c r="F84" s="16" t="s">
        <v>110</v>
      </c>
      <c r="G84" s="18" t="s">
        <v>335</v>
      </c>
      <c r="H84" s="18" t="s">
        <v>8</v>
      </c>
      <c r="I84" s="18" t="s">
        <v>12</v>
      </c>
      <c r="J84" s="18">
        <v>2</v>
      </c>
      <c r="K84" s="18" t="s">
        <v>480</v>
      </c>
      <c r="L84" s="18" t="s">
        <v>523</v>
      </c>
      <c r="M84" s="18" t="s">
        <v>523</v>
      </c>
      <c r="N84" s="18" t="s">
        <v>30</v>
      </c>
      <c r="O84" s="18">
        <v>6</v>
      </c>
    </row>
    <row r="85" spans="1:15" ht="14.4" x14ac:dyDescent="0.3">
      <c r="A85" s="18" t="s">
        <v>366</v>
      </c>
      <c r="B85" s="18" t="e">
        <f>VLOOKUP(E85,#REF!,15,FALSE)</f>
        <v>#REF!</v>
      </c>
      <c r="C85" s="2" t="s">
        <v>593</v>
      </c>
      <c r="D85" s="2" t="s">
        <v>764</v>
      </c>
      <c r="E85" s="16" t="s">
        <v>214</v>
      </c>
      <c r="F85" s="16" t="s">
        <v>110</v>
      </c>
      <c r="G85" s="18" t="s">
        <v>335</v>
      </c>
      <c r="H85" s="18" t="s">
        <v>8</v>
      </c>
      <c r="I85" s="18" t="s">
        <v>12</v>
      </c>
      <c r="J85" s="18">
        <v>2</v>
      </c>
      <c r="K85" s="18" t="s">
        <v>489</v>
      </c>
      <c r="L85" s="18" t="s">
        <v>523</v>
      </c>
      <c r="M85" s="18" t="s">
        <v>523</v>
      </c>
      <c r="N85" s="18" t="s">
        <v>27</v>
      </c>
      <c r="O85" s="18">
        <v>3</v>
      </c>
    </row>
    <row r="86" spans="1:15" ht="14.4" x14ac:dyDescent="0.3">
      <c r="A86" s="18" t="s">
        <v>394</v>
      </c>
      <c r="B86" s="18" t="e">
        <f>VLOOKUP(E86,#REF!,15,FALSE)</f>
        <v>#REF!</v>
      </c>
      <c r="C86" s="2" t="s">
        <v>215</v>
      </c>
      <c r="D86" s="2" t="s">
        <v>695</v>
      </c>
      <c r="E86" s="16" t="s">
        <v>215</v>
      </c>
      <c r="F86" s="16" t="s">
        <v>930</v>
      </c>
      <c r="G86" s="18" t="s">
        <v>335</v>
      </c>
      <c r="H86" s="18" t="s">
        <v>8</v>
      </c>
      <c r="I86" s="18" t="s">
        <v>12</v>
      </c>
      <c r="J86" s="18">
        <v>2</v>
      </c>
      <c r="K86" s="18" t="s">
        <v>480</v>
      </c>
      <c r="L86" s="18" t="s">
        <v>111</v>
      </c>
      <c r="M86" s="18" t="s">
        <v>111</v>
      </c>
      <c r="N86" s="18" t="s">
        <v>31</v>
      </c>
      <c r="O86" s="18">
        <v>6</v>
      </c>
    </row>
    <row r="87" spans="1:15" ht="14.4" x14ac:dyDescent="0.3">
      <c r="A87" s="18" t="s">
        <v>403</v>
      </c>
      <c r="B87" s="18" t="e">
        <f>VLOOKUP(E87,#REF!,15,FALSE)</f>
        <v>#REF!</v>
      </c>
      <c r="C87" s="2" t="s">
        <v>215</v>
      </c>
      <c r="D87" s="2" t="s">
        <v>856</v>
      </c>
      <c r="E87" s="16" t="s">
        <v>215</v>
      </c>
      <c r="F87" s="16" t="s">
        <v>930</v>
      </c>
      <c r="G87" s="18" t="s">
        <v>335</v>
      </c>
      <c r="H87" s="18" t="s">
        <v>8</v>
      </c>
      <c r="I87" s="18" t="s">
        <v>12</v>
      </c>
      <c r="J87" s="18">
        <v>2</v>
      </c>
      <c r="K87" s="18" t="s">
        <v>514</v>
      </c>
      <c r="L87" s="18" t="s">
        <v>111</v>
      </c>
      <c r="M87" s="18" t="s">
        <v>111</v>
      </c>
      <c r="N87" s="18" t="s">
        <v>32</v>
      </c>
      <c r="O87" s="18">
        <v>7</v>
      </c>
    </row>
    <row r="88" spans="1:15" ht="14.4" x14ac:dyDescent="0.3">
      <c r="A88" s="18" t="s">
        <v>395</v>
      </c>
      <c r="B88" s="18" t="e">
        <f>VLOOKUP(E88,#REF!,15,FALSE)</f>
        <v>#REF!</v>
      </c>
      <c r="C88" s="2" t="s">
        <v>216</v>
      </c>
      <c r="D88" s="2" t="s">
        <v>696</v>
      </c>
      <c r="E88" s="16" t="s">
        <v>216</v>
      </c>
      <c r="F88" s="16" t="s">
        <v>4</v>
      </c>
      <c r="G88" s="18" t="s">
        <v>335</v>
      </c>
      <c r="H88" s="18" t="s">
        <v>8</v>
      </c>
      <c r="I88" s="18" t="s">
        <v>12</v>
      </c>
      <c r="J88" s="18">
        <v>2</v>
      </c>
      <c r="K88" s="18" t="s">
        <v>480</v>
      </c>
      <c r="L88" s="18" t="s">
        <v>442</v>
      </c>
      <c r="M88" s="18" t="s">
        <v>285</v>
      </c>
      <c r="N88" s="18" t="s">
        <v>32</v>
      </c>
      <c r="O88" s="18">
        <v>6</v>
      </c>
    </row>
    <row r="89" spans="1:15" ht="14.4" x14ac:dyDescent="0.3">
      <c r="A89" s="18" t="s">
        <v>361</v>
      </c>
      <c r="B89" s="18" t="e">
        <f>VLOOKUP(E89,#REF!,15,FALSE)</f>
        <v>#REF!</v>
      </c>
      <c r="C89" s="2" t="s">
        <v>216</v>
      </c>
      <c r="D89" s="2" t="s">
        <v>857</v>
      </c>
      <c r="E89" s="16" t="s">
        <v>216</v>
      </c>
      <c r="F89" s="16" t="s">
        <v>4</v>
      </c>
      <c r="G89" s="18" t="s">
        <v>335</v>
      </c>
      <c r="H89" s="18" t="s">
        <v>8</v>
      </c>
      <c r="I89" s="18" t="s">
        <v>12</v>
      </c>
      <c r="J89" s="18">
        <v>2</v>
      </c>
      <c r="K89" s="18" t="s">
        <v>514</v>
      </c>
      <c r="L89" s="18" t="s">
        <v>442</v>
      </c>
      <c r="M89" s="18" t="s">
        <v>285</v>
      </c>
      <c r="N89" s="18" t="s">
        <v>30</v>
      </c>
      <c r="O89" s="18">
        <v>2</v>
      </c>
    </row>
    <row r="90" spans="1:15" ht="14.4" x14ac:dyDescent="0.3">
      <c r="A90" s="18" t="s">
        <v>367</v>
      </c>
      <c r="B90" s="18" t="e">
        <f>VLOOKUP(E90,#REF!,15,FALSE)</f>
        <v>#REF!</v>
      </c>
      <c r="C90" s="2" t="s">
        <v>260</v>
      </c>
      <c r="D90" s="2" t="s">
        <v>765</v>
      </c>
      <c r="E90" s="16" t="s">
        <v>260</v>
      </c>
      <c r="F90" s="16" t="s">
        <v>5</v>
      </c>
      <c r="G90" s="18" t="s">
        <v>335</v>
      </c>
      <c r="H90" s="18" t="s">
        <v>8</v>
      </c>
      <c r="I90" s="18" t="s">
        <v>12</v>
      </c>
      <c r="J90" s="18">
        <v>2</v>
      </c>
      <c r="K90" s="18" t="s">
        <v>489</v>
      </c>
      <c r="L90" s="18" t="s">
        <v>5</v>
      </c>
      <c r="M90" s="18" t="s">
        <v>5</v>
      </c>
      <c r="N90" s="18" t="s">
        <v>28</v>
      </c>
      <c r="O90" s="18">
        <v>3</v>
      </c>
    </row>
    <row r="91" spans="1:15" ht="14.4" x14ac:dyDescent="0.3">
      <c r="A91" s="18" t="s">
        <v>367</v>
      </c>
      <c r="B91" s="18" t="e">
        <f>VLOOKUP(E91,#REF!,15,FALSE)</f>
        <v>#REF!</v>
      </c>
      <c r="C91" s="2" t="s">
        <v>260</v>
      </c>
      <c r="D91" s="2" t="s">
        <v>858</v>
      </c>
      <c r="E91" s="16" t="s">
        <v>260</v>
      </c>
      <c r="F91" s="16" t="s">
        <v>5</v>
      </c>
      <c r="G91" s="18" t="s">
        <v>335</v>
      </c>
      <c r="H91" s="18" t="s">
        <v>8</v>
      </c>
      <c r="I91" s="18" t="s">
        <v>12</v>
      </c>
      <c r="J91" s="18">
        <v>2</v>
      </c>
      <c r="K91" s="18" t="s">
        <v>514</v>
      </c>
      <c r="L91" s="18" t="s">
        <v>5</v>
      </c>
      <c r="M91" s="18" t="s">
        <v>5</v>
      </c>
      <c r="N91" s="18" t="s">
        <v>28</v>
      </c>
      <c r="O91" s="18">
        <v>3</v>
      </c>
    </row>
    <row r="92" spans="1:15" ht="14.4" x14ac:dyDescent="0.3">
      <c r="A92" s="18" t="s">
        <v>396</v>
      </c>
      <c r="B92" s="18" t="e">
        <f>VLOOKUP(E92,#REF!,15,FALSE)</f>
        <v>#REF!</v>
      </c>
      <c r="C92" s="2" t="s">
        <v>261</v>
      </c>
      <c r="D92" s="2" t="s">
        <v>697</v>
      </c>
      <c r="E92" s="16" t="s">
        <v>261</v>
      </c>
      <c r="F92" s="16" t="s">
        <v>5</v>
      </c>
      <c r="G92" s="18" t="s">
        <v>335</v>
      </c>
      <c r="H92" s="18" t="s">
        <v>8</v>
      </c>
      <c r="I92" s="18" t="s">
        <v>12</v>
      </c>
      <c r="J92" s="18">
        <v>2</v>
      </c>
      <c r="K92" s="18" t="s">
        <v>480</v>
      </c>
      <c r="L92" s="18" t="s">
        <v>5</v>
      </c>
      <c r="M92" s="18" t="s">
        <v>5</v>
      </c>
      <c r="N92" s="18" t="s">
        <v>25</v>
      </c>
      <c r="O92" s="18">
        <v>7</v>
      </c>
    </row>
    <row r="93" spans="1:15" ht="14.4" x14ac:dyDescent="0.3">
      <c r="A93" s="18" t="s">
        <v>368</v>
      </c>
      <c r="B93" s="18" t="e">
        <f>VLOOKUP(E93,#REF!,15,FALSE)</f>
        <v>#REF!</v>
      </c>
      <c r="C93" s="2" t="s">
        <v>217</v>
      </c>
      <c r="D93" s="2" t="s">
        <v>859</v>
      </c>
      <c r="E93" s="16" t="s">
        <v>217</v>
      </c>
      <c r="F93" s="16" t="s">
        <v>110</v>
      </c>
      <c r="G93" s="18" t="s">
        <v>335</v>
      </c>
      <c r="H93" s="18" t="s">
        <v>8</v>
      </c>
      <c r="I93" s="18" t="s">
        <v>12</v>
      </c>
      <c r="J93" s="18">
        <v>2</v>
      </c>
      <c r="K93" s="18" t="s">
        <v>514</v>
      </c>
      <c r="L93" s="18" t="s">
        <v>523</v>
      </c>
      <c r="M93" s="18" t="s">
        <v>523</v>
      </c>
      <c r="N93" s="18" t="s">
        <v>29</v>
      </c>
      <c r="O93" s="18">
        <v>3</v>
      </c>
    </row>
    <row r="94" spans="1:15" ht="14.4" x14ac:dyDescent="0.3">
      <c r="A94" s="18" t="s">
        <v>397</v>
      </c>
      <c r="B94" s="18" t="e">
        <f>VLOOKUP(E94,#REF!,15,FALSE)</f>
        <v>#REF!</v>
      </c>
      <c r="C94" s="2" t="s">
        <v>553</v>
      </c>
      <c r="D94" s="2" t="s">
        <v>698</v>
      </c>
      <c r="E94" s="16" t="s">
        <v>217</v>
      </c>
      <c r="F94" s="16" t="s">
        <v>110</v>
      </c>
      <c r="G94" s="18" t="s">
        <v>335</v>
      </c>
      <c r="H94" s="18" t="s">
        <v>8</v>
      </c>
      <c r="I94" s="18" t="s">
        <v>12</v>
      </c>
      <c r="J94" s="18">
        <v>2</v>
      </c>
      <c r="K94" s="18" t="s">
        <v>480</v>
      </c>
      <c r="L94" s="18" t="s">
        <v>523</v>
      </c>
      <c r="M94" s="18" t="s">
        <v>523</v>
      </c>
      <c r="N94" s="18" t="s">
        <v>26</v>
      </c>
      <c r="O94" s="18">
        <v>7</v>
      </c>
    </row>
    <row r="95" spans="1:15" ht="14.4" x14ac:dyDescent="0.3">
      <c r="A95" s="18" t="s">
        <v>368</v>
      </c>
      <c r="B95" s="18" t="e">
        <f>VLOOKUP(E95,#REF!,15,FALSE)</f>
        <v>#REF!</v>
      </c>
      <c r="C95" s="2" t="s">
        <v>594</v>
      </c>
      <c r="D95" s="2" t="s">
        <v>766</v>
      </c>
      <c r="E95" s="16" t="s">
        <v>217</v>
      </c>
      <c r="F95" s="16" t="s">
        <v>110</v>
      </c>
      <c r="G95" s="18" t="s">
        <v>335</v>
      </c>
      <c r="H95" s="18" t="s">
        <v>8</v>
      </c>
      <c r="I95" s="18" t="s">
        <v>12</v>
      </c>
      <c r="J95" s="18">
        <v>2</v>
      </c>
      <c r="K95" s="18" t="s">
        <v>489</v>
      </c>
      <c r="L95" s="18" t="s">
        <v>523</v>
      </c>
      <c r="M95" s="18" t="s">
        <v>523</v>
      </c>
      <c r="N95" s="18" t="s">
        <v>29</v>
      </c>
      <c r="O95" s="18">
        <v>3</v>
      </c>
    </row>
    <row r="96" spans="1:15" ht="14.4" x14ac:dyDescent="0.3">
      <c r="A96" s="18" t="s">
        <v>398</v>
      </c>
      <c r="B96" s="18" t="e">
        <f>VLOOKUP(E96,#REF!,15,FALSE)</f>
        <v>#REF!</v>
      </c>
      <c r="C96" s="2" t="s">
        <v>218</v>
      </c>
      <c r="D96" s="2" t="s">
        <v>699</v>
      </c>
      <c r="E96" s="16" t="s">
        <v>218</v>
      </c>
      <c r="F96" s="16" t="s">
        <v>930</v>
      </c>
      <c r="G96" s="18" t="s">
        <v>335</v>
      </c>
      <c r="H96" s="18" t="s">
        <v>8</v>
      </c>
      <c r="I96" s="18" t="s">
        <v>12</v>
      </c>
      <c r="J96" s="18">
        <v>2</v>
      </c>
      <c r="K96" s="18" t="s">
        <v>480</v>
      </c>
      <c r="L96" s="18" t="s">
        <v>111</v>
      </c>
      <c r="M96" s="18" t="s">
        <v>111</v>
      </c>
      <c r="N96" s="18" t="s">
        <v>27</v>
      </c>
      <c r="O96" s="18">
        <v>7</v>
      </c>
    </row>
    <row r="97" spans="1:15" ht="14.4" x14ac:dyDescent="0.3">
      <c r="A97" s="18" t="s">
        <v>369</v>
      </c>
      <c r="B97" s="18" t="e">
        <f>VLOOKUP(E97,#REF!,15,FALSE)</f>
        <v>#REF!</v>
      </c>
      <c r="C97" s="2" t="s">
        <v>219</v>
      </c>
      <c r="D97" s="2" t="s">
        <v>860</v>
      </c>
      <c r="E97" s="16" t="s">
        <v>219</v>
      </c>
      <c r="F97" s="16" t="s">
        <v>4</v>
      </c>
      <c r="G97" s="18" t="s">
        <v>335</v>
      </c>
      <c r="H97" s="18" t="s">
        <v>8</v>
      </c>
      <c r="I97" s="18" t="s">
        <v>12</v>
      </c>
      <c r="J97" s="18">
        <v>2</v>
      </c>
      <c r="K97" s="18" t="s">
        <v>514</v>
      </c>
      <c r="L97" s="18" t="s">
        <v>442</v>
      </c>
      <c r="M97" s="18" t="s">
        <v>284</v>
      </c>
      <c r="N97" s="18" t="s">
        <v>30</v>
      </c>
      <c r="O97" s="18">
        <v>3</v>
      </c>
    </row>
    <row r="98" spans="1:15" ht="14.4" x14ac:dyDescent="0.3">
      <c r="A98" s="18" t="s">
        <v>399</v>
      </c>
      <c r="B98" s="18" t="e">
        <f>VLOOKUP(E98,#REF!,15,FALSE)</f>
        <v>#REF!</v>
      </c>
      <c r="C98" s="2" t="s">
        <v>554</v>
      </c>
      <c r="D98" s="2" t="s">
        <v>700</v>
      </c>
      <c r="E98" s="16" t="s">
        <v>219</v>
      </c>
      <c r="F98" s="16" t="s">
        <v>4</v>
      </c>
      <c r="G98" s="18" t="s">
        <v>335</v>
      </c>
      <c r="H98" s="18" t="s">
        <v>8</v>
      </c>
      <c r="I98" s="18" t="s">
        <v>12</v>
      </c>
      <c r="J98" s="18">
        <v>2</v>
      </c>
      <c r="K98" s="18" t="s">
        <v>480</v>
      </c>
      <c r="L98" s="18" t="s">
        <v>442</v>
      </c>
      <c r="M98" s="18" t="s">
        <v>284</v>
      </c>
      <c r="N98" s="18" t="s">
        <v>28</v>
      </c>
      <c r="O98" s="18">
        <v>7</v>
      </c>
    </row>
    <row r="99" spans="1:15" ht="14.4" x14ac:dyDescent="0.3">
      <c r="A99" s="18" t="s">
        <v>369</v>
      </c>
      <c r="B99" s="18" t="e">
        <f>VLOOKUP(E99,#REF!,15,FALSE)</f>
        <v>#REF!</v>
      </c>
      <c r="C99" s="2" t="s">
        <v>595</v>
      </c>
      <c r="D99" s="2" t="s">
        <v>767</v>
      </c>
      <c r="E99" s="16" t="s">
        <v>219</v>
      </c>
      <c r="F99" s="16" t="s">
        <v>4</v>
      </c>
      <c r="G99" s="18" t="s">
        <v>335</v>
      </c>
      <c r="H99" s="18" t="s">
        <v>8</v>
      </c>
      <c r="I99" s="18" t="s">
        <v>12</v>
      </c>
      <c r="J99" s="18">
        <v>2</v>
      </c>
      <c r="K99" s="18" t="s">
        <v>489</v>
      </c>
      <c r="L99" s="18" t="s">
        <v>442</v>
      </c>
      <c r="M99" s="18" t="s">
        <v>284</v>
      </c>
      <c r="N99" s="18" t="s">
        <v>30</v>
      </c>
      <c r="O99" s="18">
        <v>3</v>
      </c>
    </row>
    <row r="100" spans="1:15" ht="14.4" x14ac:dyDescent="0.3">
      <c r="A100" s="18" t="s">
        <v>400</v>
      </c>
      <c r="B100" s="18" t="e">
        <f>VLOOKUP(E100,#REF!,15,FALSE)</f>
        <v>#REF!</v>
      </c>
      <c r="C100" s="2" t="s">
        <v>220</v>
      </c>
      <c r="D100" s="2" t="s">
        <v>701</v>
      </c>
      <c r="E100" s="16" t="s">
        <v>220</v>
      </c>
      <c r="F100" s="16" t="s">
        <v>3</v>
      </c>
      <c r="G100" s="18" t="s">
        <v>335</v>
      </c>
      <c r="H100" s="18" t="s">
        <v>8</v>
      </c>
      <c r="I100" s="18" t="s">
        <v>12</v>
      </c>
      <c r="J100" s="18">
        <v>2</v>
      </c>
      <c r="K100" s="18" t="s">
        <v>480</v>
      </c>
      <c r="L100" s="18" t="s">
        <v>443</v>
      </c>
      <c r="M100" s="18" t="s">
        <v>274</v>
      </c>
      <c r="N100" s="18" t="s">
        <v>29</v>
      </c>
      <c r="O100" s="18">
        <v>7</v>
      </c>
    </row>
    <row r="101" spans="1:15" ht="14.4" x14ac:dyDescent="0.3">
      <c r="A101" s="18" t="s">
        <v>401</v>
      </c>
      <c r="B101" s="18" t="e">
        <f>VLOOKUP(E101,#REF!,15,FALSE)</f>
        <v>#REF!</v>
      </c>
      <c r="C101" s="2" t="s">
        <v>221</v>
      </c>
      <c r="D101" s="2" t="s">
        <v>702</v>
      </c>
      <c r="E101" s="16" t="s">
        <v>221</v>
      </c>
      <c r="F101" s="16" t="s">
        <v>3</v>
      </c>
      <c r="G101" s="18" t="s">
        <v>335</v>
      </c>
      <c r="H101" s="18" t="s">
        <v>8</v>
      </c>
      <c r="I101" s="18" t="s">
        <v>12</v>
      </c>
      <c r="J101" s="18">
        <v>2</v>
      </c>
      <c r="K101" s="18" t="s">
        <v>480</v>
      </c>
      <c r="L101" s="18" t="s">
        <v>443</v>
      </c>
      <c r="M101" s="18" t="s">
        <v>271</v>
      </c>
      <c r="N101" s="18" t="s">
        <v>30</v>
      </c>
      <c r="O101" s="18">
        <v>7</v>
      </c>
    </row>
    <row r="102" spans="1:15" ht="14.4" x14ac:dyDescent="0.3">
      <c r="A102" s="18" t="s">
        <v>370</v>
      </c>
      <c r="B102" s="18" t="e">
        <f>VLOOKUP(E102,#REF!,15,FALSE)</f>
        <v>#REF!</v>
      </c>
      <c r="C102" s="2" t="s">
        <v>222</v>
      </c>
      <c r="D102" s="2" t="s">
        <v>861</v>
      </c>
      <c r="E102" s="16" t="s">
        <v>222</v>
      </c>
      <c r="F102" s="16" t="s">
        <v>110</v>
      </c>
      <c r="G102" s="18" t="s">
        <v>335</v>
      </c>
      <c r="H102" s="18" t="s">
        <v>8</v>
      </c>
      <c r="I102" s="18" t="s">
        <v>12</v>
      </c>
      <c r="J102" s="18">
        <v>2</v>
      </c>
      <c r="K102" s="18" t="s">
        <v>514</v>
      </c>
      <c r="L102" s="18" t="s">
        <v>523</v>
      </c>
      <c r="M102" s="18" t="s">
        <v>523</v>
      </c>
      <c r="N102" s="18" t="s">
        <v>31</v>
      </c>
      <c r="O102" s="18">
        <v>3</v>
      </c>
    </row>
    <row r="103" spans="1:15" ht="14.4" x14ac:dyDescent="0.3">
      <c r="A103" s="18" t="s">
        <v>402</v>
      </c>
      <c r="B103" s="18" t="e">
        <f>VLOOKUP(E103,#REF!,15,FALSE)</f>
        <v>#REF!</v>
      </c>
      <c r="C103" s="2" t="s">
        <v>555</v>
      </c>
      <c r="D103" s="2" t="s">
        <v>703</v>
      </c>
      <c r="E103" s="16" t="s">
        <v>222</v>
      </c>
      <c r="F103" s="16" t="s">
        <v>110</v>
      </c>
      <c r="G103" s="18" t="s">
        <v>335</v>
      </c>
      <c r="H103" s="18" t="s">
        <v>8</v>
      </c>
      <c r="I103" s="18" t="s">
        <v>12</v>
      </c>
      <c r="J103" s="18">
        <v>2</v>
      </c>
      <c r="K103" s="18" t="s">
        <v>480</v>
      </c>
      <c r="L103" s="18" t="s">
        <v>523</v>
      </c>
      <c r="M103" s="18" t="s">
        <v>523</v>
      </c>
      <c r="N103" s="18" t="s">
        <v>31</v>
      </c>
      <c r="O103" s="18">
        <v>7</v>
      </c>
    </row>
    <row r="104" spans="1:15" ht="14.4" x14ac:dyDescent="0.3">
      <c r="A104" s="18" t="s">
        <v>370</v>
      </c>
      <c r="B104" s="18" t="e">
        <f>VLOOKUP(E104,#REF!,15,FALSE)</f>
        <v>#REF!</v>
      </c>
      <c r="C104" s="2" t="s">
        <v>596</v>
      </c>
      <c r="D104" s="2" t="s">
        <v>768</v>
      </c>
      <c r="E104" s="16" t="s">
        <v>222</v>
      </c>
      <c r="F104" s="16" t="s">
        <v>110</v>
      </c>
      <c r="G104" s="18" t="s">
        <v>335</v>
      </c>
      <c r="H104" s="18" t="s">
        <v>8</v>
      </c>
      <c r="I104" s="18" t="s">
        <v>12</v>
      </c>
      <c r="J104" s="18">
        <v>2</v>
      </c>
      <c r="K104" s="18" t="s">
        <v>489</v>
      </c>
      <c r="L104" s="18" t="s">
        <v>523</v>
      </c>
      <c r="M104" s="18" t="s">
        <v>523</v>
      </c>
      <c r="N104" s="18" t="s">
        <v>31</v>
      </c>
      <c r="O104" s="18">
        <v>3</v>
      </c>
    </row>
    <row r="105" spans="1:15" ht="14.4" x14ac:dyDescent="0.3">
      <c r="A105" s="18" t="s">
        <v>371</v>
      </c>
      <c r="B105" s="18" t="e">
        <f>VLOOKUP(E105,#REF!,15,FALSE)</f>
        <v>#REF!</v>
      </c>
      <c r="C105" s="2" t="s">
        <v>223</v>
      </c>
      <c r="D105" s="2" t="s">
        <v>862</v>
      </c>
      <c r="E105" s="16" t="s">
        <v>223</v>
      </c>
      <c r="F105" s="16" t="s">
        <v>110</v>
      </c>
      <c r="G105" s="18" t="s">
        <v>335</v>
      </c>
      <c r="H105" s="18" t="s">
        <v>8</v>
      </c>
      <c r="I105" s="18" t="s">
        <v>20</v>
      </c>
      <c r="J105" s="18">
        <v>1</v>
      </c>
      <c r="K105" s="18" t="s">
        <v>514</v>
      </c>
      <c r="L105" s="18" t="s">
        <v>523</v>
      </c>
      <c r="M105" s="18" t="s">
        <v>523</v>
      </c>
      <c r="N105" s="18" t="s">
        <v>32</v>
      </c>
      <c r="O105" s="18">
        <v>3</v>
      </c>
    </row>
    <row r="106" spans="1:15" ht="14.4" x14ac:dyDescent="0.3">
      <c r="A106" s="18" t="s">
        <v>403</v>
      </c>
      <c r="B106" s="18" t="e">
        <f>VLOOKUP(E106,#REF!,15,FALSE)</f>
        <v>#REF!</v>
      </c>
      <c r="C106" s="2" t="s">
        <v>556</v>
      </c>
      <c r="D106" s="2" t="s">
        <v>704</v>
      </c>
      <c r="E106" s="16" t="s">
        <v>223</v>
      </c>
      <c r="F106" s="16" t="s">
        <v>110</v>
      </c>
      <c r="G106" s="18" t="s">
        <v>335</v>
      </c>
      <c r="H106" s="18" t="s">
        <v>8</v>
      </c>
      <c r="I106" s="18" t="s">
        <v>20</v>
      </c>
      <c r="J106" s="18">
        <v>1</v>
      </c>
      <c r="K106" s="18" t="s">
        <v>480</v>
      </c>
      <c r="L106" s="18" t="s">
        <v>523</v>
      </c>
      <c r="M106" s="18" t="s">
        <v>523</v>
      </c>
      <c r="N106" s="18" t="s">
        <v>32</v>
      </c>
      <c r="O106" s="18">
        <v>7</v>
      </c>
    </row>
    <row r="107" spans="1:15" ht="14.4" x14ac:dyDescent="0.3">
      <c r="A107" s="18" t="s">
        <v>371</v>
      </c>
      <c r="B107" s="18" t="e">
        <f>VLOOKUP(E107,#REF!,15,FALSE)</f>
        <v>#REF!</v>
      </c>
      <c r="C107" s="2" t="s">
        <v>597</v>
      </c>
      <c r="D107" s="2" t="s">
        <v>769</v>
      </c>
      <c r="E107" s="16" t="s">
        <v>223</v>
      </c>
      <c r="F107" s="16" t="s">
        <v>110</v>
      </c>
      <c r="G107" s="18" t="s">
        <v>335</v>
      </c>
      <c r="H107" s="18" t="s">
        <v>8</v>
      </c>
      <c r="I107" s="18" t="s">
        <v>20</v>
      </c>
      <c r="J107" s="18">
        <v>1</v>
      </c>
      <c r="K107" s="18" t="s">
        <v>489</v>
      </c>
      <c r="L107" s="18" t="s">
        <v>523</v>
      </c>
      <c r="M107" s="18" t="s">
        <v>523</v>
      </c>
      <c r="N107" s="18" t="s">
        <v>32</v>
      </c>
      <c r="O107" s="18">
        <v>3</v>
      </c>
    </row>
    <row r="108" spans="1:15" ht="14.4" x14ac:dyDescent="0.3">
      <c r="A108" s="18" t="s">
        <v>372</v>
      </c>
      <c r="B108" s="18" t="e">
        <f>VLOOKUP(E108,#REF!,15,FALSE)</f>
        <v>#REF!</v>
      </c>
      <c r="C108" s="2" t="s">
        <v>262</v>
      </c>
      <c r="D108" s="2" t="s">
        <v>770</v>
      </c>
      <c r="E108" s="16" t="s">
        <v>262</v>
      </c>
      <c r="F108" s="16" t="s">
        <v>5</v>
      </c>
      <c r="G108" s="18" t="s">
        <v>335</v>
      </c>
      <c r="H108" s="18" t="s">
        <v>8</v>
      </c>
      <c r="I108" s="18" t="s">
        <v>20</v>
      </c>
      <c r="J108" s="18">
        <v>1</v>
      </c>
      <c r="K108" s="18" t="s">
        <v>489</v>
      </c>
      <c r="L108" s="18" t="s">
        <v>5</v>
      </c>
      <c r="M108" s="18" t="s">
        <v>5</v>
      </c>
      <c r="N108" s="18" t="s">
        <v>25</v>
      </c>
      <c r="O108" s="18">
        <v>4</v>
      </c>
    </row>
    <row r="109" spans="1:15" ht="14.4" x14ac:dyDescent="0.3">
      <c r="A109" s="18" t="s">
        <v>404</v>
      </c>
      <c r="B109" s="18" t="e">
        <f>VLOOKUP(E109,#REF!,15,FALSE)</f>
        <v>#REF!</v>
      </c>
      <c r="C109" s="2" t="s">
        <v>557</v>
      </c>
      <c r="D109" s="2" t="s">
        <v>705</v>
      </c>
      <c r="E109" s="16" t="s">
        <v>224</v>
      </c>
      <c r="F109" s="16" t="s">
        <v>930</v>
      </c>
      <c r="G109" s="18" t="s">
        <v>335</v>
      </c>
      <c r="H109" s="18" t="s">
        <v>8</v>
      </c>
      <c r="I109" s="18" t="s">
        <v>20</v>
      </c>
      <c r="J109" s="18">
        <v>1</v>
      </c>
      <c r="K109" s="18" t="s">
        <v>480</v>
      </c>
      <c r="L109" s="18" t="s">
        <v>111</v>
      </c>
      <c r="M109" s="18" t="s">
        <v>111</v>
      </c>
      <c r="N109" s="18" t="s">
        <v>25</v>
      </c>
      <c r="O109" s="18">
        <v>8</v>
      </c>
    </row>
    <row r="110" spans="1:15" ht="14.4" x14ac:dyDescent="0.3">
      <c r="A110" s="18" t="s">
        <v>373</v>
      </c>
      <c r="B110" s="18" t="e">
        <f>VLOOKUP(E110,#REF!,15,FALSE)</f>
        <v>#REF!</v>
      </c>
      <c r="C110" s="2" t="s">
        <v>598</v>
      </c>
      <c r="D110" s="2" t="s">
        <v>771</v>
      </c>
      <c r="E110" s="16" t="s">
        <v>224</v>
      </c>
      <c r="F110" s="16" t="s">
        <v>930</v>
      </c>
      <c r="G110" s="18" t="s">
        <v>335</v>
      </c>
      <c r="H110" s="18" t="s">
        <v>8</v>
      </c>
      <c r="I110" s="18" t="s">
        <v>20</v>
      </c>
      <c r="J110" s="18">
        <v>1</v>
      </c>
      <c r="K110" s="18" t="s">
        <v>489</v>
      </c>
      <c r="L110" s="18" t="s">
        <v>111</v>
      </c>
      <c r="M110" s="18" t="s">
        <v>111</v>
      </c>
      <c r="N110" s="18" t="s">
        <v>26</v>
      </c>
      <c r="O110" s="18">
        <v>4</v>
      </c>
    </row>
    <row r="111" spans="1:15" ht="14.4" x14ac:dyDescent="0.3">
      <c r="A111" s="18" t="s">
        <v>410</v>
      </c>
      <c r="B111" s="18" t="e">
        <f>VLOOKUP(E111,#REF!,15,FALSE)</f>
        <v>#REF!</v>
      </c>
      <c r="C111" s="2" t="s">
        <v>225</v>
      </c>
      <c r="D111" s="2" t="s">
        <v>863</v>
      </c>
      <c r="E111" s="16" t="s">
        <v>225</v>
      </c>
      <c r="F111" s="16" t="s">
        <v>4</v>
      </c>
      <c r="G111" s="18" t="s">
        <v>335</v>
      </c>
      <c r="H111" s="18" t="s">
        <v>8</v>
      </c>
      <c r="I111" s="18" t="s">
        <v>20</v>
      </c>
      <c r="J111" s="18">
        <v>1</v>
      </c>
      <c r="K111" s="18" t="s">
        <v>514</v>
      </c>
      <c r="L111" s="18" t="s">
        <v>442</v>
      </c>
      <c r="M111" s="18" t="s">
        <v>281</v>
      </c>
      <c r="N111" s="18" t="s">
        <v>31</v>
      </c>
      <c r="O111" s="18">
        <v>8</v>
      </c>
    </row>
    <row r="112" spans="1:15" ht="14.4" x14ac:dyDescent="0.3">
      <c r="A112" s="18" t="s">
        <v>405</v>
      </c>
      <c r="B112" s="18" t="e">
        <f>VLOOKUP(E112,#REF!,15,FALSE)</f>
        <v>#REF!</v>
      </c>
      <c r="C112" s="2" t="s">
        <v>558</v>
      </c>
      <c r="D112" s="2" t="s">
        <v>706</v>
      </c>
      <c r="E112" s="16" t="s">
        <v>225</v>
      </c>
      <c r="F112" s="16" t="s">
        <v>4</v>
      </c>
      <c r="G112" s="18" t="s">
        <v>335</v>
      </c>
      <c r="H112" s="18" t="s">
        <v>8</v>
      </c>
      <c r="I112" s="18" t="s">
        <v>20</v>
      </c>
      <c r="J112" s="18">
        <v>1</v>
      </c>
      <c r="K112" s="18" t="s">
        <v>480</v>
      </c>
      <c r="L112" s="18" t="s">
        <v>442</v>
      </c>
      <c r="M112" s="18" t="s">
        <v>281</v>
      </c>
      <c r="N112" s="18" t="s">
        <v>26</v>
      </c>
      <c r="O112" s="18">
        <v>8</v>
      </c>
    </row>
    <row r="113" spans="1:15" ht="14.4" x14ac:dyDescent="0.3">
      <c r="A113" s="18" t="s">
        <v>374</v>
      </c>
      <c r="B113" s="18" t="e">
        <f>VLOOKUP(E113,#REF!,15,FALSE)</f>
        <v>#REF!</v>
      </c>
      <c r="C113" s="2" t="s">
        <v>599</v>
      </c>
      <c r="D113" s="2" t="s">
        <v>772</v>
      </c>
      <c r="E113" s="16" t="s">
        <v>225</v>
      </c>
      <c r="F113" s="16" t="s">
        <v>4</v>
      </c>
      <c r="G113" s="18" t="s">
        <v>335</v>
      </c>
      <c r="H113" s="18" t="s">
        <v>8</v>
      </c>
      <c r="I113" s="18" t="s">
        <v>20</v>
      </c>
      <c r="J113" s="18">
        <v>1</v>
      </c>
      <c r="K113" s="18" t="s">
        <v>489</v>
      </c>
      <c r="L113" s="18" t="s">
        <v>442</v>
      </c>
      <c r="M113" s="18" t="s">
        <v>281</v>
      </c>
      <c r="N113" s="18" t="s">
        <v>27</v>
      </c>
      <c r="O113" s="18">
        <v>4</v>
      </c>
    </row>
    <row r="114" spans="1:15" ht="14.4" x14ac:dyDescent="0.3">
      <c r="A114" s="18" t="s">
        <v>406</v>
      </c>
      <c r="B114" s="18" t="e">
        <f>VLOOKUP(E114,#REF!,15,FALSE)</f>
        <v>#REF!</v>
      </c>
      <c r="C114" s="2" t="s">
        <v>226</v>
      </c>
      <c r="D114" s="2" t="s">
        <v>707</v>
      </c>
      <c r="E114" s="16" t="s">
        <v>226</v>
      </c>
      <c r="F114" s="16" t="s">
        <v>3</v>
      </c>
      <c r="G114" s="18" t="s">
        <v>335</v>
      </c>
      <c r="H114" s="18" t="s">
        <v>8</v>
      </c>
      <c r="I114" s="18" t="s">
        <v>20</v>
      </c>
      <c r="J114" s="18">
        <v>1</v>
      </c>
      <c r="K114" s="18" t="s">
        <v>480</v>
      </c>
      <c r="L114" s="18" t="s">
        <v>443</v>
      </c>
      <c r="M114" s="18" t="s">
        <v>275</v>
      </c>
      <c r="N114" s="18" t="s">
        <v>27</v>
      </c>
      <c r="O114" s="18">
        <v>8</v>
      </c>
    </row>
    <row r="115" spans="1:15" ht="14.4" x14ac:dyDescent="0.3">
      <c r="A115" s="18" t="s">
        <v>407</v>
      </c>
      <c r="B115" s="18" t="e">
        <f>VLOOKUP(E115,#REF!,15,FALSE)</f>
        <v>#REF!</v>
      </c>
      <c r="C115" s="2" t="s">
        <v>559</v>
      </c>
      <c r="D115" s="2" t="s">
        <v>708</v>
      </c>
      <c r="E115" s="16" t="s">
        <v>227</v>
      </c>
      <c r="F115" s="16" t="s">
        <v>110</v>
      </c>
      <c r="G115" s="18" t="s">
        <v>335</v>
      </c>
      <c r="H115" s="18" t="s">
        <v>8</v>
      </c>
      <c r="I115" s="18" t="s">
        <v>20</v>
      </c>
      <c r="J115" s="18">
        <v>1</v>
      </c>
      <c r="K115" s="18" t="s">
        <v>480</v>
      </c>
      <c r="L115" s="18" t="s">
        <v>523</v>
      </c>
      <c r="M115" s="18" t="s">
        <v>523</v>
      </c>
      <c r="N115" s="18" t="s">
        <v>28</v>
      </c>
      <c r="O115" s="18">
        <v>8</v>
      </c>
    </row>
    <row r="116" spans="1:15" ht="14.4" x14ac:dyDescent="0.3">
      <c r="A116" s="18" t="s">
        <v>375</v>
      </c>
      <c r="B116" s="18" t="e">
        <f>VLOOKUP(E116,#REF!,15,FALSE)</f>
        <v>#REF!</v>
      </c>
      <c r="C116" s="2" t="s">
        <v>600</v>
      </c>
      <c r="D116" s="2" t="s">
        <v>773</v>
      </c>
      <c r="E116" s="16" t="s">
        <v>227</v>
      </c>
      <c r="F116" s="16" t="s">
        <v>110</v>
      </c>
      <c r="G116" s="18" t="s">
        <v>335</v>
      </c>
      <c r="H116" s="18" t="s">
        <v>8</v>
      </c>
      <c r="I116" s="18" t="s">
        <v>20</v>
      </c>
      <c r="J116" s="18">
        <v>1</v>
      </c>
      <c r="K116" s="18" t="s">
        <v>489</v>
      </c>
      <c r="L116" s="18" t="s">
        <v>523</v>
      </c>
      <c r="M116" s="18" t="s">
        <v>523</v>
      </c>
      <c r="N116" s="18" t="s">
        <v>28</v>
      </c>
      <c r="O116" s="18">
        <v>4</v>
      </c>
    </row>
    <row r="117" spans="1:15" ht="14.4" x14ac:dyDescent="0.3">
      <c r="A117" s="18" t="s">
        <v>376</v>
      </c>
      <c r="B117" s="18" t="e">
        <f>VLOOKUP(E117,#REF!,15,FALSE)</f>
        <v>#REF!</v>
      </c>
      <c r="C117" s="2" t="s">
        <v>228</v>
      </c>
      <c r="D117" s="2" t="s">
        <v>864</v>
      </c>
      <c r="E117" s="16" t="s">
        <v>228</v>
      </c>
      <c r="F117" s="16" t="s">
        <v>4</v>
      </c>
      <c r="G117" s="18" t="s">
        <v>335</v>
      </c>
      <c r="H117" s="18" t="s">
        <v>8</v>
      </c>
      <c r="I117" s="18" t="s">
        <v>20</v>
      </c>
      <c r="J117" s="18">
        <v>1</v>
      </c>
      <c r="K117" s="18" t="s">
        <v>514</v>
      </c>
      <c r="L117" s="18" t="s">
        <v>442</v>
      </c>
      <c r="M117" s="18" t="s">
        <v>286</v>
      </c>
      <c r="N117" s="18" t="s">
        <v>29</v>
      </c>
      <c r="O117" s="18">
        <v>4</v>
      </c>
    </row>
    <row r="118" spans="1:15" ht="14.4" x14ac:dyDescent="0.3">
      <c r="A118" s="18" t="s">
        <v>408</v>
      </c>
      <c r="B118" s="18" t="e">
        <f>VLOOKUP(E118,#REF!,15,FALSE)</f>
        <v>#REF!</v>
      </c>
      <c r="C118" s="2" t="s">
        <v>560</v>
      </c>
      <c r="D118" s="2" t="s">
        <v>709</v>
      </c>
      <c r="E118" s="16" t="s">
        <v>228</v>
      </c>
      <c r="F118" s="16" t="s">
        <v>4</v>
      </c>
      <c r="G118" s="18" t="s">
        <v>335</v>
      </c>
      <c r="H118" s="18" t="s">
        <v>8</v>
      </c>
      <c r="I118" s="18" t="s">
        <v>20</v>
      </c>
      <c r="J118" s="18">
        <v>1</v>
      </c>
      <c r="K118" s="18" t="s">
        <v>480</v>
      </c>
      <c r="L118" s="18" t="s">
        <v>442</v>
      </c>
      <c r="M118" s="18" t="s">
        <v>286</v>
      </c>
      <c r="N118" s="18" t="s">
        <v>29</v>
      </c>
      <c r="O118" s="18">
        <v>8</v>
      </c>
    </row>
    <row r="119" spans="1:15" ht="14.4" x14ac:dyDescent="0.3">
      <c r="A119" s="18" t="s">
        <v>376</v>
      </c>
      <c r="B119" s="18" t="e">
        <f>VLOOKUP(E119,#REF!,15,FALSE)</f>
        <v>#REF!</v>
      </c>
      <c r="C119" s="2" t="s">
        <v>601</v>
      </c>
      <c r="D119" s="2" t="s">
        <v>774</v>
      </c>
      <c r="E119" s="16" t="s">
        <v>228</v>
      </c>
      <c r="F119" s="16" t="s">
        <v>4</v>
      </c>
      <c r="G119" s="18" t="s">
        <v>335</v>
      </c>
      <c r="H119" s="18" t="s">
        <v>8</v>
      </c>
      <c r="I119" s="18" t="s">
        <v>20</v>
      </c>
      <c r="J119" s="18">
        <v>1</v>
      </c>
      <c r="K119" s="18" t="s">
        <v>489</v>
      </c>
      <c r="L119" s="18" t="s">
        <v>442</v>
      </c>
      <c r="M119" s="18" t="s">
        <v>286</v>
      </c>
      <c r="N119" s="18" t="s">
        <v>29</v>
      </c>
      <c r="O119" s="18">
        <v>4</v>
      </c>
    </row>
    <row r="120" spans="1:15" ht="14.4" x14ac:dyDescent="0.3">
      <c r="A120" s="18" t="s">
        <v>377</v>
      </c>
      <c r="B120" s="18" t="e">
        <f>VLOOKUP(E120,#REF!,15,FALSE)</f>
        <v>#REF!</v>
      </c>
      <c r="C120" s="2" t="s">
        <v>229</v>
      </c>
      <c r="D120" s="2" t="s">
        <v>865</v>
      </c>
      <c r="E120" s="16" t="s">
        <v>229</v>
      </c>
      <c r="F120" s="16" t="s">
        <v>930</v>
      </c>
      <c r="G120" s="18" t="s">
        <v>335</v>
      </c>
      <c r="H120" s="18" t="s">
        <v>8</v>
      </c>
      <c r="I120" s="18" t="s">
        <v>20</v>
      </c>
      <c r="J120" s="18">
        <v>1</v>
      </c>
      <c r="K120" s="18" t="s">
        <v>514</v>
      </c>
      <c r="L120" s="18" t="s">
        <v>111</v>
      </c>
      <c r="M120" s="18" t="s">
        <v>111</v>
      </c>
      <c r="N120" s="18" t="s">
        <v>30</v>
      </c>
      <c r="O120" s="18">
        <v>4</v>
      </c>
    </row>
    <row r="121" spans="1:15" ht="14.4" x14ac:dyDescent="0.3">
      <c r="A121" s="18" t="s">
        <v>409</v>
      </c>
      <c r="B121" s="18" t="e">
        <f>VLOOKUP(E121,#REF!,15,FALSE)</f>
        <v>#REF!</v>
      </c>
      <c r="C121" s="2" t="s">
        <v>561</v>
      </c>
      <c r="D121" s="2" t="s">
        <v>710</v>
      </c>
      <c r="E121" s="16" t="s">
        <v>229</v>
      </c>
      <c r="F121" s="16" t="s">
        <v>930</v>
      </c>
      <c r="G121" s="18" t="s">
        <v>335</v>
      </c>
      <c r="H121" s="18" t="s">
        <v>8</v>
      </c>
      <c r="I121" s="18" t="s">
        <v>20</v>
      </c>
      <c r="J121" s="18">
        <v>1</v>
      </c>
      <c r="K121" s="18" t="s">
        <v>480</v>
      </c>
      <c r="L121" s="18" t="s">
        <v>111</v>
      </c>
      <c r="M121" s="18" t="s">
        <v>111</v>
      </c>
      <c r="N121" s="18" t="s">
        <v>30</v>
      </c>
      <c r="O121" s="18">
        <v>8</v>
      </c>
    </row>
    <row r="122" spans="1:15" ht="14.4" x14ac:dyDescent="0.3">
      <c r="A122" s="18" t="s">
        <v>377</v>
      </c>
      <c r="B122" s="18" t="e">
        <f>VLOOKUP(E122,#REF!,15,FALSE)</f>
        <v>#REF!</v>
      </c>
      <c r="C122" s="2" t="s">
        <v>602</v>
      </c>
      <c r="D122" s="2" t="s">
        <v>775</v>
      </c>
      <c r="E122" s="16" t="s">
        <v>229</v>
      </c>
      <c r="F122" s="16" t="s">
        <v>930</v>
      </c>
      <c r="G122" s="18" t="s">
        <v>335</v>
      </c>
      <c r="H122" s="18" t="s">
        <v>8</v>
      </c>
      <c r="I122" s="18" t="s">
        <v>20</v>
      </c>
      <c r="J122" s="18">
        <v>1</v>
      </c>
      <c r="K122" s="18" t="s">
        <v>489</v>
      </c>
      <c r="L122" s="18" t="s">
        <v>111</v>
      </c>
      <c r="M122" s="18" t="s">
        <v>111</v>
      </c>
      <c r="N122" s="18" t="s">
        <v>30</v>
      </c>
      <c r="O122" s="18">
        <v>4</v>
      </c>
    </row>
    <row r="123" spans="1:15" ht="14.4" x14ac:dyDescent="0.3">
      <c r="A123" s="18" t="s">
        <v>410</v>
      </c>
      <c r="B123" s="18" t="e">
        <f>VLOOKUP(E123,#REF!,15,FALSE)</f>
        <v>#REF!</v>
      </c>
      <c r="C123" s="2" t="s">
        <v>259</v>
      </c>
      <c r="D123" s="2" t="s">
        <v>711</v>
      </c>
      <c r="E123" s="16" t="s">
        <v>259</v>
      </c>
      <c r="F123" s="16" t="s">
        <v>5</v>
      </c>
      <c r="G123" s="18" t="s">
        <v>335</v>
      </c>
      <c r="H123" s="18" t="s">
        <v>8</v>
      </c>
      <c r="I123" s="18" t="s">
        <v>20</v>
      </c>
      <c r="J123" s="18">
        <v>1</v>
      </c>
      <c r="K123" s="18" t="s">
        <v>480</v>
      </c>
      <c r="L123" s="18" t="s">
        <v>5</v>
      </c>
      <c r="M123" s="18" t="s">
        <v>5</v>
      </c>
      <c r="N123" s="18" t="s">
        <v>31</v>
      </c>
      <c r="O123" s="18">
        <v>8</v>
      </c>
    </row>
    <row r="124" spans="1:15" ht="14.4" x14ac:dyDescent="0.3">
      <c r="A124" s="18" t="s">
        <v>411</v>
      </c>
      <c r="B124" s="18" t="e">
        <f>VLOOKUP(E124,#REF!,15,FALSE)</f>
        <v>#REF!</v>
      </c>
      <c r="C124" s="2" t="s">
        <v>230</v>
      </c>
      <c r="D124" s="2" t="s">
        <v>712</v>
      </c>
      <c r="E124" s="16" t="s">
        <v>230</v>
      </c>
      <c r="F124" s="16" t="s">
        <v>3</v>
      </c>
      <c r="G124" s="18" t="s">
        <v>335</v>
      </c>
      <c r="H124" s="18" t="s">
        <v>8</v>
      </c>
      <c r="I124" s="18" t="s">
        <v>20</v>
      </c>
      <c r="J124" s="18">
        <v>1</v>
      </c>
      <c r="K124" s="18" t="s">
        <v>480</v>
      </c>
      <c r="L124" s="18" t="s">
        <v>443</v>
      </c>
      <c r="M124" s="18" t="s">
        <v>269</v>
      </c>
      <c r="N124" s="18" t="s">
        <v>32</v>
      </c>
      <c r="O124" s="18">
        <v>8</v>
      </c>
    </row>
    <row r="125" spans="1:15" ht="14.4" x14ac:dyDescent="0.3">
      <c r="A125" s="18" t="s">
        <v>402</v>
      </c>
      <c r="B125" s="18" t="e">
        <f>VLOOKUP(E125,#REF!,15,FALSE)</f>
        <v>#REF!</v>
      </c>
      <c r="C125" s="2" t="s">
        <v>230</v>
      </c>
      <c r="D125" s="2" t="s">
        <v>866</v>
      </c>
      <c r="E125" s="16" t="s">
        <v>230</v>
      </c>
      <c r="F125" s="16" t="s">
        <v>3</v>
      </c>
      <c r="G125" s="18" t="s">
        <v>335</v>
      </c>
      <c r="H125" s="18" t="s">
        <v>8</v>
      </c>
      <c r="I125" s="18" t="s">
        <v>20</v>
      </c>
      <c r="J125" s="18">
        <v>1</v>
      </c>
      <c r="K125" s="18" t="s">
        <v>514</v>
      </c>
      <c r="L125" s="18" t="s">
        <v>443</v>
      </c>
      <c r="M125" s="18" t="s">
        <v>269</v>
      </c>
      <c r="N125" s="18" t="s">
        <v>31</v>
      </c>
      <c r="O125" s="18">
        <v>7</v>
      </c>
    </row>
    <row r="126" spans="1:15" ht="14.4" x14ac:dyDescent="0.3">
      <c r="A126" s="18" t="s">
        <v>412</v>
      </c>
      <c r="B126" s="18" t="e">
        <f>VLOOKUP(E126,#REF!,15,FALSE)</f>
        <v>#REF!</v>
      </c>
      <c r="C126" s="2" t="s">
        <v>562</v>
      </c>
      <c r="D126" s="2" t="s">
        <v>713</v>
      </c>
      <c r="E126" s="16" t="s">
        <v>231</v>
      </c>
      <c r="F126" s="16" t="s">
        <v>110</v>
      </c>
      <c r="G126" s="18" t="s">
        <v>335</v>
      </c>
      <c r="H126" s="18" t="s">
        <v>8</v>
      </c>
      <c r="I126" s="18" t="s">
        <v>20</v>
      </c>
      <c r="J126" s="18">
        <v>1</v>
      </c>
      <c r="K126" s="18" t="s">
        <v>480</v>
      </c>
      <c r="L126" s="18" t="s">
        <v>523</v>
      </c>
      <c r="M126" s="18" t="s">
        <v>523</v>
      </c>
      <c r="N126" s="18" t="s">
        <v>25</v>
      </c>
      <c r="O126" s="18">
        <v>9</v>
      </c>
    </row>
    <row r="127" spans="1:15" ht="14.4" x14ac:dyDescent="0.3">
      <c r="A127" s="18" t="s">
        <v>378</v>
      </c>
      <c r="B127" s="18" t="e">
        <f>VLOOKUP(E127,#REF!,15,FALSE)</f>
        <v>#REF!</v>
      </c>
      <c r="C127" s="2" t="s">
        <v>603</v>
      </c>
      <c r="D127" s="2" t="s">
        <v>776</v>
      </c>
      <c r="E127" s="16" t="s">
        <v>231</v>
      </c>
      <c r="F127" s="16" t="s">
        <v>110</v>
      </c>
      <c r="G127" s="18" t="s">
        <v>335</v>
      </c>
      <c r="H127" s="18" t="s">
        <v>8</v>
      </c>
      <c r="I127" s="18" t="s">
        <v>20</v>
      </c>
      <c r="J127" s="18">
        <v>1</v>
      </c>
      <c r="K127" s="18" t="s">
        <v>489</v>
      </c>
      <c r="L127" s="18" t="s">
        <v>523</v>
      </c>
      <c r="M127" s="18" t="s">
        <v>523</v>
      </c>
      <c r="N127" s="18" t="s">
        <v>31</v>
      </c>
      <c r="O127" s="18">
        <v>4</v>
      </c>
    </row>
    <row r="128" spans="1:15" ht="14.4" x14ac:dyDescent="0.3">
      <c r="A128" s="18" t="s">
        <v>379</v>
      </c>
      <c r="B128" s="18" t="e">
        <f>VLOOKUP(E128,#REF!,15,FALSE)</f>
        <v>#REF!</v>
      </c>
      <c r="C128" s="2" t="s">
        <v>232</v>
      </c>
      <c r="D128" s="2" t="s">
        <v>867</v>
      </c>
      <c r="E128" s="16" t="s">
        <v>232</v>
      </c>
      <c r="F128" s="16" t="s">
        <v>110</v>
      </c>
      <c r="G128" s="18" t="s">
        <v>335</v>
      </c>
      <c r="H128" s="18" t="s">
        <v>8</v>
      </c>
      <c r="I128" s="18" t="s">
        <v>20</v>
      </c>
      <c r="J128" s="18">
        <v>1</v>
      </c>
      <c r="K128" s="18" t="s">
        <v>514</v>
      </c>
      <c r="L128" s="18" t="s">
        <v>523</v>
      </c>
      <c r="M128" s="18" t="s">
        <v>523</v>
      </c>
      <c r="N128" s="18" t="s">
        <v>32</v>
      </c>
      <c r="O128" s="18">
        <v>4</v>
      </c>
    </row>
    <row r="129" spans="1:15" ht="14.4" x14ac:dyDescent="0.3">
      <c r="A129" s="18" t="s">
        <v>413</v>
      </c>
      <c r="B129" s="18" t="e">
        <f>VLOOKUP(E129,#REF!,15,FALSE)</f>
        <v>#REF!</v>
      </c>
      <c r="C129" s="2" t="s">
        <v>563</v>
      </c>
      <c r="D129" s="2" t="s">
        <v>714</v>
      </c>
      <c r="E129" s="16" t="s">
        <v>232</v>
      </c>
      <c r="F129" s="16" t="s">
        <v>110</v>
      </c>
      <c r="G129" s="18" t="s">
        <v>335</v>
      </c>
      <c r="H129" s="18" t="s">
        <v>8</v>
      </c>
      <c r="I129" s="18" t="s">
        <v>20</v>
      </c>
      <c r="J129" s="18">
        <v>1</v>
      </c>
      <c r="K129" s="18" t="s">
        <v>480</v>
      </c>
      <c r="L129" s="18" t="s">
        <v>523</v>
      </c>
      <c r="M129" s="18" t="s">
        <v>523</v>
      </c>
      <c r="N129" s="18" t="s">
        <v>26</v>
      </c>
      <c r="O129" s="18">
        <v>9</v>
      </c>
    </row>
    <row r="130" spans="1:15" ht="14.4" x14ac:dyDescent="0.3">
      <c r="A130" s="18" t="s">
        <v>379</v>
      </c>
      <c r="B130" s="18" t="e">
        <f>VLOOKUP(E130,#REF!,15,FALSE)</f>
        <v>#REF!</v>
      </c>
      <c r="C130" s="2" t="s">
        <v>604</v>
      </c>
      <c r="D130" s="2" t="s">
        <v>777</v>
      </c>
      <c r="E130" s="16" t="s">
        <v>232</v>
      </c>
      <c r="F130" s="16" t="s">
        <v>110</v>
      </c>
      <c r="G130" s="18" t="s">
        <v>335</v>
      </c>
      <c r="H130" s="18" t="s">
        <v>8</v>
      </c>
      <c r="I130" s="18" t="s">
        <v>20</v>
      </c>
      <c r="J130" s="18">
        <v>1</v>
      </c>
      <c r="K130" s="18" t="s">
        <v>489</v>
      </c>
      <c r="L130" s="18" t="s">
        <v>523</v>
      </c>
      <c r="M130" s="18" t="s">
        <v>523</v>
      </c>
      <c r="N130" s="18" t="s">
        <v>32</v>
      </c>
      <c r="O130" s="18">
        <v>4</v>
      </c>
    </row>
    <row r="131" spans="1:15" ht="14.4" x14ac:dyDescent="0.3">
      <c r="A131" s="18" t="s">
        <v>414</v>
      </c>
      <c r="B131" s="18" t="e">
        <f>VLOOKUP(E131,#REF!,15,FALSE)</f>
        <v>#REF!</v>
      </c>
      <c r="C131" s="2" t="s">
        <v>233</v>
      </c>
      <c r="D131" s="2" t="s">
        <v>715</v>
      </c>
      <c r="E131" s="16" t="s">
        <v>233</v>
      </c>
      <c r="F131" s="16" t="s">
        <v>930</v>
      </c>
      <c r="G131" s="18" t="s">
        <v>335</v>
      </c>
      <c r="H131" s="18" t="s">
        <v>8</v>
      </c>
      <c r="I131" s="18" t="s">
        <v>20</v>
      </c>
      <c r="J131" s="18">
        <v>2</v>
      </c>
      <c r="K131" s="18" t="s">
        <v>480</v>
      </c>
      <c r="L131" s="18" t="s">
        <v>111</v>
      </c>
      <c r="M131" s="18" t="s">
        <v>111</v>
      </c>
      <c r="N131" s="18" t="s">
        <v>27</v>
      </c>
      <c r="O131" s="18">
        <v>9</v>
      </c>
    </row>
    <row r="132" spans="1:15" ht="14.4" x14ac:dyDescent="0.3">
      <c r="A132" s="18" t="s">
        <v>415</v>
      </c>
      <c r="B132" s="18" t="e">
        <f>VLOOKUP(E132,#REF!,15,FALSE)</f>
        <v>#REF!</v>
      </c>
      <c r="C132" s="2" t="s">
        <v>234</v>
      </c>
      <c r="D132" s="2" t="s">
        <v>716</v>
      </c>
      <c r="E132" s="16" t="s">
        <v>234</v>
      </c>
      <c r="F132" s="16" t="s">
        <v>3</v>
      </c>
      <c r="G132" s="18" t="s">
        <v>335</v>
      </c>
      <c r="H132" s="18" t="s">
        <v>8</v>
      </c>
      <c r="I132" s="18" t="s">
        <v>20</v>
      </c>
      <c r="J132" s="18">
        <v>2</v>
      </c>
      <c r="K132" s="18" t="s">
        <v>480</v>
      </c>
      <c r="L132" s="18" t="s">
        <v>443</v>
      </c>
      <c r="M132" s="18" t="s">
        <v>276</v>
      </c>
      <c r="N132" s="18" t="s">
        <v>28</v>
      </c>
      <c r="O132" s="18">
        <v>9</v>
      </c>
    </row>
    <row r="133" spans="1:15" ht="14.4" x14ac:dyDescent="0.3">
      <c r="A133" s="18" t="s">
        <v>384</v>
      </c>
      <c r="B133" s="18" t="e">
        <f>VLOOKUP(E133,#REF!,15,FALSE)</f>
        <v>#REF!</v>
      </c>
      <c r="C133" s="2" t="s">
        <v>234</v>
      </c>
      <c r="D133" s="2" t="s">
        <v>868</v>
      </c>
      <c r="E133" s="16" t="s">
        <v>234</v>
      </c>
      <c r="F133" s="16" t="s">
        <v>3</v>
      </c>
      <c r="G133" s="18" t="s">
        <v>335</v>
      </c>
      <c r="H133" s="18" t="s">
        <v>8</v>
      </c>
      <c r="I133" s="18" t="s">
        <v>20</v>
      </c>
      <c r="J133" s="18">
        <v>2</v>
      </c>
      <c r="K133" s="18" t="s">
        <v>514</v>
      </c>
      <c r="L133" s="18" t="s">
        <v>443</v>
      </c>
      <c r="M133" s="18" t="s">
        <v>276</v>
      </c>
      <c r="N133" s="18" t="s">
        <v>29</v>
      </c>
      <c r="O133" s="18">
        <v>5</v>
      </c>
    </row>
    <row r="134" spans="1:15" ht="14.4" x14ac:dyDescent="0.3">
      <c r="A134" s="18" t="s">
        <v>380</v>
      </c>
      <c r="B134" s="18" t="e">
        <f>VLOOKUP(E134,#REF!,15,FALSE)</f>
        <v>#REF!</v>
      </c>
      <c r="C134" s="2" t="s">
        <v>264</v>
      </c>
      <c r="D134" s="2" t="s">
        <v>778</v>
      </c>
      <c r="E134" s="16" t="s">
        <v>264</v>
      </c>
      <c r="F134" s="16" t="s">
        <v>5</v>
      </c>
      <c r="G134" s="18" t="s">
        <v>335</v>
      </c>
      <c r="H134" s="18" t="s">
        <v>8</v>
      </c>
      <c r="I134" s="18" t="s">
        <v>20</v>
      </c>
      <c r="J134" s="18">
        <v>2</v>
      </c>
      <c r="K134" s="18" t="s">
        <v>489</v>
      </c>
      <c r="L134" s="18" t="s">
        <v>5</v>
      </c>
      <c r="M134" s="18" t="s">
        <v>5</v>
      </c>
      <c r="N134" s="18" t="s">
        <v>25</v>
      </c>
      <c r="O134" s="18">
        <v>5</v>
      </c>
    </row>
    <row r="135" spans="1:15" ht="14.4" x14ac:dyDescent="0.3">
      <c r="A135" s="18" t="s">
        <v>416</v>
      </c>
      <c r="B135" s="18" t="e">
        <f>VLOOKUP(E135,#REF!,15,FALSE)</f>
        <v>#REF!</v>
      </c>
      <c r="C135" s="2" t="s">
        <v>564</v>
      </c>
      <c r="D135" s="2" t="s">
        <v>717</v>
      </c>
      <c r="E135" s="16" t="s">
        <v>235</v>
      </c>
      <c r="F135" s="16" t="s">
        <v>110</v>
      </c>
      <c r="G135" s="18" t="s">
        <v>335</v>
      </c>
      <c r="H135" s="18" t="s">
        <v>8</v>
      </c>
      <c r="I135" s="18" t="s">
        <v>20</v>
      </c>
      <c r="J135" s="18">
        <v>2</v>
      </c>
      <c r="K135" s="18" t="s">
        <v>480</v>
      </c>
      <c r="L135" s="18" t="s">
        <v>523</v>
      </c>
      <c r="M135" s="18" t="s">
        <v>523</v>
      </c>
      <c r="N135" s="18" t="s">
        <v>29</v>
      </c>
      <c r="O135" s="18">
        <v>9</v>
      </c>
    </row>
    <row r="136" spans="1:15" ht="14.4" x14ac:dyDescent="0.3">
      <c r="A136" s="18" t="s">
        <v>381</v>
      </c>
      <c r="B136" s="18" t="e">
        <f>VLOOKUP(E136,#REF!,15,FALSE)</f>
        <v>#REF!</v>
      </c>
      <c r="C136" s="2" t="s">
        <v>605</v>
      </c>
      <c r="D136" s="2" t="s">
        <v>779</v>
      </c>
      <c r="E136" s="16" t="s">
        <v>235</v>
      </c>
      <c r="F136" s="16" t="s">
        <v>110</v>
      </c>
      <c r="G136" s="18" t="s">
        <v>335</v>
      </c>
      <c r="H136" s="18" t="s">
        <v>8</v>
      </c>
      <c r="I136" s="18" t="s">
        <v>20</v>
      </c>
      <c r="J136" s="18">
        <v>2</v>
      </c>
      <c r="K136" s="18" t="s">
        <v>489</v>
      </c>
      <c r="L136" s="18" t="s">
        <v>523</v>
      </c>
      <c r="M136" s="18" t="s">
        <v>523</v>
      </c>
      <c r="N136" s="18" t="s">
        <v>26</v>
      </c>
      <c r="O136" s="18">
        <v>5</v>
      </c>
    </row>
    <row r="137" spans="1:15" ht="14.4" x14ac:dyDescent="0.3">
      <c r="A137" s="18" t="s">
        <v>417</v>
      </c>
      <c r="B137" s="18" t="e">
        <f>VLOOKUP(E137,#REF!,15,FALSE)</f>
        <v>#REF!</v>
      </c>
      <c r="C137" s="2" t="s">
        <v>236</v>
      </c>
      <c r="D137" s="2" t="s">
        <v>718</v>
      </c>
      <c r="E137" s="16" t="s">
        <v>236</v>
      </c>
      <c r="F137" s="16" t="s">
        <v>3</v>
      </c>
      <c r="G137" s="18" t="s">
        <v>335</v>
      </c>
      <c r="H137" s="18" t="s">
        <v>8</v>
      </c>
      <c r="I137" s="18" t="s">
        <v>20</v>
      </c>
      <c r="J137" s="18">
        <v>2</v>
      </c>
      <c r="K137" s="18" t="s">
        <v>480</v>
      </c>
      <c r="L137" s="18" t="s">
        <v>443</v>
      </c>
      <c r="M137" s="18" t="s">
        <v>277</v>
      </c>
      <c r="N137" s="18" t="s">
        <v>30</v>
      </c>
      <c r="O137" s="18">
        <v>9</v>
      </c>
    </row>
    <row r="138" spans="1:15" ht="14.4" x14ac:dyDescent="0.3">
      <c r="A138" s="18" t="s">
        <v>418</v>
      </c>
      <c r="B138" s="18" t="e">
        <f>VLOOKUP(E138,#REF!,15,FALSE)</f>
        <v>#REF!</v>
      </c>
      <c r="C138" s="2" t="s">
        <v>565</v>
      </c>
      <c r="D138" s="2" t="s">
        <v>719</v>
      </c>
      <c r="E138" s="16" t="s">
        <v>237</v>
      </c>
      <c r="F138" s="16" t="s">
        <v>4</v>
      </c>
      <c r="G138" s="18" t="s">
        <v>335</v>
      </c>
      <c r="H138" s="18" t="s">
        <v>8</v>
      </c>
      <c r="I138" s="18" t="s">
        <v>20</v>
      </c>
      <c r="J138" s="18">
        <v>2</v>
      </c>
      <c r="K138" s="18" t="s">
        <v>480</v>
      </c>
      <c r="L138" s="18" t="s">
        <v>442</v>
      </c>
      <c r="M138" s="18" t="s">
        <v>287</v>
      </c>
      <c r="N138" s="18" t="s">
        <v>31</v>
      </c>
      <c r="O138" s="18">
        <v>9</v>
      </c>
    </row>
    <row r="139" spans="1:15" ht="14.4" x14ac:dyDescent="0.3">
      <c r="A139" s="18" t="s">
        <v>382</v>
      </c>
      <c r="B139" s="18" t="e">
        <f>VLOOKUP(E139,#REF!,15,FALSE)</f>
        <v>#REF!</v>
      </c>
      <c r="C139" s="2" t="s">
        <v>606</v>
      </c>
      <c r="D139" s="2" t="s">
        <v>780</v>
      </c>
      <c r="E139" s="16" t="s">
        <v>237</v>
      </c>
      <c r="F139" s="16" t="s">
        <v>4</v>
      </c>
      <c r="G139" s="18" t="s">
        <v>335</v>
      </c>
      <c r="H139" s="18" t="s">
        <v>8</v>
      </c>
      <c r="I139" s="18" t="s">
        <v>20</v>
      </c>
      <c r="J139" s="18">
        <v>2</v>
      </c>
      <c r="K139" s="18" t="s">
        <v>489</v>
      </c>
      <c r="L139" s="18" t="s">
        <v>442</v>
      </c>
      <c r="M139" s="18" t="s">
        <v>287</v>
      </c>
      <c r="N139" s="18" t="s">
        <v>27</v>
      </c>
      <c r="O139" s="18">
        <v>5</v>
      </c>
    </row>
    <row r="140" spans="1:15" ht="14.4" x14ac:dyDescent="0.3">
      <c r="A140" s="18" t="s">
        <v>383</v>
      </c>
      <c r="B140" s="18" t="e">
        <f>VLOOKUP(E140,#REF!,15,FALSE)</f>
        <v>#REF!</v>
      </c>
      <c r="C140" s="2" t="s">
        <v>238</v>
      </c>
      <c r="D140" s="2" t="s">
        <v>869</v>
      </c>
      <c r="E140" s="16" t="s">
        <v>238</v>
      </c>
      <c r="F140" s="16" t="s">
        <v>110</v>
      </c>
      <c r="G140" s="18" t="s">
        <v>335</v>
      </c>
      <c r="H140" s="18" t="s">
        <v>8</v>
      </c>
      <c r="I140" s="18" t="s">
        <v>20</v>
      </c>
      <c r="J140" s="18">
        <v>2</v>
      </c>
      <c r="K140" s="18" t="s">
        <v>514</v>
      </c>
      <c r="L140" s="18" t="s">
        <v>523</v>
      </c>
      <c r="M140" s="18" t="s">
        <v>523</v>
      </c>
      <c r="N140" s="18" t="s">
        <v>28</v>
      </c>
      <c r="O140" s="18">
        <v>5</v>
      </c>
    </row>
    <row r="141" spans="1:15" ht="14.4" x14ac:dyDescent="0.3">
      <c r="A141" s="18" t="s">
        <v>419</v>
      </c>
      <c r="B141" s="18" t="e">
        <f>VLOOKUP(E141,#REF!,15,FALSE)</f>
        <v>#REF!</v>
      </c>
      <c r="C141" s="2" t="s">
        <v>566</v>
      </c>
      <c r="D141" s="2" t="s">
        <v>720</v>
      </c>
      <c r="E141" s="16" t="s">
        <v>238</v>
      </c>
      <c r="F141" s="16" t="s">
        <v>110</v>
      </c>
      <c r="G141" s="18" t="s">
        <v>335</v>
      </c>
      <c r="H141" s="18" t="s">
        <v>8</v>
      </c>
      <c r="I141" s="18" t="s">
        <v>20</v>
      </c>
      <c r="J141" s="18">
        <v>2</v>
      </c>
      <c r="K141" s="18" t="s">
        <v>480</v>
      </c>
      <c r="L141" s="18" t="s">
        <v>523</v>
      </c>
      <c r="M141" s="18" t="s">
        <v>523</v>
      </c>
      <c r="N141" s="18" t="s">
        <v>32</v>
      </c>
      <c r="O141" s="18">
        <v>9</v>
      </c>
    </row>
    <row r="142" spans="1:15" ht="14.4" x14ac:dyDescent="0.3">
      <c r="A142" s="18" t="s">
        <v>428</v>
      </c>
      <c r="B142" s="18" t="e">
        <f>VLOOKUP(E142,#REF!,15,FALSE)</f>
        <v>#REF!</v>
      </c>
      <c r="C142" s="2" t="s">
        <v>607</v>
      </c>
      <c r="D142" s="2" t="s">
        <v>781</v>
      </c>
      <c r="E142" s="16" t="s">
        <v>238</v>
      </c>
      <c r="F142" s="16" t="s">
        <v>110</v>
      </c>
      <c r="G142" s="18" t="s">
        <v>335</v>
      </c>
      <c r="H142" s="18" t="s">
        <v>8</v>
      </c>
      <c r="I142" s="18" t="s">
        <v>20</v>
      </c>
      <c r="J142" s="18">
        <v>2</v>
      </c>
      <c r="K142" s="18" t="s">
        <v>489</v>
      </c>
      <c r="L142" s="18" t="s">
        <v>523</v>
      </c>
      <c r="M142" s="18" t="s">
        <v>523</v>
      </c>
      <c r="N142" s="18" t="s">
        <v>25</v>
      </c>
      <c r="O142" s="18">
        <v>11</v>
      </c>
    </row>
    <row r="143" spans="1:15" ht="14.4" x14ac:dyDescent="0.3">
      <c r="A143" s="18" t="s">
        <v>383</v>
      </c>
      <c r="B143" s="18" t="e">
        <f>VLOOKUP(E143,#REF!,15,FALSE)</f>
        <v>#REF!</v>
      </c>
      <c r="C143" s="2" t="s">
        <v>608</v>
      </c>
      <c r="D143" s="2" t="s">
        <v>782</v>
      </c>
      <c r="E143" s="16" t="s">
        <v>238</v>
      </c>
      <c r="F143" s="16" t="s">
        <v>110</v>
      </c>
      <c r="G143" s="18" t="s">
        <v>335</v>
      </c>
      <c r="H143" s="18" t="s">
        <v>8</v>
      </c>
      <c r="I143" s="18" t="s">
        <v>20</v>
      </c>
      <c r="J143" s="18">
        <v>2</v>
      </c>
      <c r="K143" s="18" t="s">
        <v>489</v>
      </c>
      <c r="L143" s="18" t="s">
        <v>523</v>
      </c>
      <c r="M143" s="18" t="s">
        <v>523</v>
      </c>
      <c r="N143" s="18" t="s">
        <v>28</v>
      </c>
      <c r="O143" s="18">
        <v>5</v>
      </c>
    </row>
    <row r="144" spans="1:15" ht="14.4" x14ac:dyDescent="0.3">
      <c r="A144" s="18" t="s">
        <v>420</v>
      </c>
      <c r="B144" s="18" t="e">
        <f>VLOOKUP(E144,#REF!,15,FALSE)</f>
        <v>#REF!</v>
      </c>
      <c r="C144" s="2" t="s">
        <v>567</v>
      </c>
      <c r="D144" s="2" t="s">
        <v>721</v>
      </c>
      <c r="E144" s="16" t="s">
        <v>239</v>
      </c>
      <c r="F144" s="16" t="s">
        <v>110</v>
      </c>
      <c r="G144" s="18" t="s">
        <v>335</v>
      </c>
      <c r="H144" s="18" t="s">
        <v>8</v>
      </c>
      <c r="I144" s="18" t="s">
        <v>20</v>
      </c>
      <c r="J144" s="18">
        <v>2</v>
      </c>
      <c r="K144" s="18" t="s">
        <v>480</v>
      </c>
      <c r="L144" s="18" t="s">
        <v>523</v>
      </c>
      <c r="M144" s="18" t="s">
        <v>523</v>
      </c>
      <c r="N144" s="18" t="s">
        <v>25</v>
      </c>
      <c r="O144" s="18">
        <v>10</v>
      </c>
    </row>
    <row r="145" spans="1:15" ht="14.4" x14ac:dyDescent="0.3">
      <c r="A145" s="18" t="s">
        <v>384</v>
      </c>
      <c r="B145" s="18" t="e">
        <f>VLOOKUP(E145,#REF!,15,FALSE)</f>
        <v>#REF!</v>
      </c>
      <c r="C145" s="2" t="s">
        <v>609</v>
      </c>
      <c r="D145" s="2" t="s">
        <v>783</v>
      </c>
      <c r="E145" s="16" t="s">
        <v>239</v>
      </c>
      <c r="F145" s="16" t="s">
        <v>110</v>
      </c>
      <c r="G145" s="18" t="s">
        <v>335</v>
      </c>
      <c r="H145" s="18" t="s">
        <v>8</v>
      </c>
      <c r="I145" s="18" t="s">
        <v>20</v>
      </c>
      <c r="J145" s="18">
        <v>2</v>
      </c>
      <c r="K145" s="18" t="s">
        <v>489</v>
      </c>
      <c r="L145" s="18" t="s">
        <v>523</v>
      </c>
      <c r="M145" s="18" t="s">
        <v>523</v>
      </c>
      <c r="N145" s="18" t="s">
        <v>29</v>
      </c>
      <c r="O145" s="18">
        <v>5</v>
      </c>
    </row>
    <row r="146" spans="1:15" ht="14.4" x14ac:dyDescent="0.3">
      <c r="A146" s="18" t="s">
        <v>421</v>
      </c>
      <c r="B146" s="18" t="e">
        <f>VLOOKUP(E146,#REF!,15,FALSE)</f>
        <v>#REF!</v>
      </c>
      <c r="C146" s="2" t="s">
        <v>263</v>
      </c>
      <c r="D146" s="2" t="s">
        <v>722</v>
      </c>
      <c r="E146" s="16" t="s">
        <v>263</v>
      </c>
      <c r="F146" s="16" t="s">
        <v>5</v>
      </c>
      <c r="G146" s="18" t="s">
        <v>335</v>
      </c>
      <c r="H146" s="18" t="s">
        <v>8</v>
      </c>
      <c r="I146" s="18" t="s">
        <v>20</v>
      </c>
      <c r="J146" s="18">
        <v>2</v>
      </c>
      <c r="K146" s="18" t="s">
        <v>480</v>
      </c>
      <c r="L146" s="18" t="s">
        <v>5</v>
      </c>
      <c r="M146" s="18" t="s">
        <v>5</v>
      </c>
      <c r="N146" s="18" t="s">
        <v>26</v>
      </c>
      <c r="O146" s="18">
        <v>10</v>
      </c>
    </row>
    <row r="147" spans="1:15" ht="14.4" x14ac:dyDescent="0.3">
      <c r="A147" s="18" t="s">
        <v>422</v>
      </c>
      <c r="B147" s="18" t="e">
        <f>VLOOKUP(E147,#REF!,15,FALSE)</f>
        <v>#REF!</v>
      </c>
      <c r="C147" s="2" t="s">
        <v>240</v>
      </c>
      <c r="D147" s="2" t="s">
        <v>723</v>
      </c>
      <c r="E147" s="16" t="s">
        <v>240</v>
      </c>
      <c r="F147" s="16" t="s">
        <v>930</v>
      </c>
      <c r="G147" s="18" t="s">
        <v>335</v>
      </c>
      <c r="H147" s="18" t="s">
        <v>8</v>
      </c>
      <c r="I147" s="18" t="s">
        <v>20</v>
      </c>
      <c r="J147" s="18">
        <v>2</v>
      </c>
      <c r="K147" s="18" t="s">
        <v>480</v>
      </c>
      <c r="L147" s="18" t="s">
        <v>111</v>
      </c>
      <c r="M147" s="18" t="s">
        <v>111</v>
      </c>
      <c r="N147" s="18" t="s">
        <v>27</v>
      </c>
      <c r="O147" s="18">
        <v>10</v>
      </c>
    </row>
    <row r="148" spans="1:15" ht="14.4" x14ac:dyDescent="0.3">
      <c r="A148" s="18" t="s">
        <v>393</v>
      </c>
      <c r="B148" s="18" t="e">
        <f>VLOOKUP(E148,#REF!,15,FALSE)</f>
        <v>#REF!</v>
      </c>
      <c r="C148" s="2" t="s">
        <v>240</v>
      </c>
      <c r="D148" s="2" t="s">
        <v>870</v>
      </c>
      <c r="E148" s="16" t="s">
        <v>240</v>
      </c>
      <c r="F148" s="16" t="s">
        <v>930</v>
      </c>
      <c r="G148" s="18" t="s">
        <v>335</v>
      </c>
      <c r="H148" s="18" t="s">
        <v>8</v>
      </c>
      <c r="I148" s="18" t="s">
        <v>20</v>
      </c>
      <c r="J148" s="18">
        <v>2</v>
      </c>
      <c r="K148" s="18" t="s">
        <v>514</v>
      </c>
      <c r="L148" s="18" t="s">
        <v>111</v>
      </c>
      <c r="M148" s="18" t="s">
        <v>111</v>
      </c>
      <c r="N148" s="18" t="s">
        <v>30</v>
      </c>
      <c r="O148" s="18">
        <v>6</v>
      </c>
    </row>
    <row r="149" spans="1:15" ht="14.4" x14ac:dyDescent="0.3">
      <c r="A149" s="18" t="s">
        <v>423</v>
      </c>
      <c r="B149" s="18" t="e">
        <f>VLOOKUP(E149,#REF!,15,FALSE)</f>
        <v>#REF!</v>
      </c>
      <c r="C149" s="2" t="s">
        <v>241</v>
      </c>
      <c r="D149" s="2" t="s">
        <v>724</v>
      </c>
      <c r="E149" s="16" t="s">
        <v>241</v>
      </c>
      <c r="F149" s="16" t="s">
        <v>4</v>
      </c>
      <c r="G149" s="18" t="s">
        <v>335</v>
      </c>
      <c r="H149" s="18" t="s">
        <v>8</v>
      </c>
      <c r="I149" s="18" t="s">
        <v>20</v>
      </c>
      <c r="J149" s="18">
        <v>2</v>
      </c>
      <c r="K149" s="18" t="s">
        <v>480</v>
      </c>
      <c r="L149" s="18" t="s">
        <v>442</v>
      </c>
      <c r="M149" s="18" t="s">
        <v>288</v>
      </c>
      <c r="N149" s="18" t="s">
        <v>28</v>
      </c>
      <c r="O149" s="18">
        <v>10</v>
      </c>
    </row>
    <row r="150" spans="1:15" ht="14.4" x14ac:dyDescent="0.3">
      <c r="A150" s="18" t="s">
        <v>385</v>
      </c>
      <c r="B150" s="18" t="e">
        <f>VLOOKUP(E150,#REF!,15,FALSE)</f>
        <v>#REF!</v>
      </c>
      <c r="C150" s="2" t="s">
        <v>242</v>
      </c>
      <c r="D150" s="2" t="s">
        <v>871</v>
      </c>
      <c r="E150" s="16" t="s">
        <v>242</v>
      </c>
      <c r="F150" s="16" t="s">
        <v>110</v>
      </c>
      <c r="G150" s="18" t="s">
        <v>335</v>
      </c>
      <c r="H150" s="18" t="s">
        <v>8</v>
      </c>
      <c r="I150" s="18" t="s">
        <v>20</v>
      </c>
      <c r="J150" s="18">
        <v>2</v>
      </c>
      <c r="K150" s="18" t="s">
        <v>514</v>
      </c>
      <c r="L150" s="18" t="s">
        <v>523</v>
      </c>
      <c r="M150" s="18" t="s">
        <v>523</v>
      </c>
      <c r="N150" s="18" t="s">
        <v>30</v>
      </c>
      <c r="O150" s="18">
        <v>5</v>
      </c>
    </row>
    <row r="151" spans="1:15" ht="14.4" x14ac:dyDescent="0.3">
      <c r="A151" s="18" t="s">
        <v>424</v>
      </c>
      <c r="B151" s="18" t="e">
        <f>VLOOKUP(E151,#REF!,15,FALSE)</f>
        <v>#REF!</v>
      </c>
      <c r="C151" s="2" t="s">
        <v>568</v>
      </c>
      <c r="D151" s="2" t="s">
        <v>725</v>
      </c>
      <c r="E151" s="16" t="s">
        <v>242</v>
      </c>
      <c r="F151" s="16" t="s">
        <v>110</v>
      </c>
      <c r="G151" s="18" t="s">
        <v>335</v>
      </c>
      <c r="H151" s="18" t="s">
        <v>8</v>
      </c>
      <c r="I151" s="18" t="s">
        <v>20</v>
      </c>
      <c r="J151" s="18">
        <v>2</v>
      </c>
      <c r="K151" s="18" t="s">
        <v>480</v>
      </c>
      <c r="L151" s="18" t="s">
        <v>523</v>
      </c>
      <c r="M151" s="18" t="s">
        <v>523</v>
      </c>
      <c r="N151" s="18" t="s">
        <v>29</v>
      </c>
      <c r="O151" s="18">
        <v>10</v>
      </c>
    </row>
    <row r="152" spans="1:15" ht="14.4" x14ac:dyDescent="0.3">
      <c r="A152" s="18" t="s">
        <v>385</v>
      </c>
      <c r="B152" s="18" t="e">
        <f>VLOOKUP(E152,#REF!,15,FALSE)</f>
        <v>#REF!</v>
      </c>
      <c r="C152" s="2" t="s">
        <v>610</v>
      </c>
      <c r="D152" s="2" t="s">
        <v>784</v>
      </c>
      <c r="E152" s="16" t="s">
        <v>242</v>
      </c>
      <c r="F152" s="16" t="s">
        <v>110</v>
      </c>
      <c r="G152" s="18" t="s">
        <v>335</v>
      </c>
      <c r="H152" s="18" t="s">
        <v>8</v>
      </c>
      <c r="I152" s="18" t="s">
        <v>20</v>
      </c>
      <c r="J152" s="18">
        <v>2</v>
      </c>
      <c r="K152" s="18" t="s">
        <v>489</v>
      </c>
      <c r="L152" s="18" t="s">
        <v>523</v>
      </c>
      <c r="M152" s="18" t="s">
        <v>523</v>
      </c>
      <c r="N152" s="18" t="s">
        <v>30</v>
      </c>
      <c r="O152" s="18">
        <v>5</v>
      </c>
    </row>
    <row r="153" spans="1:15" ht="14.4" x14ac:dyDescent="0.3">
      <c r="A153" s="18" t="s">
        <v>386</v>
      </c>
      <c r="B153" s="18" t="e">
        <f>VLOOKUP(E153,#REF!,15,FALSE)</f>
        <v>#REF!</v>
      </c>
      <c r="C153" s="2" t="s">
        <v>297</v>
      </c>
      <c r="D153" s="2" t="s">
        <v>785</v>
      </c>
      <c r="E153" s="16" t="s">
        <v>297</v>
      </c>
      <c r="F153" s="16" t="s">
        <v>930</v>
      </c>
      <c r="G153" s="18" t="s">
        <v>335</v>
      </c>
      <c r="H153" s="18" t="s">
        <v>7</v>
      </c>
      <c r="I153" s="18" t="s">
        <v>294</v>
      </c>
      <c r="J153" s="18">
        <v>1</v>
      </c>
      <c r="K153" s="18" t="s">
        <v>489</v>
      </c>
      <c r="L153" s="18" t="s">
        <v>111</v>
      </c>
      <c r="M153" s="18" t="s">
        <v>111</v>
      </c>
      <c r="N153" s="18" t="s">
        <v>31</v>
      </c>
      <c r="O153" s="18">
        <v>5</v>
      </c>
    </row>
    <row r="154" spans="1:15" ht="14.4" x14ac:dyDescent="0.3">
      <c r="A154" s="18" t="s">
        <v>386</v>
      </c>
      <c r="B154" s="18" t="e">
        <f>VLOOKUP(E154,#REF!,15,FALSE)</f>
        <v>#REF!</v>
      </c>
      <c r="C154" s="2" t="s">
        <v>297</v>
      </c>
      <c r="D154" s="2" t="s">
        <v>872</v>
      </c>
      <c r="E154" s="16" t="s">
        <v>297</v>
      </c>
      <c r="F154" s="16" t="s">
        <v>930</v>
      </c>
      <c r="G154" s="18" t="s">
        <v>335</v>
      </c>
      <c r="H154" s="18" t="s">
        <v>7</v>
      </c>
      <c r="I154" s="18" t="s">
        <v>294</v>
      </c>
      <c r="J154" s="18">
        <v>1</v>
      </c>
      <c r="K154" s="18" t="s">
        <v>514</v>
      </c>
      <c r="L154" s="18" t="s">
        <v>111</v>
      </c>
      <c r="M154" s="18" t="s">
        <v>111</v>
      </c>
      <c r="N154" s="18" t="s">
        <v>31</v>
      </c>
      <c r="O154" s="18">
        <v>5</v>
      </c>
    </row>
    <row r="155" spans="1:15" ht="14.4" x14ac:dyDescent="0.3">
      <c r="A155" s="18" t="s">
        <v>387</v>
      </c>
      <c r="B155" s="18" t="e">
        <f>VLOOKUP(E155,#REF!,15,FALSE)</f>
        <v>#REF!</v>
      </c>
      <c r="C155" s="2" t="s">
        <v>298</v>
      </c>
      <c r="D155" s="2" t="s">
        <v>786</v>
      </c>
      <c r="E155" s="16" t="s">
        <v>298</v>
      </c>
      <c r="F155" s="16" t="s">
        <v>4</v>
      </c>
      <c r="G155" s="18" t="s">
        <v>335</v>
      </c>
      <c r="H155" s="18" t="s">
        <v>7</v>
      </c>
      <c r="I155" s="18" t="s">
        <v>294</v>
      </c>
      <c r="J155" s="18">
        <v>1</v>
      </c>
      <c r="K155" s="18" t="s">
        <v>489</v>
      </c>
      <c r="L155" s="18" t="s">
        <v>442</v>
      </c>
      <c r="M155" s="18" t="s">
        <v>286</v>
      </c>
      <c r="N155" s="18" t="s">
        <v>32</v>
      </c>
      <c r="O155" s="18">
        <v>5</v>
      </c>
    </row>
    <row r="156" spans="1:15" ht="14.4" x14ac:dyDescent="0.3">
      <c r="A156" s="18" t="s">
        <v>33</v>
      </c>
      <c r="B156" s="18" t="e">
        <f>VLOOKUP(E156,#REF!,15,FALSE)</f>
        <v>#REF!</v>
      </c>
      <c r="C156" s="2" t="s">
        <v>298</v>
      </c>
      <c r="D156" s="2" t="s">
        <v>873</v>
      </c>
      <c r="E156" s="16" t="s">
        <v>298</v>
      </c>
      <c r="F156" s="16" t="s">
        <v>4</v>
      </c>
      <c r="G156" s="18" t="s">
        <v>335</v>
      </c>
      <c r="H156" s="18" t="s">
        <v>7</v>
      </c>
      <c r="I156" s="18" t="s">
        <v>294</v>
      </c>
      <c r="J156" s="18">
        <v>1</v>
      </c>
      <c r="K156" s="18" t="s">
        <v>514</v>
      </c>
      <c r="L156" s="18" t="s">
        <v>442</v>
      </c>
      <c r="M156" s="18" t="s">
        <v>286</v>
      </c>
      <c r="N156" s="18" t="s">
        <v>25</v>
      </c>
      <c r="O156" s="18">
        <v>1</v>
      </c>
    </row>
    <row r="157" spans="1:15" ht="14.4" x14ac:dyDescent="0.3">
      <c r="A157" s="18" t="s">
        <v>388</v>
      </c>
      <c r="B157" s="18" t="e">
        <f>VLOOKUP(E157,#REF!,15,FALSE)</f>
        <v>#REF!</v>
      </c>
      <c r="C157" s="2" t="s">
        <v>299</v>
      </c>
      <c r="D157" s="2" t="s">
        <v>787</v>
      </c>
      <c r="E157" s="16" t="s">
        <v>299</v>
      </c>
      <c r="F157" s="16" t="s">
        <v>110</v>
      </c>
      <c r="G157" s="18" t="s">
        <v>335</v>
      </c>
      <c r="H157" s="18" t="s">
        <v>7</v>
      </c>
      <c r="I157" s="18" t="s">
        <v>294</v>
      </c>
      <c r="J157" s="18">
        <v>1</v>
      </c>
      <c r="K157" s="18" t="s">
        <v>489</v>
      </c>
      <c r="L157" s="18" t="s">
        <v>523</v>
      </c>
      <c r="M157" s="18" t="s">
        <v>523</v>
      </c>
      <c r="N157" s="18" t="s">
        <v>25</v>
      </c>
      <c r="O157" s="18">
        <v>6</v>
      </c>
    </row>
    <row r="158" spans="1:15" ht="14.4" x14ac:dyDescent="0.3">
      <c r="A158" s="18" t="s">
        <v>407</v>
      </c>
      <c r="B158" s="18" t="e">
        <f>VLOOKUP(E158,#REF!,15,FALSE)</f>
        <v>#REF!</v>
      </c>
      <c r="C158" s="2" t="s">
        <v>299</v>
      </c>
      <c r="D158" s="2" t="s">
        <v>874</v>
      </c>
      <c r="E158" s="16" t="s">
        <v>299</v>
      </c>
      <c r="F158" s="16" t="s">
        <v>110</v>
      </c>
      <c r="G158" s="18" t="s">
        <v>335</v>
      </c>
      <c r="H158" s="18" t="s">
        <v>7</v>
      </c>
      <c r="I158" s="18" t="s">
        <v>294</v>
      </c>
      <c r="J158" s="18">
        <v>1</v>
      </c>
      <c r="K158" s="18" t="s">
        <v>514</v>
      </c>
      <c r="L158" s="18" t="s">
        <v>523</v>
      </c>
      <c r="M158" s="18" t="s">
        <v>523</v>
      </c>
      <c r="N158" s="18" t="s">
        <v>28</v>
      </c>
      <c r="O158" s="18">
        <v>8</v>
      </c>
    </row>
    <row r="159" spans="1:15" ht="14.4" x14ac:dyDescent="0.3">
      <c r="A159" s="18" t="s">
        <v>389</v>
      </c>
      <c r="B159" s="18" t="e">
        <f>VLOOKUP(E159,#REF!,15,FALSE)</f>
        <v>#REF!</v>
      </c>
      <c r="C159" s="2" t="s">
        <v>300</v>
      </c>
      <c r="D159" s="2" t="s">
        <v>788</v>
      </c>
      <c r="E159" s="16" t="s">
        <v>300</v>
      </c>
      <c r="F159" s="16" t="s">
        <v>110</v>
      </c>
      <c r="G159" s="18" t="s">
        <v>335</v>
      </c>
      <c r="H159" s="18" t="s">
        <v>7</v>
      </c>
      <c r="I159" s="18" t="s">
        <v>294</v>
      </c>
      <c r="J159" s="18">
        <v>1</v>
      </c>
      <c r="K159" s="18" t="s">
        <v>489</v>
      </c>
      <c r="L159" s="18" t="s">
        <v>523</v>
      </c>
      <c r="M159" s="18" t="s">
        <v>523</v>
      </c>
      <c r="N159" s="18" t="s">
        <v>26</v>
      </c>
      <c r="O159" s="18">
        <v>6</v>
      </c>
    </row>
    <row r="160" spans="1:15" ht="14.4" x14ac:dyDescent="0.3">
      <c r="A160" s="18" t="s">
        <v>394</v>
      </c>
      <c r="B160" s="18" t="e">
        <f>VLOOKUP(E160,#REF!,15,FALSE)</f>
        <v>#REF!</v>
      </c>
      <c r="C160" s="2" t="s">
        <v>300</v>
      </c>
      <c r="D160" s="2" t="s">
        <v>875</v>
      </c>
      <c r="E160" s="16" t="s">
        <v>300</v>
      </c>
      <c r="F160" s="16" t="s">
        <v>110</v>
      </c>
      <c r="G160" s="18" t="s">
        <v>335</v>
      </c>
      <c r="H160" s="18" t="s">
        <v>7</v>
      </c>
      <c r="I160" s="18" t="s">
        <v>294</v>
      </c>
      <c r="J160" s="18">
        <v>1</v>
      </c>
      <c r="K160" s="18" t="s">
        <v>514</v>
      </c>
      <c r="L160" s="18" t="s">
        <v>523</v>
      </c>
      <c r="M160" s="18" t="s">
        <v>523</v>
      </c>
      <c r="N160" s="18" t="s">
        <v>31</v>
      </c>
      <c r="O160" s="18">
        <v>6</v>
      </c>
    </row>
    <row r="161" spans="1:15" ht="14.4" x14ac:dyDescent="0.3">
      <c r="A161" s="18" t="s">
        <v>390</v>
      </c>
      <c r="B161" s="18" t="e">
        <f>VLOOKUP(E161,#REF!,15,FALSE)</f>
        <v>#REF!</v>
      </c>
      <c r="C161" s="2" t="s">
        <v>301</v>
      </c>
      <c r="D161" s="2" t="s">
        <v>789</v>
      </c>
      <c r="E161" s="16" t="s">
        <v>301</v>
      </c>
      <c r="F161" s="16" t="s">
        <v>3</v>
      </c>
      <c r="G161" s="18" t="s">
        <v>335</v>
      </c>
      <c r="H161" s="18" t="s">
        <v>7</v>
      </c>
      <c r="I161" s="18" t="s">
        <v>294</v>
      </c>
      <c r="J161" s="18">
        <v>1</v>
      </c>
      <c r="K161" s="18" t="s">
        <v>489</v>
      </c>
      <c r="L161" s="18" t="s">
        <v>443</v>
      </c>
      <c r="M161" s="18" t="s">
        <v>291</v>
      </c>
      <c r="N161" s="18" t="s">
        <v>27</v>
      </c>
      <c r="O161" s="18">
        <v>6</v>
      </c>
    </row>
    <row r="162" spans="1:15" ht="14.4" x14ac:dyDescent="0.3">
      <c r="A162" s="18" t="s">
        <v>391</v>
      </c>
      <c r="B162" s="18" t="e">
        <f>VLOOKUP(E162,#REF!,15,FALSE)</f>
        <v>#REF!</v>
      </c>
      <c r="C162" s="2" t="s">
        <v>302</v>
      </c>
      <c r="D162" s="2" t="s">
        <v>790</v>
      </c>
      <c r="E162" s="16" t="s">
        <v>302</v>
      </c>
      <c r="F162" s="16" t="s">
        <v>4</v>
      </c>
      <c r="G162" s="18" t="s">
        <v>335</v>
      </c>
      <c r="H162" s="18" t="s">
        <v>7</v>
      </c>
      <c r="I162" s="18" t="s">
        <v>294</v>
      </c>
      <c r="J162" s="18">
        <v>1</v>
      </c>
      <c r="K162" s="18" t="s">
        <v>489</v>
      </c>
      <c r="L162" s="18" t="s">
        <v>442</v>
      </c>
      <c r="M162" s="18" t="s">
        <v>285</v>
      </c>
      <c r="N162" s="18" t="s">
        <v>28</v>
      </c>
      <c r="O162" s="18">
        <v>6</v>
      </c>
    </row>
    <row r="163" spans="1:15" ht="14.4" x14ac:dyDescent="0.3">
      <c r="A163" s="18" t="s">
        <v>391</v>
      </c>
      <c r="B163" s="18" t="e">
        <f>VLOOKUP(E163,#REF!,15,FALSE)</f>
        <v>#REF!</v>
      </c>
      <c r="C163" s="2" t="s">
        <v>302</v>
      </c>
      <c r="D163" s="2" t="s">
        <v>876</v>
      </c>
      <c r="E163" s="16" t="s">
        <v>302</v>
      </c>
      <c r="F163" s="16" t="s">
        <v>4</v>
      </c>
      <c r="G163" s="18" t="s">
        <v>335</v>
      </c>
      <c r="H163" s="18" t="s">
        <v>7</v>
      </c>
      <c r="I163" s="18" t="s">
        <v>294</v>
      </c>
      <c r="J163" s="18">
        <v>1</v>
      </c>
      <c r="K163" s="18" t="s">
        <v>514</v>
      </c>
      <c r="L163" s="18" t="s">
        <v>442</v>
      </c>
      <c r="M163" s="18" t="s">
        <v>285</v>
      </c>
      <c r="N163" s="18" t="s">
        <v>28</v>
      </c>
      <c r="O163" s="18">
        <v>6</v>
      </c>
    </row>
    <row r="164" spans="1:15" ht="14.4" x14ac:dyDescent="0.3">
      <c r="A164" s="18" t="s">
        <v>392</v>
      </c>
      <c r="B164" s="18" t="e">
        <f>VLOOKUP(E164,#REF!,15,FALSE)</f>
        <v>#REF!</v>
      </c>
      <c r="C164" s="2" t="s">
        <v>304</v>
      </c>
      <c r="D164" s="2" t="s">
        <v>791</v>
      </c>
      <c r="E164" s="16" t="s">
        <v>304</v>
      </c>
      <c r="F164" s="16" t="s">
        <v>110</v>
      </c>
      <c r="G164" s="18" t="s">
        <v>335</v>
      </c>
      <c r="H164" s="18" t="s">
        <v>7</v>
      </c>
      <c r="I164" s="18" t="s">
        <v>294</v>
      </c>
      <c r="J164" s="18">
        <v>1</v>
      </c>
      <c r="K164" s="18" t="s">
        <v>489</v>
      </c>
      <c r="L164" s="18" t="s">
        <v>523</v>
      </c>
      <c r="M164" s="18" t="s">
        <v>523</v>
      </c>
      <c r="N164" s="18" t="s">
        <v>29</v>
      </c>
      <c r="O164" s="18">
        <v>6</v>
      </c>
    </row>
    <row r="165" spans="1:15" ht="14.4" x14ac:dyDescent="0.3">
      <c r="A165" s="18" t="s">
        <v>393</v>
      </c>
      <c r="B165" s="18" t="e">
        <f>VLOOKUP(E165,#REF!,15,FALSE)</f>
        <v>#REF!</v>
      </c>
      <c r="C165" s="2" t="s">
        <v>305</v>
      </c>
      <c r="D165" s="2" t="s">
        <v>792</v>
      </c>
      <c r="E165" s="16" t="s">
        <v>305</v>
      </c>
      <c r="F165" s="16" t="s">
        <v>930</v>
      </c>
      <c r="G165" s="18" t="s">
        <v>335</v>
      </c>
      <c r="H165" s="18" t="s">
        <v>7</v>
      </c>
      <c r="I165" s="18" t="s">
        <v>294</v>
      </c>
      <c r="J165" s="18">
        <v>1</v>
      </c>
      <c r="K165" s="18" t="s">
        <v>489</v>
      </c>
      <c r="L165" s="18" t="s">
        <v>111</v>
      </c>
      <c r="M165" s="18" t="s">
        <v>111</v>
      </c>
      <c r="N165" s="18" t="s">
        <v>30</v>
      </c>
      <c r="O165" s="18">
        <v>6</v>
      </c>
    </row>
    <row r="166" spans="1:15" ht="14.4" x14ac:dyDescent="0.3">
      <c r="A166" s="18" t="s">
        <v>395</v>
      </c>
      <c r="B166" s="18" t="e">
        <f>VLOOKUP(E166,#REF!,15,FALSE)</f>
        <v>#REF!</v>
      </c>
      <c r="C166" s="2" t="s">
        <v>306</v>
      </c>
      <c r="D166" s="2" t="s">
        <v>877</v>
      </c>
      <c r="E166" s="16" t="s">
        <v>306</v>
      </c>
      <c r="F166" s="16" t="s">
        <v>110</v>
      </c>
      <c r="G166" s="18" t="s">
        <v>335</v>
      </c>
      <c r="H166" s="18" t="s">
        <v>7</v>
      </c>
      <c r="I166" s="18" t="s">
        <v>294</v>
      </c>
      <c r="J166" s="18">
        <v>1</v>
      </c>
      <c r="K166" s="18" t="s">
        <v>514</v>
      </c>
      <c r="L166" s="18" t="s">
        <v>523</v>
      </c>
      <c r="M166" s="18" t="s">
        <v>523</v>
      </c>
      <c r="N166" s="18" t="s">
        <v>32</v>
      </c>
      <c r="O166" s="18">
        <v>6</v>
      </c>
    </row>
    <row r="167" spans="1:15" ht="14.4" x14ac:dyDescent="0.3">
      <c r="A167" s="18" t="s">
        <v>394</v>
      </c>
      <c r="B167" s="18" t="e">
        <f>VLOOKUP(E167,#REF!,15,FALSE)</f>
        <v>#REF!</v>
      </c>
      <c r="C167" s="2" t="s">
        <v>611</v>
      </c>
      <c r="D167" s="2" t="s">
        <v>793</v>
      </c>
      <c r="E167" s="16" t="s">
        <v>306</v>
      </c>
      <c r="F167" s="16" t="s">
        <v>110</v>
      </c>
      <c r="G167" s="18" t="s">
        <v>335</v>
      </c>
      <c r="H167" s="18" t="s">
        <v>7</v>
      </c>
      <c r="I167" s="18" t="s">
        <v>294</v>
      </c>
      <c r="J167" s="18">
        <v>1</v>
      </c>
      <c r="K167" s="18" t="s">
        <v>489</v>
      </c>
      <c r="L167" s="18" t="s">
        <v>523</v>
      </c>
      <c r="M167" s="18" t="s">
        <v>523</v>
      </c>
      <c r="N167" s="18" t="s">
        <v>31</v>
      </c>
      <c r="O167" s="18">
        <v>6</v>
      </c>
    </row>
    <row r="168" spans="1:15" ht="14.4" x14ac:dyDescent="0.3">
      <c r="A168" s="18" t="s">
        <v>395</v>
      </c>
      <c r="B168" s="18" t="e">
        <f>VLOOKUP(E168,#REF!,15,FALSE)</f>
        <v>#REF!</v>
      </c>
      <c r="C168" s="2" t="s">
        <v>612</v>
      </c>
      <c r="D168" s="2" t="s">
        <v>794</v>
      </c>
      <c r="E168" s="16" t="s">
        <v>306</v>
      </c>
      <c r="F168" s="16" t="s">
        <v>110</v>
      </c>
      <c r="G168" s="18" t="s">
        <v>335</v>
      </c>
      <c r="H168" s="18" t="s">
        <v>7</v>
      </c>
      <c r="I168" s="18" t="s">
        <v>294</v>
      </c>
      <c r="J168" s="18">
        <v>1</v>
      </c>
      <c r="K168" s="18" t="s">
        <v>489</v>
      </c>
      <c r="L168" s="18" t="s">
        <v>523</v>
      </c>
      <c r="M168" s="18" t="s">
        <v>523</v>
      </c>
      <c r="N168" s="18" t="s">
        <v>32</v>
      </c>
      <c r="O168" s="18">
        <v>6</v>
      </c>
    </row>
    <row r="169" spans="1:15" ht="14.4" x14ac:dyDescent="0.3">
      <c r="A169" s="18" t="s">
        <v>396</v>
      </c>
      <c r="B169" s="18" t="e">
        <f>VLOOKUP(E169,#REF!,15,FALSE)</f>
        <v>#REF!</v>
      </c>
      <c r="C169" s="2" t="s">
        <v>307</v>
      </c>
      <c r="D169" s="2" t="s">
        <v>795</v>
      </c>
      <c r="E169" s="16" t="s">
        <v>307</v>
      </c>
      <c r="F169" s="16" t="s">
        <v>5</v>
      </c>
      <c r="G169" s="18" t="s">
        <v>335</v>
      </c>
      <c r="H169" s="18" t="s">
        <v>7</v>
      </c>
      <c r="I169" s="18" t="s">
        <v>294</v>
      </c>
      <c r="J169" s="18">
        <v>1</v>
      </c>
      <c r="K169" s="18" t="s">
        <v>489</v>
      </c>
      <c r="L169" s="18" t="s">
        <v>5</v>
      </c>
      <c r="M169" s="18" t="s">
        <v>5</v>
      </c>
      <c r="N169" s="18" t="s">
        <v>25</v>
      </c>
      <c r="O169" s="18">
        <v>7</v>
      </c>
    </row>
    <row r="170" spans="1:15" ht="14.4" x14ac:dyDescent="0.3">
      <c r="A170" s="18" t="s">
        <v>397</v>
      </c>
      <c r="B170" s="18" t="e">
        <f>VLOOKUP(E170,#REF!,15,FALSE)</f>
        <v>#REF!</v>
      </c>
      <c r="C170" s="2" t="s">
        <v>308</v>
      </c>
      <c r="D170" s="2" t="s">
        <v>796</v>
      </c>
      <c r="E170" s="16" t="s">
        <v>308</v>
      </c>
      <c r="F170" s="16" t="s">
        <v>3</v>
      </c>
      <c r="G170" s="18" t="s">
        <v>335</v>
      </c>
      <c r="H170" s="18" t="s">
        <v>7</v>
      </c>
      <c r="I170" s="18" t="s">
        <v>294</v>
      </c>
      <c r="J170" s="18">
        <v>1</v>
      </c>
      <c r="K170" s="18" t="s">
        <v>489</v>
      </c>
      <c r="L170" s="18" t="s">
        <v>443</v>
      </c>
      <c r="M170" s="18" t="s">
        <v>291</v>
      </c>
      <c r="N170" s="18" t="s">
        <v>26</v>
      </c>
      <c r="O170" s="18">
        <v>7</v>
      </c>
    </row>
    <row r="171" spans="1:15" ht="14.4" x14ac:dyDescent="0.3">
      <c r="A171" s="18" t="s">
        <v>398</v>
      </c>
      <c r="B171" s="18" t="e">
        <f>VLOOKUP(E171,#REF!,15,FALSE)</f>
        <v>#REF!</v>
      </c>
      <c r="C171" s="2" t="s">
        <v>309</v>
      </c>
      <c r="D171" s="2" t="s">
        <v>797</v>
      </c>
      <c r="E171" s="16" t="s">
        <v>309</v>
      </c>
      <c r="F171" s="16" t="s">
        <v>4</v>
      </c>
      <c r="G171" s="18" t="s">
        <v>335</v>
      </c>
      <c r="H171" s="18" t="s">
        <v>7</v>
      </c>
      <c r="I171" s="18" t="s">
        <v>294</v>
      </c>
      <c r="J171" s="18">
        <v>2</v>
      </c>
      <c r="K171" s="18" t="s">
        <v>489</v>
      </c>
      <c r="L171" s="18" t="s">
        <v>442</v>
      </c>
      <c r="M171" s="18" t="s">
        <v>282</v>
      </c>
      <c r="N171" s="18" t="s">
        <v>27</v>
      </c>
      <c r="O171" s="18">
        <v>7</v>
      </c>
    </row>
    <row r="172" spans="1:15" ht="14.4" x14ac:dyDescent="0.3">
      <c r="A172" s="18" t="s">
        <v>399</v>
      </c>
      <c r="B172" s="18" t="e">
        <f>VLOOKUP(E172,#REF!,15,FALSE)</f>
        <v>#REF!</v>
      </c>
      <c r="C172" s="2" t="s">
        <v>310</v>
      </c>
      <c r="D172" s="2" t="s">
        <v>798</v>
      </c>
      <c r="E172" s="16" t="s">
        <v>310</v>
      </c>
      <c r="F172" s="16" t="s">
        <v>930</v>
      </c>
      <c r="G172" s="18" t="s">
        <v>335</v>
      </c>
      <c r="H172" s="18" t="s">
        <v>7</v>
      </c>
      <c r="I172" s="18" t="s">
        <v>294</v>
      </c>
      <c r="J172" s="18">
        <v>2</v>
      </c>
      <c r="K172" s="18" t="s">
        <v>489</v>
      </c>
      <c r="L172" s="18" t="s">
        <v>111</v>
      </c>
      <c r="M172" s="18" t="s">
        <v>111</v>
      </c>
      <c r="N172" s="18" t="s">
        <v>28</v>
      </c>
      <c r="O172" s="18">
        <v>7</v>
      </c>
    </row>
    <row r="173" spans="1:15" ht="14.4" x14ac:dyDescent="0.3">
      <c r="A173" s="18" t="s">
        <v>400</v>
      </c>
      <c r="B173" s="18" t="e">
        <f>VLOOKUP(E173,#REF!,15,FALSE)</f>
        <v>#REF!</v>
      </c>
      <c r="C173" s="2" t="s">
        <v>311</v>
      </c>
      <c r="D173" s="2" t="s">
        <v>799</v>
      </c>
      <c r="E173" s="16" t="s">
        <v>311</v>
      </c>
      <c r="F173" s="16" t="s">
        <v>3</v>
      </c>
      <c r="G173" s="18" t="s">
        <v>335</v>
      </c>
      <c r="H173" s="18" t="s">
        <v>7</v>
      </c>
      <c r="I173" s="18" t="s">
        <v>294</v>
      </c>
      <c r="J173" s="18">
        <v>2</v>
      </c>
      <c r="K173" s="18" t="s">
        <v>489</v>
      </c>
      <c r="L173" s="18" t="s">
        <v>443</v>
      </c>
      <c r="M173" s="18" t="s">
        <v>268</v>
      </c>
      <c r="N173" s="18" t="s">
        <v>29</v>
      </c>
      <c r="O173" s="18">
        <v>7</v>
      </c>
    </row>
    <row r="174" spans="1:15" ht="14.4" x14ac:dyDescent="0.3">
      <c r="A174" s="18" t="s">
        <v>400</v>
      </c>
      <c r="B174" s="18" t="e">
        <f>VLOOKUP(E174,#REF!,15,FALSE)</f>
        <v>#REF!</v>
      </c>
      <c r="C174" s="2" t="s">
        <v>311</v>
      </c>
      <c r="D174" s="2" t="s">
        <v>878</v>
      </c>
      <c r="E174" s="16" t="s">
        <v>311</v>
      </c>
      <c r="F174" s="16" t="s">
        <v>3</v>
      </c>
      <c r="G174" s="18" t="s">
        <v>335</v>
      </c>
      <c r="H174" s="18" t="s">
        <v>7</v>
      </c>
      <c r="I174" s="18" t="s">
        <v>294</v>
      </c>
      <c r="J174" s="18">
        <v>2</v>
      </c>
      <c r="K174" s="18" t="s">
        <v>514</v>
      </c>
      <c r="L174" s="18" t="s">
        <v>443</v>
      </c>
      <c r="M174" s="18" t="s">
        <v>268</v>
      </c>
      <c r="N174" s="18" t="s">
        <v>29</v>
      </c>
      <c r="O174" s="18">
        <v>7</v>
      </c>
    </row>
    <row r="175" spans="1:15" ht="14.4" x14ac:dyDescent="0.3">
      <c r="A175" s="18" t="s">
        <v>401</v>
      </c>
      <c r="B175" s="18" t="e">
        <f>VLOOKUP(E175,#REF!,15,FALSE)</f>
        <v>#REF!</v>
      </c>
      <c r="C175" s="2" t="s">
        <v>312</v>
      </c>
      <c r="D175" s="2" t="s">
        <v>800</v>
      </c>
      <c r="E175" s="16" t="s">
        <v>312</v>
      </c>
      <c r="F175" s="16" t="s">
        <v>930</v>
      </c>
      <c r="G175" s="18" t="s">
        <v>335</v>
      </c>
      <c r="H175" s="18" t="s">
        <v>7</v>
      </c>
      <c r="I175" s="18" t="s">
        <v>294</v>
      </c>
      <c r="J175" s="18">
        <v>2</v>
      </c>
      <c r="K175" s="18" t="s">
        <v>489</v>
      </c>
      <c r="L175" s="18" t="s">
        <v>111</v>
      </c>
      <c r="M175" s="18" t="s">
        <v>111</v>
      </c>
      <c r="N175" s="18" t="s">
        <v>30</v>
      </c>
      <c r="O175" s="18">
        <v>7</v>
      </c>
    </row>
    <row r="176" spans="1:15" ht="14.4" x14ac:dyDescent="0.3">
      <c r="A176" s="18" t="s">
        <v>401</v>
      </c>
      <c r="B176" s="18" t="e">
        <f>VLOOKUP(E176,#REF!,15,FALSE)</f>
        <v>#REF!</v>
      </c>
      <c r="C176" s="2" t="s">
        <v>312</v>
      </c>
      <c r="D176" s="2" t="s">
        <v>879</v>
      </c>
      <c r="E176" s="16" t="s">
        <v>312</v>
      </c>
      <c r="F176" s="16" t="s">
        <v>930</v>
      </c>
      <c r="G176" s="18" t="s">
        <v>335</v>
      </c>
      <c r="H176" s="18" t="s">
        <v>7</v>
      </c>
      <c r="I176" s="18" t="s">
        <v>294</v>
      </c>
      <c r="J176" s="18">
        <v>2</v>
      </c>
      <c r="K176" s="18" t="s">
        <v>514</v>
      </c>
      <c r="L176" s="18" t="s">
        <v>111</v>
      </c>
      <c r="M176" s="18" t="s">
        <v>111</v>
      </c>
      <c r="N176" s="18" t="s">
        <v>30</v>
      </c>
      <c r="O176" s="18">
        <v>7</v>
      </c>
    </row>
    <row r="177" spans="1:15" ht="14.4" x14ac:dyDescent="0.3">
      <c r="A177" s="18" t="s">
        <v>402</v>
      </c>
      <c r="B177" s="18" t="e">
        <f>VLOOKUP(E177,#REF!,15,FALSE)</f>
        <v>#REF!</v>
      </c>
      <c r="C177" s="2" t="s">
        <v>613</v>
      </c>
      <c r="D177" s="2" t="s">
        <v>801</v>
      </c>
      <c r="E177" s="16" t="s">
        <v>313</v>
      </c>
      <c r="F177" s="16" t="s">
        <v>110</v>
      </c>
      <c r="G177" s="18" t="s">
        <v>335</v>
      </c>
      <c r="H177" s="18" t="s">
        <v>7</v>
      </c>
      <c r="I177" s="18" t="s">
        <v>294</v>
      </c>
      <c r="J177" s="18">
        <v>2</v>
      </c>
      <c r="K177" s="18" t="s">
        <v>489</v>
      </c>
      <c r="L177" s="18" t="s">
        <v>523</v>
      </c>
      <c r="M177" s="18" t="s">
        <v>523</v>
      </c>
      <c r="N177" s="18" t="s">
        <v>31</v>
      </c>
      <c r="O177" s="18">
        <v>7</v>
      </c>
    </row>
    <row r="178" spans="1:15" ht="14.4" x14ac:dyDescent="0.3">
      <c r="A178" s="18" t="s">
        <v>403</v>
      </c>
      <c r="B178" s="18" t="e">
        <f>VLOOKUP(E178,#REF!,15,FALSE)</f>
        <v>#REF!</v>
      </c>
      <c r="C178" s="2" t="s">
        <v>614</v>
      </c>
      <c r="D178" s="2" t="s">
        <v>802</v>
      </c>
      <c r="E178" s="16" t="s">
        <v>313</v>
      </c>
      <c r="F178" s="16" t="s">
        <v>110</v>
      </c>
      <c r="G178" s="18" t="s">
        <v>335</v>
      </c>
      <c r="H178" s="18" t="s">
        <v>7</v>
      </c>
      <c r="I178" s="18" t="s">
        <v>294</v>
      </c>
      <c r="J178" s="18">
        <v>2</v>
      </c>
      <c r="K178" s="18" t="s">
        <v>489</v>
      </c>
      <c r="L178" s="18" t="s">
        <v>523</v>
      </c>
      <c r="M178" s="18" t="s">
        <v>523</v>
      </c>
      <c r="N178" s="18" t="s">
        <v>32</v>
      </c>
      <c r="O178" s="18">
        <v>7</v>
      </c>
    </row>
    <row r="179" spans="1:15" ht="14.4" x14ac:dyDescent="0.3">
      <c r="A179" s="18" t="s">
        <v>404</v>
      </c>
      <c r="B179" s="18" t="e">
        <f>VLOOKUP(E179,#REF!,15,FALSE)</f>
        <v>#REF!</v>
      </c>
      <c r="C179" s="2" t="s">
        <v>615</v>
      </c>
      <c r="D179" s="2" t="s">
        <v>803</v>
      </c>
      <c r="E179" s="16" t="s">
        <v>315</v>
      </c>
      <c r="F179" s="16" t="s">
        <v>110</v>
      </c>
      <c r="G179" s="18" t="s">
        <v>335</v>
      </c>
      <c r="H179" s="18" t="s">
        <v>7</v>
      </c>
      <c r="I179" s="18" t="s">
        <v>294</v>
      </c>
      <c r="J179" s="18">
        <v>2</v>
      </c>
      <c r="K179" s="18" t="s">
        <v>489</v>
      </c>
      <c r="L179" s="18" t="s">
        <v>523</v>
      </c>
      <c r="M179" s="18" t="s">
        <v>523</v>
      </c>
      <c r="N179" s="18" t="s">
        <v>25</v>
      </c>
      <c r="O179" s="18">
        <v>8</v>
      </c>
    </row>
    <row r="180" spans="1:15" ht="14.4" x14ac:dyDescent="0.3">
      <c r="A180" s="18" t="s">
        <v>405</v>
      </c>
      <c r="B180" s="18" t="e">
        <f>VLOOKUP(E180,#REF!,15,FALSE)</f>
        <v>#REF!</v>
      </c>
      <c r="C180" s="2" t="s">
        <v>616</v>
      </c>
      <c r="D180" s="2" t="s">
        <v>804</v>
      </c>
      <c r="E180" s="16" t="s">
        <v>315</v>
      </c>
      <c r="F180" s="16" t="s">
        <v>110</v>
      </c>
      <c r="G180" s="18" t="s">
        <v>335</v>
      </c>
      <c r="H180" s="18" t="s">
        <v>7</v>
      </c>
      <c r="I180" s="18" t="s">
        <v>294</v>
      </c>
      <c r="J180" s="18">
        <v>2</v>
      </c>
      <c r="K180" s="18" t="s">
        <v>489</v>
      </c>
      <c r="L180" s="18" t="s">
        <v>523</v>
      </c>
      <c r="M180" s="18" t="s">
        <v>523</v>
      </c>
      <c r="N180" s="18" t="s">
        <v>26</v>
      </c>
      <c r="O180" s="18">
        <v>8</v>
      </c>
    </row>
    <row r="181" spans="1:15" ht="14.4" x14ac:dyDescent="0.3">
      <c r="A181" s="18" t="s">
        <v>432</v>
      </c>
      <c r="B181" s="18" t="e">
        <f>VLOOKUP(E181,#REF!,15,FALSE)</f>
        <v>#REF!</v>
      </c>
      <c r="C181" s="2" t="s">
        <v>617</v>
      </c>
      <c r="D181" s="2" t="s">
        <v>805</v>
      </c>
      <c r="E181" s="16" t="s">
        <v>315</v>
      </c>
      <c r="F181" s="16" t="s">
        <v>110</v>
      </c>
      <c r="G181" s="18" t="s">
        <v>335</v>
      </c>
      <c r="H181" s="18" t="s">
        <v>7</v>
      </c>
      <c r="I181" s="18" t="s">
        <v>294</v>
      </c>
      <c r="J181" s="18">
        <v>2</v>
      </c>
      <c r="K181" s="18" t="s">
        <v>489</v>
      </c>
      <c r="L181" s="18" t="s">
        <v>523</v>
      </c>
      <c r="M181" s="18" t="s">
        <v>523</v>
      </c>
      <c r="N181" s="18" t="s">
        <v>29</v>
      </c>
      <c r="O181" s="18">
        <v>11</v>
      </c>
    </row>
    <row r="182" spans="1:15" ht="14.4" x14ac:dyDescent="0.3">
      <c r="A182" s="18" t="s">
        <v>406</v>
      </c>
      <c r="B182" s="18" t="e">
        <f>VLOOKUP(E182,#REF!,15,FALSE)</f>
        <v>#REF!</v>
      </c>
      <c r="C182" s="2" t="s">
        <v>316</v>
      </c>
      <c r="D182" s="2" t="s">
        <v>806</v>
      </c>
      <c r="E182" s="16" t="s">
        <v>316</v>
      </c>
      <c r="F182" s="16" t="s">
        <v>4</v>
      </c>
      <c r="G182" s="18" t="s">
        <v>335</v>
      </c>
      <c r="H182" s="18" t="s">
        <v>7</v>
      </c>
      <c r="I182" s="18" t="s">
        <v>294</v>
      </c>
      <c r="J182" s="18">
        <v>2</v>
      </c>
      <c r="K182" s="18" t="s">
        <v>489</v>
      </c>
      <c r="L182" s="18" t="s">
        <v>442</v>
      </c>
      <c r="M182" s="18" t="s">
        <v>287</v>
      </c>
      <c r="N182" s="18" t="s">
        <v>27</v>
      </c>
      <c r="O182" s="18">
        <v>8</v>
      </c>
    </row>
    <row r="183" spans="1:15" ht="14.4" x14ac:dyDescent="0.3">
      <c r="A183" s="18" t="s">
        <v>406</v>
      </c>
      <c r="B183" s="18" t="e">
        <f>VLOOKUP(E183,#REF!,15,FALSE)</f>
        <v>#REF!</v>
      </c>
      <c r="C183" s="2" t="s">
        <v>316</v>
      </c>
      <c r="D183" s="2" t="s">
        <v>880</v>
      </c>
      <c r="E183" s="16" t="s">
        <v>316</v>
      </c>
      <c r="F183" s="16" t="s">
        <v>4</v>
      </c>
      <c r="G183" s="18" t="s">
        <v>335</v>
      </c>
      <c r="H183" s="18" t="s">
        <v>7</v>
      </c>
      <c r="I183" s="18" t="s">
        <v>294</v>
      </c>
      <c r="J183" s="18">
        <v>2</v>
      </c>
      <c r="K183" s="18" t="s">
        <v>514</v>
      </c>
      <c r="L183" s="18" t="s">
        <v>442</v>
      </c>
      <c r="M183" s="18" t="s">
        <v>287</v>
      </c>
      <c r="N183" s="18" t="s">
        <v>27</v>
      </c>
      <c r="O183" s="18">
        <v>8</v>
      </c>
    </row>
    <row r="184" spans="1:15" ht="14.4" x14ac:dyDescent="0.3">
      <c r="A184" s="18" t="s">
        <v>408</v>
      </c>
      <c r="B184" s="18" t="e">
        <f>VLOOKUP(E184,#REF!,15,FALSE)</f>
        <v>#REF!</v>
      </c>
      <c r="C184" s="2" t="s">
        <v>317</v>
      </c>
      <c r="D184" s="2" t="s">
        <v>881</v>
      </c>
      <c r="E184" s="16" t="s">
        <v>317</v>
      </c>
      <c r="F184" s="16" t="s">
        <v>110</v>
      </c>
      <c r="G184" s="18" t="s">
        <v>335</v>
      </c>
      <c r="H184" s="18" t="s">
        <v>7</v>
      </c>
      <c r="I184" s="18" t="s">
        <v>294</v>
      </c>
      <c r="J184" s="18">
        <v>2</v>
      </c>
      <c r="K184" s="18" t="s">
        <v>514</v>
      </c>
      <c r="L184" s="18" t="s">
        <v>523</v>
      </c>
      <c r="M184" s="18" t="s">
        <v>523</v>
      </c>
      <c r="N184" s="18" t="s">
        <v>29</v>
      </c>
      <c r="O184" s="18">
        <v>8</v>
      </c>
    </row>
    <row r="185" spans="1:15" ht="14.4" x14ac:dyDescent="0.3">
      <c r="A185" s="18" t="s">
        <v>407</v>
      </c>
      <c r="B185" s="18" t="e">
        <f>VLOOKUP(E185,#REF!,15,FALSE)</f>
        <v>#REF!</v>
      </c>
      <c r="C185" s="2" t="s">
        <v>618</v>
      </c>
      <c r="D185" s="2" t="s">
        <v>807</v>
      </c>
      <c r="E185" s="16" t="s">
        <v>317</v>
      </c>
      <c r="F185" s="16" t="s">
        <v>110</v>
      </c>
      <c r="G185" s="18" t="s">
        <v>335</v>
      </c>
      <c r="H185" s="18" t="s">
        <v>7</v>
      </c>
      <c r="I185" s="18" t="s">
        <v>294</v>
      </c>
      <c r="J185" s="18">
        <v>2</v>
      </c>
      <c r="K185" s="18" t="s">
        <v>489</v>
      </c>
      <c r="L185" s="18" t="s">
        <v>523</v>
      </c>
      <c r="M185" s="18" t="s">
        <v>523</v>
      </c>
      <c r="N185" s="18" t="s">
        <v>28</v>
      </c>
      <c r="O185" s="18">
        <v>8</v>
      </c>
    </row>
    <row r="186" spans="1:15" ht="14.4" x14ac:dyDescent="0.3">
      <c r="A186" s="18" t="s">
        <v>408</v>
      </c>
      <c r="B186" s="18" t="e">
        <f>VLOOKUP(E186,#REF!,15,FALSE)</f>
        <v>#REF!</v>
      </c>
      <c r="C186" s="2" t="s">
        <v>619</v>
      </c>
      <c r="D186" s="2" t="s">
        <v>808</v>
      </c>
      <c r="E186" s="16" t="s">
        <v>317</v>
      </c>
      <c r="F186" s="16" t="s">
        <v>110</v>
      </c>
      <c r="G186" s="18" t="s">
        <v>335</v>
      </c>
      <c r="H186" s="18" t="s">
        <v>7</v>
      </c>
      <c r="I186" s="18" t="s">
        <v>294</v>
      </c>
      <c r="J186" s="18">
        <v>2</v>
      </c>
      <c r="K186" s="18" t="s">
        <v>489</v>
      </c>
      <c r="L186" s="18" t="s">
        <v>523</v>
      </c>
      <c r="M186" s="18" t="s">
        <v>523</v>
      </c>
      <c r="N186" s="18" t="s">
        <v>29</v>
      </c>
      <c r="O186" s="18">
        <v>8</v>
      </c>
    </row>
    <row r="187" spans="1:15" ht="14.4" x14ac:dyDescent="0.3">
      <c r="A187" s="18" t="s">
        <v>409</v>
      </c>
      <c r="B187" s="18" t="e">
        <f>VLOOKUP(E187,#REF!,15,FALSE)</f>
        <v>#REF!</v>
      </c>
      <c r="C187" s="2" t="s">
        <v>318</v>
      </c>
      <c r="D187" s="2" t="s">
        <v>809</v>
      </c>
      <c r="E187" s="16" t="s">
        <v>318</v>
      </c>
      <c r="F187" s="16" t="s">
        <v>5</v>
      </c>
      <c r="G187" s="18" t="s">
        <v>335</v>
      </c>
      <c r="H187" s="18" t="s">
        <v>7</v>
      </c>
      <c r="I187" s="18" t="s">
        <v>294</v>
      </c>
      <c r="J187" s="18">
        <v>2</v>
      </c>
      <c r="K187" s="18" t="s">
        <v>489</v>
      </c>
      <c r="L187" s="18" t="s">
        <v>5</v>
      </c>
      <c r="M187" s="18" t="s">
        <v>5</v>
      </c>
      <c r="N187" s="18" t="s">
        <v>30</v>
      </c>
      <c r="O187" s="18">
        <v>8</v>
      </c>
    </row>
    <row r="188" spans="1:15" ht="14.4" x14ac:dyDescent="0.3">
      <c r="A188" s="18" t="s">
        <v>409</v>
      </c>
      <c r="B188" s="18" t="e">
        <f>VLOOKUP(E188,#REF!,15,FALSE)</f>
        <v>#REF!</v>
      </c>
      <c r="C188" s="2" t="s">
        <v>318</v>
      </c>
      <c r="D188" s="2" t="s">
        <v>882</v>
      </c>
      <c r="E188" s="16" t="s">
        <v>318</v>
      </c>
      <c r="F188" s="16" t="s">
        <v>5</v>
      </c>
      <c r="G188" s="18" t="s">
        <v>335</v>
      </c>
      <c r="H188" s="18" t="s">
        <v>7</v>
      </c>
      <c r="I188" s="18" t="s">
        <v>294</v>
      </c>
      <c r="J188" s="18">
        <v>2</v>
      </c>
      <c r="K188" s="18" t="s">
        <v>514</v>
      </c>
      <c r="L188" s="18" t="s">
        <v>5</v>
      </c>
      <c r="M188" s="18" t="s">
        <v>5</v>
      </c>
      <c r="N188" s="18" t="s">
        <v>30</v>
      </c>
      <c r="O188" s="18">
        <v>8</v>
      </c>
    </row>
    <row r="189" spans="1:15" ht="14.4" x14ac:dyDescent="0.3">
      <c r="A189" s="18" t="s">
        <v>410</v>
      </c>
      <c r="B189" s="18" t="e">
        <f>VLOOKUP(E189,#REF!,15,FALSE)</f>
        <v>#REF!</v>
      </c>
      <c r="C189" s="2" t="s">
        <v>620</v>
      </c>
      <c r="D189" s="2" t="s">
        <v>810</v>
      </c>
      <c r="E189" s="16" t="s">
        <v>319</v>
      </c>
      <c r="F189" s="16" t="s">
        <v>110</v>
      </c>
      <c r="G189" s="18" t="s">
        <v>335</v>
      </c>
      <c r="H189" s="18" t="s">
        <v>7</v>
      </c>
      <c r="I189" s="18" t="s">
        <v>294</v>
      </c>
      <c r="J189" s="18">
        <v>2</v>
      </c>
      <c r="K189" s="18" t="s">
        <v>489</v>
      </c>
      <c r="L189" s="18" t="s">
        <v>523</v>
      </c>
      <c r="M189" s="18" t="s">
        <v>523</v>
      </c>
      <c r="N189" s="18" t="s">
        <v>31</v>
      </c>
      <c r="O189" s="18">
        <v>8</v>
      </c>
    </row>
    <row r="190" spans="1:15" ht="14.4" x14ac:dyDescent="0.3">
      <c r="A190" s="18" t="s">
        <v>411</v>
      </c>
      <c r="B190" s="18" t="e">
        <f>VLOOKUP(E190,#REF!,15,FALSE)</f>
        <v>#REF!</v>
      </c>
      <c r="C190" s="2" t="s">
        <v>621</v>
      </c>
      <c r="D190" s="2" t="s">
        <v>811</v>
      </c>
      <c r="E190" s="16" t="s">
        <v>319</v>
      </c>
      <c r="F190" s="16" t="s">
        <v>110</v>
      </c>
      <c r="G190" s="18" t="s">
        <v>335</v>
      </c>
      <c r="H190" s="18" t="s">
        <v>7</v>
      </c>
      <c r="I190" s="18" t="s">
        <v>294</v>
      </c>
      <c r="J190" s="18">
        <v>2</v>
      </c>
      <c r="K190" s="18" t="s">
        <v>489</v>
      </c>
      <c r="L190" s="18" t="s">
        <v>523</v>
      </c>
      <c r="M190" s="18" t="s">
        <v>523</v>
      </c>
      <c r="N190" s="18" t="s">
        <v>32</v>
      </c>
      <c r="O190" s="18">
        <v>8</v>
      </c>
    </row>
    <row r="191" spans="1:15" ht="14.4" x14ac:dyDescent="0.3">
      <c r="A191" s="18" t="s">
        <v>412</v>
      </c>
      <c r="B191" s="18" t="e">
        <f>VLOOKUP(E191,#REF!,15,FALSE)</f>
        <v>#REF!</v>
      </c>
      <c r="C191" s="2" t="s">
        <v>320</v>
      </c>
      <c r="D191" s="2" t="s">
        <v>812</v>
      </c>
      <c r="E191" s="16" t="s">
        <v>320</v>
      </c>
      <c r="F191" s="16" t="s">
        <v>3</v>
      </c>
      <c r="G191" s="18" t="s">
        <v>335</v>
      </c>
      <c r="H191" s="18" t="s">
        <v>7</v>
      </c>
      <c r="I191" s="18" t="s">
        <v>294</v>
      </c>
      <c r="J191" s="18">
        <v>2</v>
      </c>
      <c r="K191" s="18" t="s">
        <v>489</v>
      </c>
      <c r="L191" s="18" t="s">
        <v>443</v>
      </c>
      <c r="M191" s="18" t="s">
        <v>270</v>
      </c>
      <c r="N191" s="18" t="s">
        <v>25</v>
      </c>
      <c r="O191" s="18">
        <v>9</v>
      </c>
    </row>
    <row r="192" spans="1:15" ht="14.4" x14ac:dyDescent="0.3">
      <c r="A192" s="18" t="s">
        <v>425</v>
      </c>
      <c r="B192" s="18" t="e">
        <f>VLOOKUP(E192,#REF!,15,FALSE)</f>
        <v>#REF!</v>
      </c>
      <c r="C192" s="2" t="s">
        <v>569</v>
      </c>
      <c r="D192" s="2" t="s">
        <v>726</v>
      </c>
      <c r="E192" s="16" t="s">
        <v>322</v>
      </c>
      <c r="F192" s="16" t="s">
        <v>110</v>
      </c>
      <c r="G192" s="18" t="s">
        <v>335</v>
      </c>
      <c r="H192" s="18" t="s">
        <v>6</v>
      </c>
      <c r="I192" s="18" t="s">
        <v>265</v>
      </c>
      <c r="J192" s="18">
        <v>1</v>
      </c>
      <c r="K192" s="18" t="s">
        <v>480</v>
      </c>
      <c r="L192" s="18" t="s">
        <v>523</v>
      </c>
      <c r="M192" s="18" t="s">
        <v>523</v>
      </c>
      <c r="N192" s="18" t="s">
        <v>30</v>
      </c>
      <c r="O192" s="18">
        <v>10</v>
      </c>
    </row>
    <row r="193" spans="1:15" ht="14.4" x14ac:dyDescent="0.3">
      <c r="A193" s="18" t="s">
        <v>413</v>
      </c>
      <c r="B193" s="18" t="e">
        <f>VLOOKUP(E193,#REF!,15,FALSE)</f>
        <v>#REF!</v>
      </c>
      <c r="C193" s="2" t="s">
        <v>622</v>
      </c>
      <c r="D193" s="2" t="s">
        <v>813</v>
      </c>
      <c r="E193" s="16" t="s">
        <v>322</v>
      </c>
      <c r="F193" s="16" t="s">
        <v>110</v>
      </c>
      <c r="G193" s="18" t="s">
        <v>335</v>
      </c>
      <c r="H193" s="18" t="s">
        <v>6</v>
      </c>
      <c r="I193" s="18" t="s">
        <v>265</v>
      </c>
      <c r="J193" s="18">
        <v>1</v>
      </c>
      <c r="K193" s="18" t="s">
        <v>489</v>
      </c>
      <c r="L193" s="18" t="s">
        <v>523</v>
      </c>
      <c r="M193" s="18" t="s">
        <v>523</v>
      </c>
      <c r="N193" s="18" t="s">
        <v>26</v>
      </c>
      <c r="O193" s="18">
        <v>9</v>
      </c>
    </row>
    <row r="194" spans="1:15" ht="14.4" x14ac:dyDescent="0.3">
      <c r="A194" s="18" t="s">
        <v>426</v>
      </c>
      <c r="B194" s="18" t="e">
        <f>VLOOKUP(E194,#REF!,15,FALSE)</f>
        <v>#REF!</v>
      </c>
      <c r="C194" s="2" t="s">
        <v>323</v>
      </c>
      <c r="D194" s="2" t="s">
        <v>727</v>
      </c>
      <c r="E194" s="16" t="s">
        <v>323</v>
      </c>
      <c r="F194" s="16" t="s">
        <v>930</v>
      </c>
      <c r="G194" s="18" t="s">
        <v>335</v>
      </c>
      <c r="H194" s="18" t="s">
        <v>6</v>
      </c>
      <c r="I194" s="18" t="s">
        <v>265</v>
      </c>
      <c r="J194" s="18">
        <v>1</v>
      </c>
      <c r="K194" s="18" t="s">
        <v>480</v>
      </c>
      <c r="L194" s="18" t="s">
        <v>111</v>
      </c>
      <c r="M194" s="18" t="s">
        <v>111</v>
      </c>
      <c r="N194" s="18" t="s">
        <v>31</v>
      </c>
      <c r="O194" s="18">
        <v>10</v>
      </c>
    </row>
    <row r="195" spans="1:15" ht="14.4" x14ac:dyDescent="0.3">
      <c r="A195" s="18" t="s">
        <v>414</v>
      </c>
      <c r="B195" s="18" t="e">
        <f>VLOOKUP(E195,#REF!,15,FALSE)</f>
        <v>#REF!</v>
      </c>
      <c r="C195" s="2" t="s">
        <v>324</v>
      </c>
      <c r="D195" s="2" t="s">
        <v>883</v>
      </c>
      <c r="E195" s="16" t="s">
        <v>324</v>
      </c>
      <c r="F195" s="16" t="s">
        <v>4</v>
      </c>
      <c r="G195" s="18" t="s">
        <v>335</v>
      </c>
      <c r="H195" s="18" t="s">
        <v>6</v>
      </c>
      <c r="I195" s="18" t="s">
        <v>265</v>
      </c>
      <c r="J195" s="18">
        <v>1</v>
      </c>
      <c r="K195" s="18" t="s">
        <v>514</v>
      </c>
      <c r="L195" s="18" t="s">
        <v>442</v>
      </c>
      <c r="M195" s="18" t="s">
        <v>283</v>
      </c>
      <c r="N195" s="18" t="s">
        <v>27</v>
      </c>
      <c r="O195" s="18">
        <v>9</v>
      </c>
    </row>
    <row r="196" spans="1:15" ht="14.4" x14ac:dyDescent="0.3">
      <c r="A196" s="18" t="s">
        <v>427</v>
      </c>
      <c r="B196" s="18" t="e">
        <f>VLOOKUP(E196,#REF!,15,FALSE)</f>
        <v>#REF!</v>
      </c>
      <c r="C196" s="2" t="s">
        <v>570</v>
      </c>
      <c r="D196" s="2" t="s">
        <v>728</v>
      </c>
      <c r="E196" s="16" t="s">
        <v>324</v>
      </c>
      <c r="F196" s="16" t="s">
        <v>4</v>
      </c>
      <c r="G196" s="18" t="s">
        <v>335</v>
      </c>
      <c r="H196" s="18" t="s">
        <v>6</v>
      </c>
      <c r="I196" s="18" t="s">
        <v>265</v>
      </c>
      <c r="J196" s="18">
        <v>1</v>
      </c>
      <c r="K196" s="18" t="s">
        <v>480</v>
      </c>
      <c r="L196" s="18" t="s">
        <v>442</v>
      </c>
      <c r="M196" s="18" t="s">
        <v>283</v>
      </c>
      <c r="N196" s="18" t="s">
        <v>32</v>
      </c>
      <c r="O196" s="18">
        <v>10</v>
      </c>
    </row>
    <row r="197" spans="1:15" ht="14.4" x14ac:dyDescent="0.3">
      <c r="A197" s="18" t="s">
        <v>414</v>
      </c>
      <c r="B197" s="18" t="e">
        <f>VLOOKUP(E197,#REF!,15,FALSE)</f>
        <v>#REF!</v>
      </c>
      <c r="C197" s="2" t="s">
        <v>623</v>
      </c>
      <c r="D197" s="2" t="s">
        <v>814</v>
      </c>
      <c r="E197" s="16" t="s">
        <v>324</v>
      </c>
      <c r="F197" s="16" t="s">
        <v>4</v>
      </c>
      <c r="G197" s="18" t="s">
        <v>335</v>
      </c>
      <c r="H197" s="18" t="s">
        <v>6</v>
      </c>
      <c r="I197" s="18" t="s">
        <v>265</v>
      </c>
      <c r="J197" s="18">
        <v>1</v>
      </c>
      <c r="K197" s="18" t="s">
        <v>489</v>
      </c>
      <c r="L197" s="18" t="s">
        <v>442</v>
      </c>
      <c r="M197" s="18" t="s">
        <v>283</v>
      </c>
      <c r="N197" s="18" t="s">
        <v>27</v>
      </c>
      <c r="O197" s="18">
        <v>9</v>
      </c>
    </row>
    <row r="198" spans="1:15" ht="14.4" x14ac:dyDescent="0.3">
      <c r="A198" s="18" t="s">
        <v>415</v>
      </c>
      <c r="B198" s="18" t="e">
        <f>VLOOKUP(E198,#REF!,15,FALSE)</f>
        <v>#REF!</v>
      </c>
      <c r="C198" s="2" t="s">
        <v>325</v>
      </c>
      <c r="D198" s="2" t="s">
        <v>884</v>
      </c>
      <c r="E198" s="16" t="s">
        <v>325</v>
      </c>
      <c r="F198" s="16" t="s">
        <v>4</v>
      </c>
      <c r="G198" s="18" t="s">
        <v>335</v>
      </c>
      <c r="H198" s="18" t="s">
        <v>6</v>
      </c>
      <c r="I198" s="18" t="s">
        <v>265</v>
      </c>
      <c r="J198" s="18">
        <v>1</v>
      </c>
      <c r="K198" s="18" t="s">
        <v>514</v>
      </c>
      <c r="L198" s="18" t="s">
        <v>442</v>
      </c>
      <c r="M198" s="18" t="s">
        <v>293</v>
      </c>
      <c r="N198" s="18" t="s">
        <v>28</v>
      </c>
      <c r="O198" s="18">
        <v>9</v>
      </c>
    </row>
    <row r="199" spans="1:15" ht="14.4" x14ac:dyDescent="0.3">
      <c r="A199" s="18" t="s">
        <v>428</v>
      </c>
      <c r="B199" s="18" t="e">
        <f>VLOOKUP(E199,#REF!,15,FALSE)</f>
        <v>#REF!</v>
      </c>
      <c r="C199" s="2" t="s">
        <v>571</v>
      </c>
      <c r="D199" s="2" t="s">
        <v>729</v>
      </c>
      <c r="E199" s="16" t="s">
        <v>325</v>
      </c>
      <c r="F199" s="16" t="s">
        <v>4</v>
      </c>
      <c r="G199" s="18" t="s">
        <v>335</v>
      </c>
      <c r="H199" s="18" t="s">
        <v>6</v>
      </c>
      <c r="I199" s="18" t="s">
        <v>265</v>
      </c>
      <c r="J199" s="18">
        <v>1</v>
      </c>
      <c r="K199" s="18" t="s">
        <v>480</v>
      </c>
      <c r="L199" s="18" t="s">
        <v>442</v>
      </c>
      <c r="M199" s="18" t="s">
        <v>293</v>
      </c>
      <c r="N199" s="18" t="s">
        <v>25</v>
      </c>
      <c r="O199" s="18">
        <v>11</v>
      </c>
    </row>
    <row r="200" spans="1:15" ht="14.4" x14ac:dyDescent="0.3">
      <c r="A200" s="18" t="s">
        <v>415</v>
      </c>
      <c r="B200" s="18" t="e">
        <f>VLOOKUP(E200,#REF!,15,FALSE)</f>
        <v>#REF!</v>
      </c>
      <c r="C200" s="2" t="s">
        <v>624</v>
      </c>
      <c r="D200" s="2" t="s">
        <v>815</v>
      </c>
      <c r="E200" s="16" t="s">
        <v>325</v>
      </c>
      <c r="F200" s="16" t="s">
        <v>4</v>
      </c>
      <c r="G200" s="18" t="s">
        <v>335</v>
      </c>
      <c r="H200" s="18" t="s">
        <v>6</v>
      </c>
      <c r="I200" s="18" t="s">
        <v>265</v>
      </c>
      <c r="J200" s="18">
        <v>1</v>
      </c>
      <c r="K200" s="18" t="s">
        <v>489</v>
      </c>
      <c r="L200" s="18" t="s">
        <v>442</v>
      </c>
      <c r="M200" s="18" t="s">
        <v>293</v>
      </c>
      <c r="N200" s="18" t="s">
        <v>28</v>
      </c>
      <c r="O200" s="18">
        <v>9</v>
      </c>
    </row>
    <row r="201" spans="1:15" ht="14.4" x14ac:dyDescent="0.3">
      <c r="A201" s="18" t="s">
        <v>429</v>
      </c>
      <c r="B201" s="18" t="e">
        <f>VLOOKUP(E201,#REF!,15,FALSE)</f>
        <v>#REF!</v>
      </c>
      <c r="C201" s="2" t="s">
        <v>572</v>
      </c>
      <c r="D201" s="2" t="s">
        <v>730</v>
      </c>
      <c r="E201" s="16" t="s">
        <v>326</v>
      </c>
      <c r="F201" s="16" t="s">
        <v>110</v>
      </c>
      <c r="G201" s="18" t="s">
        <v>335</v>
      </c>
      <c r="H201" s="18" t="s">
        <v>6</v>
      </c>
      <c r="I201" s="18" t="s">
        <v>265</v>
      </c>
      <c r="J201" s="18">
        <v>1</v>
      </c>
      <c r="K201" s="18" t="s">
        <v>480</v>
      </c>
      <c r="L201" s="18" t="s">
        <v>523</v>
      </c>
      <c r="M201" s="18" t="s">
        <v>523</v>
      </c>
      <c r="N201" s="18" t="s">
        <v>26</v>
      </c>
      <c r="O201" s="18">
        <v>11</v>
      </c>
    </row>
    <row r="202" spans="1:15" ht="14.4" x14ac:dyDescent="0.3">
      <c r="A202" s="18" t="s">
        <v>416</v>
      </c>
      <c r="B202" s="18" t="e">
        <f>VLOOKUP(E202,#REF!,15,FALSE)</f>
        <v>#REF!</v>
      </c>
      <c r="C202" s="2" t="s">
        <v>625</v>
      </c>
      <c r="D202" s="2" t="s">
        <v>816</v>
      </c>
      <c r="E202" s="16" t="s">
        <v>326</v>
      </c>
      <c r="F202" s="16" t="s">
        <v>110</v>
      </c>
      <c r="G202" s="18" t="s">
        <v>335</v>
      </c>
      <c r="H202" s="18" t="s">
        <v>6</v>
      </c>
      <c r="I202" s="18" t="s">
        <v>265</v>
      </c>
      <c r="J202" s="18">
        <v>1</v>
      </c>
      <c r="K202" s="18" t="s">
        <v>489</v>
      </c>
      <c r="L202" s="18" t="s">
        <v>523</v>
      </c>
      <c r="M202" s="18" t="s">
        <v>523</v>
      </c>
      <c r="N202" s="18" t="s">
        <v>29</v>
      </c>
      <c r="O202" s="18">
        <v>9</v>
      </c>
    </row>
    <row r="203" spans="1:15" ht="14.4" x14ac:dyDescent="0.3">
      <c r="A203" s="18" t="s">
        <v>430</v>
      </c>
      <c r="B203" s="18" t="e">
        <f>VLOOKUP(E203,#REF!,15,FALSE)</f>
        <v>#REF!</v>
      </c>
      <c r="C203" s="2" t="s">
        <v>327</v>
      </c>
      <c r="D203" s="2" t="s">
        <v>731</v>
      </c>
      <c r="E203" s="16" t="s">
        <v>327</v>
      </c>
      <c r="F203" s="16" t="s">
        <v>3</v>
      </c>
      <c r="G203" s="18" t="s">
        <v>335</v>
      </c>
      <c r="H203" s="18" t="s">
        <v>6</v>
      </c>
      <c r="I203" s="18" t="s">
        <v>265</v>
      </c>
      <c r="J203" s="18">
        <v>1</v>
      </c>
      <c r="K203" s="18" t="s">
        <v>480</v>
      </c>
      <c r="L203" s="18" t="s">
        <v>443</v>
      </c>
      <c r="M203" s="18" t="s">
        <v>275</v>
      </c>
      <c r="N203" s="18" t="s">
        <v>27</v>
      </c>
      <c r="O203" s="18">
        <v>11</v>
      </c>
    </row>
    <row r="204" spans="1:15" ht="14.4" x14ac:dyDescent="0.3">
      <c r="A204" s="18" t="s">
        <v>417</v>
      </c>
      <c r="B204" s="18" t="e">
        <f>VLOOKUP(E204,#REF!,15,FALSE)</f>
        <v>#REF!</v>
      </c>
      <c r="C204" s="2" t="s">
        <v>328</v>
      </c>
      <c r="D204" s="2" t="s">
        <v>885</v>
      </c>
      <c r="E204" s="16" t="s">
        <v>328</v>
      </c>
      <c r="F204" s="16" t="s">
        <v>110</v>
      </c>
      <c r="G204" s="18" t="s">
        <v>335</v>
      </c>
      <c r="H204" s="18" t="s">
        <v>6</v>
      </c>
      <c r="I204" s="18" t="s">
        <v>265</v>
      </c>
      <c r="J204" s="18">
        <v>1</v>
      </c>
      <c r="K204" s="18" t="s">
        <v>514</v>
      </c>
      <c r="L204" s="18" t="s">
        <v>523</v>
      </c>
      <c r="M204" s="18" t="s">
        <v>523</v>
      </c>
      <c r="N204" s="18" t="s">
        <v>30</v>
      </c>
      <c r="O204" s="18">
        <v>9</v>
      </c>
    </row>
    <row r="205" spans="1:15" ht="14.4" x14ac:dyDescent="0.3">
      <c r="A205" s="18" t="s">
        <v>431</v>
      </c>
      <c r="B205" s="18" t="e">
        <f>VLOOKUP(E205,#REF!,15,FALSE)</f>
        <v>#REF!</v>
      </c>
      <c r="C205" s="2" t="s">
        <v>573</v>
      </c>
      <c r="D205" s="2" t="s">
        <v>732</v>
      </c>
      <c r="E205" s="16" t="s">
        <v>328</v>
      </c>
      <c r="F205" s="16" t="s">
        <v>110</v>
      </c>
      <c r="G205" s="18" t="s">
        <v>335</v>
      </c>
      <c r="H205" s="18" t="s">
        <v>6</v>
      </c>
      <c r="I205" s="18" t="s">
        <v>265</v>
      </c>
      <c r="J205" s="18">
        <v>1</v>
      </c>
      <c r="K205" s="18" t="s">
        <v>480</v>
      </c>
      <c r="L205" s="18" t="s">
        <v>523</v>
      </c>
      <c r="M205" s="18" t="s">
        <v>523</v>
      </c>
      <c r="N205" s="18" t="s">
        <v>28</v>
      </c>
      <c r="O205" s="18">
        <v>11</v>
      </c>
    </row>
    <row r="206" spans="1:15" ht="14.4" x14ac:dyDescent="0.3">
      <c r="A206" s="18" t="s">
        <v>417</v>
      </c>
      <c r="B206" s="18" t="e">
        <f>VLOOKUP(E206,#REF!,15,FALSE)</f>
        <v>#REF!</v>
      </c>
      <c r="C206" s="2" t="s">
        <v>626</v>
      </c>
      <c r="D206" s="2" t="s">
        <v>817</v>
      </c>
      <c r="E206" s="16" t="s">
        <v>328</v>
      </c>
      <c r="F206" s="16" t="s">
        <v>110</v>
      </c>
      <c r="G206" s="18" t="s">
        <v>335</v>
      </c>
      <c r="H206" s="18" t="s">
        <v>6</v>
      </c>
      <c r="I206" s="18" t="s">
        <v>265</v>
      </c>
      <c r="J206" s="18">
        <v>1</v>
      </c>
      <c r="K206" s="18" t="s">
        <v>489</v>
      </c>
      <c r="L206" s="18" t="s">
        <v>523</v>
      </c>
      <c r="M206" s="18" t="s">
        <v>523</v>
      </c>
      <c r="N206" s="18" t="s">
        <v>30</v>
      </c>
      <c r="O206" s="18">
        <v>9</v>
      </c>
    </row>
    <row r="207" spans="1:15" ht="14.4" x14ac:dyDescent="0.3">
      <c r="A207" s="18" t="s">
        <v>432</v>
      </c>
      <c r="B207" s="18" t="e">
        <f>VLOOKUP(E207,#REF!,15,FALSE)</f>
        <v>#REF!</v>
      </c>
      <c r="C207" s="2" t="s">
        <v>330</v>
      </c>
      <c r="D207" s="2" t="s">
        <v>733</v>
      </c>
      <c r="E207" s="16" t="s">
        <v>330</v>
      </c>
      <c r="F207" s="16" t="s">
        <v>3</v>
      </c>
      <c r="G207" s="18" t="s">
        <v>335</v>
      </c>
      <c r="H207" s="18" t="s">
        <v>6</v>
      </c>
      <c r="I207" s="18" t="s">
        <v>265</v>
      </c>
      <c r="J207" s="18">
        <v>1</v>
      </c>
      <c r="K207" s="18" t="s">
        <v>480</v>
      </c>
      <c r="L207" s="18" t="s">
        <v>443</v>
      </c>
      <c r="M207" s="18" t="s">
        <v>277</v>
      </c>
      <c r="N207" s="18" t="s">
        <v>29</v>
      </c>
      <c r="O207" s="18">
        <v>11</v>
      </c>
    </row>
    <row r="208" spans="1:15" ht="14.4" x14ac:dyDescent="0.3">
      <c r="A208" s="18" t="s">
        <v>418</v>
      </c>
      <c r="B208" s="18" t="e">
        <f>VLOOKUP(E208,#REF!,15,FALSE)</f>
        <v>#REF!</v>
      </c>
      <c r="C208" s="2" t="s">
        <v>331</v>
      </c>
      <c r="D208" s="2" t="s">
        <v>886</v>
      </c>
      <c r="E208" s="16" t="s">
        <v>331</v>
      </c>
      <c r="F208" s="16" t="s">
        <v>110</v>
      </c>
      <c r="G208" s="18" t="s">
        <v>335</v>
      </c>
      <c r="H208" s="18" t="s">
        <v>6</v>
      </c>
      <c r="I208" s="18" t="s">
        <v>265</v>
      </c>
      <c r="J208" s="18">
        <v>1</v>
      </c>
      <c r="K208" s="18" t="s">
        <v>514</v>
      </c>
      <c r="L208" s="18" t="s">
        <v>523</v>
      </c>
      <c r="M208" s="18" t="s">
        <v>523</v>
      </c>
      <c r="N208" s="18" t="s">
        <v>31</v>
      </c>
      <c r="O208" s="18">
        <v>9</v>
      </c>
    </row>
    <row r="209" spans="1:15" ht="14.4" x14ac:dyDescent="0.3">
      <c r="A209" s="18" t="s">
        <v>433</v>
      </c>
      <c r="B209" s="18" t="e">
        <f>VLOOKUP(E209,#REF!,15,FALSE)</f>
        <v>#REF!</v>
      </c>
      <c r="C209" s="2" t="s">
        <v>574</v>
      </c>
      <c r="D209" s="2" t="s">
        <v>734</v>
      </c>
      <c r="E209" s="16" t="s">
        <v>331</v>
      </c>
      <c r="F209" s="16" t="s">
        <v>110</v>
      </c>
      <c r="G209" s="18" t="s">
        <v>335</v>
      </c>
      <c r="H209" s="18" t="s">
        <v>6</v>
      </c>
      <c r="I209" s="18" t="s">
        <v>265</v>
      </c>
      <c r="J209" s="18">
        <v>1</v>
      </c>
      <c r="K209" s="18" t="s">
        <v>480</v>
      </c>
      <c r="L209" s="18" t="s">
        <v>523</v>
      </c>
      <c r="M209" s="18" t="s">
        <v>523</v>
      </c>
      <c r="N209" s="18" t="s">
        <v>30</v>
      </c>
      <c r="O209" s="18">
        <v>11</v>
      </c>
    </row>
    <row r="210" spans="1:15" ht="14.4" x14ac:dyDescent="0.3">
      <c r="A210" s="18" t="s">
        <v>418</v>
      </c>
      <c r="B210" s="18" t="e">
        <f>VLOOKUP(E210,#REF!,15,FALSE)</f>
        <v>#REF!</v>
      </c>
      <c r="C210" s="2" t="s">
        <v>627</v>
      </c>
      <c r="D210" s="2" t="s">
        <v>818</v>
      </c>
      <c r="E210" s="16" t="s">
        <v>331</v>
      </c>
      <c r="F210" s="16" t="s">
        <v>110</v>
      </c>
      <c r="G210" s="18" t="s">
        <v>335</v>
      </c>
      <c r="H210" s="18" t="s">
        <v>6</v>
      </c>
      <c r="I210" s="18" t="s">
        <v>265</v>
      </c>
      <c r="J210" s="18">
        <v>1</v>
      </c>
      <c r="K210" s="18" t="s">
        <v>489</v>
      </c>
      <c r="L210" s="18" t="s">
        <v>523</v>
      </c>
      <c r="M210" s="18" t="s">
        <v>523</v>
      </c>
      <c r="N210" s="18" t="s">
        <v>31</v>
      </c>
      <c r="O210" s="18">
        <v>9</v>
      </c>
    </row>
    <row r="211" spans="1:15" ht="14.4" x14ac:dyDescent="0.3">
      <c r="A211" s="18" t="s">
        <v>434</v>
      </c>
      <c r="B211" s="18" t="e">
        <f>VLOOKUP(E211,#REF!,15,FALSE)</f>
        <v>#REF!</v>
      </c>
      <c r="C211" s="2" t="s">
        <v>332</v>
      </c>
      <c r="D211" s="2" t="s">
        <v>735</v>
      </c>
      <c r="E211" s="16" t="s">
        <v>332</v>
      </c>
      <c r="F211" s="16" t="s">
        <v>5</v>
      </c>
      <c r="G211" s="18" t="s">
        <v>335</v>
      </c>
      <c r="H211" s="18" t="s">
        <v>6</v>
      </c>
      <c r="I211" s="18" t="s">
        <v>265</v>
      </c>
      <c r="J211" s="18">
        <v>1</v>
      </c>
      <c r="K211" s="18" t="s">
        <v>480</v>
      </c>
      <c r="L211" s="18" t="s">
        <v>5</v>
      </c>
      <c r="M211" s="18" t="s">
        <v>5</v>
      </c>
      <c r="N211" s="18" t="s">
        <v>31</v>
      </c>
      <c r="O211" s="18">
        <v>11</v>
      </c>
    </row>
    <row r="212" spans="1:15" ht="14.4" x14ac:dyDescent="0.3">
      <c r="A212" s="18" t="s">
        <v>435</v>
      </c>
      <c r="B212" s="18" t="e">
        <f>VLOOKUP(E212,#REF!,15,FALSE)</f>
        <v>#REF!</v>
      </c>
      <c r="C212" s="2" t="s">
        <v>333</v>
      </c>
      <c r="D212" s="2" t="s">
        <v>736</v>
      </c>
      <c r="E212" s="16" t="s">
        <v>333</v>
      </c>
      <c r="F212" s="16" t="s">
        <v>930</v>
      </c>
      <c r="G212" s="18" t="s">
        <v>335</v>
      </c>
      <c r="H212" s="18" t="s">
        <v>6</v>
      </c>
      <c r="I212" s="18" t="s">
        <v>265</v>
      </c>
      <c r="J212" s="18">
        <v>1</v>
      </c>
      <c r="K212" s="18" t="s">
        <v>480</v>
      </c>
      <c r="L212" s="18" t="s">
        <v>111</v>
      </c>
      <c r="M212" s="18" t="s">
        <v>111</v>
      </c>
      <c r="N212" s="18" t="s">
        <v>32</v>
      </c>
      <c r="O212" s="18">
        <v>11</v>
      </c>
    </row>
    <row r="213" spans="1:15" ht="14.4" x14ac:dyDescent="0.3">
      <c r="A213" s="18" t="s">
        <v>435</v>
      </c>
      <c r="B213" s="18" t="e">
        <f>VLOOKUP(E213,#REF!,15,FALSE)</f>
        <v>#REF!</v>
      </c>
      <c r="C213" s="2" t="s">
        <v>340</v>
      </c>
      <c r="D213" s="2" t="s">
        <v>819</v>
      </c>
      <c r="E213" s="16" t="s">
        <v>340</v>
      </c>
      <c r="F213" s="16" t="s">
        <v>110</v>
      </c>
      <c r="G213" s="18" t="s">
        <v>336</v>
      </c>
      <c r="H213" s="18" t="s">
        <v>7</v>
      </c>
      <c r="I213" s="18" t="s">
        <v>931</v>
      </c>
      <c r="J213" s="18">
        <v>1</v>
      </c>
      <c r="K213" s="18" t="s">
        <v>489</v>
      </c>
      <c r="L213" s="18" t="s">
        <v>523</v>
      </c>
      <c r="M213" s="18" t="s">
        <v>523</v>
      </c>
      <c r="N213" s="18" t="s">
        <v>32</v>
      </c>
      <c r="O213" s="18">
        <v>11</v>
      </c>
    </row>
    <row r="214" spans="1:15" ht="14.4" x14ac:dyDescent="0.3">
      <c r="A214" s="18" t="s">
        <v>435</v>
      </c>
      <c r="B214" s="18" t="e">
        <f>VLOOKUP(E214,#REF!,15,FALSE)</f>
        <v>#REF!</v>
      </c>
      <c r="C214" s="2" t="s">
        <v>340</v>
      </c>
      <c r="D214" s="2" t="s">
        <v>887</v>
      </c>
      <c r="E214" s="16" t="s">
        <v>340</v>
      </c>
      <c r="F214" s="16" t="s">
        <v>110</v>
      </c>
      <c r="G214" s="18" t="s">
        <v>336</v>
      </c>
      <c r="H214" s="18" t="s">
        <v>7</v>
      </c>
      <c r="I214" s="18" t="s">
        <v>931</v>
      </c>
      <c r="J214" s="18">
        <v>1</v>
      </c>
      <c r="K214" s="18" t="s">
        <v>514</v>
      </c>
      <c r="L214" s="18" t="s">
        <v>523</v>
      </c>
      <c r="M214" s="18" t="s">
        <v>523</v>
      </c>
      <c r="N214" s="18" t="s">
        <v>32</v>
      </c>
      <c r="O214" s="18">
        <v>11</v>
      </c>
    </row>
    <row r="215" spans="1:15" ht="14.4" x14ac:dyDescent="0.3">
      <c r="A215" s="18" t="s">
        <v>427</v>
      </c>
      <c r="B215" s="18" t="e">
        <f>VLOOKUP(E215,#REF!,15,FALSE)</f>
        <v>#REF!</v>
      </c>
      <c r="C215" s="2" t="s">
        <v>341</v>
      </c>
      <c r="D215" s="2" t="s">
        <v>820</v>
      </c>
      <c r="E215" s="16" t="s">
        <v>341</v>
      </c>
      <c r="F215" s="16" t="s">
        <v>4</v>
      </c>
      <c r="G215" s="18" t="s">
        <v>336</v>
      </c>
      <c r="H215" s="18" t="s">
        <v>7</v>
      </c>
      <c r="I215" s="18" t="s">
        <v>931</v>
      </c>
      <c r="J215" s="18">
        <v>1</v>
      </c>
      <c r="K215" s="18" t="s">
        <v>489</v>
      </c>
      <c r="L215" s="18" t="s">
        <v>442</v>
      </c>
      <c r="M215" s="18" t="s">
        <v>289</v>
      </c>
      <c r="N215" s="18" t="s">
        <v>32</v>
      </c>
      <c r="O215" s="18">
        <v>10</v>
      </c>
    </row>
    <row r="216" spans="1:15" ht="14.4" x14ac:dyDescent="0.3">
      <c r="A216" s="18" t="s">
        <v>427</v>
      </c>
      <c r="B216" s="18" t="e">
        <f>VLOOKUP(E216,#REF!,15,FALSE)</f>
        <v>#REF!</v>
      </c>
      <c r="C216" s="2" t="s">
        <v>341</v>
      </c>
      <c r="D216" s="2" t="s">
        <v>888</v>
      </c>
      <c r="E216" s="16" t="s">
        <v>341</v>
      </c>
      <c r="F216" s="16" t="s">
        <v>4</v>
      </c>
      <c r="G216" s="18" t="s">
        <v>336</v>
      </c>
      <c r="H216" s="18" t="s">
        <v>7</v>
      </c>
      <c r="I216" s="18" t="s">
        <v>931</v>
      </c>
      <c r="J216" s="18">
        <v>1</v>
      </c>
      <c r="K216" s="18" t="s">
        <v>514</v>
      </c>
      <c r="L216" s="18" t="s">
        <v>442</v>
      </c>
      <c r="M216" s="18" t="s">
        <v>289</v>
      </c>
      <c r="N216" s="18" t="s">
        <v>32</v>
      </c>
      <c r="O216" s="18">
        <v>10</v>
      </c>
    </row>
    <row r="217" spans="1:15" ht="14.4" x14ac:dyDescent="0.3">
      <c r="A217" s="18" t="s">
        <v>429</v>
      </c>
      <c r="B217" s="18" t="e">
        <f>VLOOKUP(E217,#REF!,15,FALSE)</f>
        <v>#REF!</v>
      </c>
      <c r="C217" s="2" t="s">
        <v>342</v>
      </c>
      <c r="D217" s="2" t="s">
        <v>821</v>
      </c>
      <c r="E217" s="16" t="s">
        <v>342</v>
      </c>
      <c r="F217" s="16" t="s">
        <v>110</v>
      </c>
      <c r="G217" s="18" t="s">
        <v>336</v>
      </c>
      <c r="H217" s="18" t="s">
        <v>7</v>
      </c>
      <c r="I217" s="18" t="s">
        <v>931</v>
      </c>
      <c r="J217" s="18">
        <v>1</v>
      </c>
      <c r="K217" s="18" t="s">
        <v>489</v>
      </c>
      <c r="L217" s="18" t="s">
        <v>523</v>
      </c>
      <c r="M217" s="18" t="s">
        <v>523</v>
      </c>
      <c r="N217" s="18" t="s">
        <v>26</v>
      </c>
      <c r="O217" s="18">
        <v>11</v>
      </c>
    </row>
    <row r="218" spans="1:15" ht="14.4" x14ac:dyDescent="0.3">
      <c r="A218" s="18" t="s">
        <v>136</v>
      </c>
      <c r="B218" s="18" t="e">
        <f>VLOOKUP(E218,#REF!,15,FALSE)</f>
        <v>#REF!</v>
      </c>
      <c r="C218" s="2" t="s">
        <v>342</v>
      </c>
      <c r="D218" s="2" t="s">
        <v>889</v>
      </c>
      <c r="E218" s="16" t="s">
        <v>342</v>
      </c>
      <c r="F218" s="16" t="s">
        <v>110</v>
      </c>
      <c r="G218" s="18" t="s">
        <v>336</v>
      </c>
      <c r="H218" s="18" t="s">
        <v>7</v>
      </c>
      <c r="I218" s="18" t="s">
        <v>931</v>
      </c>
      <c r="J218" s="18">
        <v>1</v>
      </c>
      <c r="K218" s="18" t="s">
        <v>514</v>
      </c>
      <c r="L218" s="18" t="s">
        <v>523</v>
      </c>
      <c r="M218" s="18" t="s">
        <v>523</v>
      </c>
      <c r="N218" s="18" t="s">
        <v>30</v>
      </c>
      <c r="O218" s="18">
        <v>1</v>
      </c>
    </row>
    <row r="219" spans="1:15" ht="14.4" x14ac:dyDescent="0.3">
      <c r="A219" s="18" t="s">
        <v>422</v>
      </c>
      <c r="B219" s="18" t="e">
        <f>VLOOKUP(E219,#REF!,15,FALSE)</f>
        <v>#REF!</v>
      </c>
      <c r="C219" s="2" t="s">
        <v>343</v>
      </c>
      <c r="D219" s="2" t="s">
        <v>822</v>
      </c>
      <c r="E219" s="16" t="s">
        <v>343</v>
      </c>
      <c r="F219" s="16" t="s">
        <v>5</v>
      </c>
      <c r="G219" s="18" t="s">
        <v>336</v>
      </c>
      <c r="H219" s="18" t="s">
        <v>7</v>
      </c>
      <c r="I219" s="18" t="s">
        <v>931</v>
      </c>
      <c r="J219" s="18">
        <v>1</v>
      </c>
      <c r="K219" s="18" t="s">
        <v>489</v>
      </c>
      <c r="L219" s="18" t="s">
        <v>5</v>
      </c>
      <c r="M219" s="18" t="s">
        <v>5</v>
      </c>
      <c r="N219" s="18" t="s">
        <v>27</v>
      </c>
      <c r="O219" s="18">
        <v>10</v>
      </c>
    </row>
    <row r="220" spans="1:15" ht="14.4" x14ac:dyDescent="0.3">
      <c r="A220" s="18" t="s">
        <v>433</v>
      </c>
      <c r="B220" s="18" t="e">
        <f>VLOOKUP(E220,#REF!,15,FALSE)</f>
        <v>#REF!</v>
      </c>
      <c r="C220" s="2" t="s">
        <v>344</v>
      </c>
      <c r="D220" s="2" t="s">
        <v>823</v>
      </c>
      <c r="E220" s="16" t="s">
        <v>344</v>
      </c>
      <c r="F220" s="16" t="s">
        <v>930</v>
      </c>
      <c r="G220" s="18" t="s">
        <v>336</v>
      </c>
      <c r="H220" s="18" t="s">
        <v>7</v>
      </c>
      <c r="I220" s="18" t="s">
        <v>931</v>
      </c>
      <c r="J220" s="18">
        <v>1</v>
      </c>
      <c r="K220" s="18" t="s">
        <v>489</v>
      </c>
      <c r="L220" s="18" t="s">
        <v>111</v>
      </c>
      <c r="M220" s="18" t="s">
        <v>111</v>
      </c>
      <c r="N220" s="18" t="s">
        <v>30</v>
      </c>
      <c r="O220" s="18">
        <v>11</v>
      </c>
    </row>
    <row r="221" spans="1:15" ht="14.4" x14ac:dyDescent="0.3">
      <c r="A221" s="18" t="s">
        <v>433</v>
      </c>
      <c r="B221" s="18" t="e">
        <f>VLOOKUP(E221,#REF!,15,FALSE)</f>
        <v>#REF!</v>
      </c>
      <c r="C221" s="2" t="s">
        <v>344</v>
      </c>
      <c r="D221" s="2" t="s">
        <v>890</v>
      </c>
      <c r="E221" s="16" t="s">
        <v>344</v>
      </c>
      <c r="F221" s="16" t="s">
        <v>930</v>
      </c>
      <c r="G221" s="18" t="s">
        <v>336</v>
      </c>
      <c r="H221" s="18" t="s">
        <v>7</v>
      </c>
      <c r="I221" s="18" t="s">
        <v>931</v>
      </c>
      <c r="J221" s="18">
        <v>1</v>
      </c>
      <c r="K221" s="18" t="s">
        <v>514</v>
      </c>
      <c r="L221" s="18" t="s">
        <v>111</v>
      </c>
      <c r="M221" s="18" t="s">
        <v>111</v>
      </c>
      <c r="N221" s="18" t="s">
        <v>30</v>
      </c>
      <c r="O221" s="18">
        <v>11</v>
      </c>
    </row>
    <row r="222" spans="1:15" ht="14.4" x14ac:dyDescent="0.3">
      <c r="A222" s="18" t="s">
        <v>426</v>
      </c>
      <c r="B222" s="18" t="e">
        <f>VLOOKUP(E222,#REF!,15,FALSE)</f>
        <v>#REF!</v>
      </c>
      <c r="C222" s="2" t="s">
        <v>345</v>
      </c>
      <c r="D222" s="2" t="s">
        <v>824</v>
      </c>
      <c r="E222" s="16" t="s">
        <v>345</v>
      </c>
      <c r="F222" s="16" t="s">
        <v>110</v>
      </c>
      <c r="G222" s="18" t="s">
        <v>336</v>
      </c>
      <c r="H222" s="18" t="s">
        <v>7</v>
      </c>
      <c r="I222" s="18" t="s">
        <v>931</v>
      </c>
      <c r="J222" s="18">
        <v>1</v>
      </c>
      <c r="K222" s="18" t="s">
        <v>489</v>
      </c>
      <c r="L222" s="18" t="s">
        <v>523</v>
      </c>
      <c r="M222" s="18" t="s">
        <v>523</v>
      </c>
      <c r="N222" s="18" t="s">
        <v>31</v>
      </c>
      <c r="O222" s="18">
        <v>10</v>
      </c>
    </row>
    <row r="223" spans="1:15" ht="14.4" x14ac:dyDescent="0.3">
      <c r="A223" s="18" t="s">
        <v>426</v>
      </c>
      <c r="B223" s="18" t="e">
        <f>VLOOKUP(E223,#REF!,15,FALSE)</f>
        <v>#REF!</v>
      </c>
      <c r="C223" s="2" t="s">
        <v>345</v>
      </c>
      <c r="D223" s="2" t="s">
        <v>891</v>
      </c>
      <c r="E223" s="16" t="s">
        <v>345</v>
      </c>
      <c r="F223" s="16" t="s">
        <v>110</v>
      </c>
      <c r="G223" s="18" t="s">
        <v>336</v>
      </c>
      <c r="H223" s="18" t="s">
        <v>7</v>
      </c>
      <c r="I223" s="18" t="s">
        <v>931</v>
      </c>
      <c r="J223" s="18">
        <v>1</v>
      </c>
      <c r="K223" s="18" t="s">
        <v>514</v>
      </c>
      <c r="L223" s="18" t="s">
        <v>523</v>
      </c>
      <c r="M223" s="18" t="s">
        <v>523</v>
      </c>
      <c r="N223" s="18" t="s">
        <v>31</v>
      </c>
      <c r="O223" s="18">
        <v>10</v>
      </c>
    </row>
    <row r="224" spans="1:15" ht="14.4" x14ac:dyDescent="0.3">
      <c r="A224" s="18" t="s">
        <v>419</v>
      </c>
      <c r="B224" s="18" t="e">
        <f>VLOOKUP(E224,#REF!,15,FALSE)</f>
        <v>#REF!</v>
      </c>
      <c r="C224" s="2" t="s">
        <v>346</v>
      </c>
      <c r="D224" s="2" t="s">
        <v>825</v>
      </c>
      <c r="E224" s="16" t="s">
        <v>346</v>
      </c>
      <c r="F224" s="16" t="s">
        <v>5</v>
      </c>
      <c r="G224" s="18" t="s">
        <v>336</v>
      </c>
      <c r="H224" s="18" t="s">
        <v>7</v>
      </c>
      <c r="I224" s="18" t="s">
        <v>931</v>
      </c>
      <c r="J224" s="18">
        <v>1</v>
      </c>
      <c r="K224" s="18" t="s">
        <v>489</v>
      </c>
      <c r="L224" s="18" t="s">
        <v>5</v>
      </c>
      <c r="M224" s="18" t="s">
        <v>5</v>
      </c>
      <c r="N224" s="18" t="s">
        <v>32</v>
      </c>
      <c r="O224" s="18">
        <v>9</v>
      </c>
    </row>
    <row r="225" spans="1:15" ht="14.4" x14ac:dyDescent="0.3">
      <c r="A225" s="18" t="s">
        <v>419</v>
      </c>
      <c r="B225" s="18" t="e">
        <f>VLOOKUP(E225,#REF!,15,FALSE)</f>
        <v>#REF!</v>
      </c>
      <c r="C225" s="2" t="s">
        <v>346</v>
      </c>
      <c r="D225" s="2" t="s">
        <v>892</v>
      </c>
      <c r="E225" s="16" t="s">
        <v>346</v>
      </c>
      <c r="F225" s="16" t="s">
        <v>5</v>
      </c>
      <c r="G225" s="18" t="s">
        <v>336</v>
      </c>
      <c r="H225" s="18" t="s">
        <v>7</v>
      </c>
      <c r="I225" s="18" t="s">
        <v>931</v>
      </c>
      <c r="J225" s="18">
        <v>1</v>
      </c>
      <c r="K225" s="18" t="s">
        <v>514</v>
      </c>
      <c r="L225" s="18" t="s">
        <v>5</v>
      </c>
      <c r="M225" s="18" t="s">
        <v>5</v>
      </c>
      <c r="N225" s="18" t="s">
        <v>32</v>
      </c>
      <c r="O225" s="18">
        <v>9</v>
      </c>
    </row>
    <row r="226" spans="1:15" ht="14.4" x14ac:dyDescent="0.3">
      <c r="A226" s="18" t="s">
        <v>423</v>
      </c>
      <c r="B226" s="18" t="e">
        <f>VLOOKUP(E226,#REF!,15,FALSE)</f>
        <v>#REF!</v>
      </c>
      <c r="C226" s="2" t="s">
        <v>347</v>
      </c>
      <c r="D226" s="2" t="s">
        <v>826</v>
      </c>
      <c r="E226" s="16" t="s">
        <v>347</v>
      </c>
      <c r="F226" s="16" t="s">
        <v>5</v>
      </c>
      <c r="G226" s="18" t="s">
        <v>336</v>
      </c>
      <c r="H226" s="18" t="s">
        <v>8</v>
      </c>
      <c r="I226" s="18" t="s">
        <v>12</v>
      </c>
      <c r="J226" s="18">
        <v>1</v>
      </c>
      <c r="K226" s="18" t="s">
        <v>489</v>
      </c>
      <c r="L226" s="18" t="s">
        <v>5</v>
      </c>
      <c r="M226" s="18" t="s">
        <v>5</v>
      </c>
      <c r="N226" s="18" t="s">
        <v>28</v>
      </c>
      <c r="O226" s="18">
        <v>10</v>
      </c>
    </row>
    <row r="227" spans="1:15" ht="14.4" x14ac:dyDescent="0.3">
      <c r="A227" s="18" t="s">
        <v>423</v>
      </c>
      <c r="B227" s="18" t="e">
        <f>VLOOKUP(E227,#REF!,15,FALSE)</f>
        <v>#REF!</v>
      </c>
      <c r="C227" s="2" t="s">
        <v>347</v>
      </c>
      <c r="D227" s="2" t="s">
        <v>893</v>
      </c>
      <c r="E227" s="16" t="s">
        <v>347</v>
      </c>
      <c r="F227" s="16" t="s">
        <v>5</v>
      </c>
      <c r="G227" s="18" t="s">
        <v>336</v>
      </c>
      <c r="H227" s="18" t="s">
        <v>8</v>
      </c>
      <c r="I227" s="18" t="s">
        <v>12</v>
      </c>
      <c r="J227" s="18">
        <v>1</v>
      </c>
      <c r="K227" s="18" t="s">
        <v>514</v>
      </c>
      <c r="L227" s="18" t="s">
        <v>5</v>
      </c>
      <c r="M227" s="18" t="s">
        <v>5</v>
      </c>
      <c r="N227" s="18" t="s">
        <v>28</v>
      </c>
      <c r="O227" s="18">
        <v>10</v>
      </c>
    </row>
    <row r="228" spans="1:15" ht="14.4" x14ac:dyDescent="0.3">
      <c r="A228" s="18" t="s">
        <v>430</v>
      </c>
      <c r="B228" s="18" t="e">
        <f>VLOOKUP(E228,#REF!,15,FALSE)</f>
        <v>#REF!</v>
      </c>
      <c r="C228" s="2" t="s">
        <v>348</v>
      </c>
      <c r="D228" s="2" t="s">
        <v>827</v>
      </c>
      <c r="E228" s="16" t="s">
        <v>348</v>
      </c>
      <c r="F228" s="16" t="s">
        <v>110</v>
      </c>
      <c r="G228" s="18" t="s">
        <v>336</v>
      </c>
      <c r="H228" s="18" t="s">
        <v>8</v>
      </c>
      <c r="I228" s="18" t="s">
        <v>12</v>
      </c>
      <c r="J228" s="18">
        <v>1</v>
      </c>
      <c r="K228" s="18" t="s">
        <v>489</v>
      </c>
      <c r="L228" s="18" t="s">
        <v>523</v>
      </c>
      <c r="M228" s="18" t="s">
        <v>523</v>
      </c>
      <c r="N228" s="18" t="s">
        <v>27</v>
      </c>
      <c r="O228" s="18">
        <v>11</v>
      </c>
    </row>
    <row r="229" spans="1:15" ht="14.4" x14ac:dyDescent="0.3">
      <c r="A229" s="18" t="s">
        <v>430</v>
      </c>
      <c r="B229" s="18" t="e">
        <f>VLOOKUP(E229,#REF!,15,FALSE)</f>
        <v>#REF!</v>
      </c>
      <c r="C229" s="2" t="s">
        <v>348</v>
      </c>
      <c r="D229" s="2" t="s">
        <v>894</v>
      </c>
      <c r="E229" s="16" t="s">
        <v>348</v>
      </c>
      <c r="F229" s="16" t="s">
        <v>110</v>
      </c>
      <c r="G229" s="18" t="s">
        <v>336</v>
      </c>
      <c r="H229" s="18" t="s">
        <v>8</v>
      </c>
      <c r="I229" s="18" t="s">
        <v>12</v>
      </c>
      <c r="J229" s="18">
        <v>1</v>
      </c>
      <c r="K229" s="18" t="s">
        <v>514</v>
      </c>
      <c r="L229" s="18" t="s">
        <v>523</v>
      </c>
      <c r="M229" s="18" t="s">
        <v>523</v>
      </c>
      <c r="N229" s="18" t="s">
        <v>27</v>
      </c>
      <c r="O229" s="18">
        <v>11</v>
      </c>
    </row>
    <row r="230" spans="1:15" ht="14.4" x14ac:dyDescent="0.3">
      <c r="A230" s="18" t="s">
        <v>421</v>
      </c>
      <c r="B230" s="18" t="e">
        <f>VLOOKUP(E230,#REF!,15,FALSE)</f>
        <v>#REF!</v>
      </c>
      <c r="C230" s="2" t="s">
        <v>349</v>
      </c>
      <c r="D230" s="2" t="s">
        <v>828</v>
      </c>
      <c r="E230" s="16" t="s">
        <v>349</v>
      </c>
      <c r="F230" s="16" t="s">
        <v>110</v>
      </c>
      <c r="G230" s="18" t="s">
        <v>336</v>
      </c>
      <c r="H230" s="18" t="s">
        <v>8</v>
      </c>
      <c r="I230" s="18" t="s">
        <v>12</v>
      </c>
      <c r="J230" s="18">
        <v>1</v>
      </c>
      <c r="K230" s="18" t="s">
        <v>489</v>
      </c>
      <c r="L230" s="18" t="s">
        <v>523</v>
      </c>
      <c r="M230" s="18" t="s">
        <v>523</v>
      </c>
      <c r="N230" s="18" t="s">
        <v>26</v>
      </c>
      <c r="O230" s="18">
        <v>10</v>
      </c>
    </row>
    <row r="231" spans="1:15" ht="14.4" x14ac:dyDescent="0.3">
      <c r="A231" s="18" t="s">
        <v>424</v>
      </c>
      <c r="B231" s="18" t="e">
        <f>VLOOKUP(E231,#REF!,15,FALSE)</f>
        <v>#REF!</v>
      </c>
      <c r="C231" s="2" t="s">
        <v>350</v>
      </c>
      <c r="D231" s="2" t="s">
        <v>829</v>
      </c>
      <c r="E231" s="16" t="s">
        <v>350</v>
      </c>
      <c r="F231" s="16" t="s">
        <v>4</v>
      </c>
      <c r="G231" s="18" t="s">
        <v>336</v>
      </c>
      <c r="H231" s="18" t="s">
        <v>8</v>
      </c>
      <c r="I231" s="18" t="s">
        <v>12</v>
      </c>
      <c r="J231" s="18">
        <v>1</v>
      </c>
      <c r="K231" s="18" t="s">
        <v>489</v>
      </c>
      <c r="L231" s="18" t="s">
        <v>442</v>
      </c>
      <c r="M231" s="18" t="s">
        <v>284</v>
      </c>
      <c r="N231" s="18" t="s">
        <v>29</v>
      </c>
      <c r="O231" s="18">
        <v>10</v>
      </c>
    </row>
    <row r="232" spans="1:15" ht="14.4" x14ac:dyDescent="0.3">
      <c r="A232" s="18" t="s">
        <v>432</v>
      </c>
      <c r="B232" s="18" t="e">
        <f>VLOOKUP(E232,#REF!,15,FALSE)</f>
        <v>#REF!</v>
      </c>
      <c r="C232" s="2" t="s">
        <v>350</v>
      </c>
      <c r="D232" s="2" t="s">
        <v>895</v>
      </c>
      <c r="E232" s="16" t="s">
        <v>350</v>
      </c>
      <c r="F232" s="16" t="s">
        <v>4</v>
      </c>
      <c r="G232" s="18" t="s">
        <v>336</v>
      </c>
      <c r="H232" s="18" t="s">
        <v>8</v>
      </c>
      <c r="I232" s="18" t="s">
        <v>12</v>
      </c>
      <c r="J232" s="18">
        <v>1</v>
      </c>
      <c r="K232" s="18" t="s">
        <v>514</v>
      </c>
      <c r="L232" s="18" t="s">
        <v>442</v>
      </c>
      <c r="M232" s="18" t="s">
        <v>284</v>
      </c>
      <c r="N232" s="18" t="s">
        <v>29</v>
      </c>
      <c r="O232" s="18">
        <v>11</v>
      </c>
    </row>
    <row r="233" spans="1:15" ht="14.4" x14ac:dyDescent="0.3">
      <c r="A233" s="18" t="s">
        <v>425</v>
      </c>
      <c r="B233" s="18" t="e">
        <f>VLOOKUP(E233,#REF!,15,FALSE)</f>
        <v>#REF!</v>
      </c>
      <c r="C233" s="2" t="s">
        <v>351</v>
      </c>
      <c r="D233" s="2" t="s">
        <v>830</v>
      </c>
      <c r="E233" s="16" t="s">
        <v>351</v>
      </c>
      <c r="F233" s="16" t="s">
        <v>5</v>
      </c>
      <c r="G233" s="18" t="s">
        <v>336</v>
      </c>
      <c r="H233" s="18" t="s">
        <v>8</v>
      </c>
      <c r="I233" s="18" t="s">
        <v>20</v>
      </c>
      <c r="J233" s="18">
        <v>1</v>
      </c>
      <c r="K233" s="18" t="s">
        <v>489</v>
      </c>
      <c r="L233" s="18" t="s">
        <v>5</v>
      </c>
      <c r="M233" s="18" t="s">
        <v>5</v>
      </c>
      <c r="N233" s="18" t="s">
        <v>30</v>
      </c>
      <c r="O233" s="18">
        <v>10</v>
      </c>
    </row>
    <row r="234" spans="1:15" ht="14.4" x14ac:dyDescent="0.3">
      <c r="A234" s="18" t="s">
        <v>425</v>
      </c>
      <c r="B234" s="18" t="e">
        <f>VLOOKUP(E234,#REF!,15,FALSE)</f>
        <v>#REF!</v>
      </c>
      <c r="C234" s="2" t="s">
        <v>351</v>
      </c>
      <c r="D234" s="2" t="s">
        <v>896</v>
      </c>
      <c r="E234" s="16" t="s">
        <v>351</v>
      </c>
      <c r="F234" s="16" t="s">
        <v>5</v>
      </c>
      <c r="G234" s="18" t="s">
        <v>336</v>
      </c>
      <c r="H234" s="18" t="s">
        <v>8</v>
      </c>
      <c r="I234" s="18" t="s">
        <v>20</v>
      </c>
      <c r="J234" s="18">
        <v>1</v>
      </c>
      <c r="K234" s="18" t="s">
        <v>514</v>
      </c>
      <c r="L234" s="18" t="s">
        <v>5</v>
      </c>
      <c r="M234" s="18" t="s">
        <v>5</v>
      </c>
      <c r="N234" s="18" t="s">
        <v>30</v>
      </c>
      <c r="O234" s="18">
        <v>10</v>
      </c>
    </row>
    <row r="235" spans="1:15" ht="14.4" x14ac:dyDescent="0.3">
      <c r="A235" s="18" t="s">
        <v>434</v>
      </c>
      <c r="B235" s="18" t="e">
        <f>VLOOKUP(E235,#REF!,15,FALSE)</f>
        <v>#REF!</v>
      </c>
      <c r="C235" s="2" t="s">
        <v>353</v>
      </c>
      <c r="D235" s="2" t="s">
        <v>831</v>
      </c>
      <c r="E235" s="16" t="s">
        <v>353</v>
      </c>
      <c r="F235" s="16" t="s">
        <v>110</v>
      </c>
      <c r="G235" s="18" t="s">
        <v>336</v>
      </c>
      <c r="H235" s="18" t="s">
        <v>8</v>
      </c>
      <c r="I235" s="18" t="s">
        <v>20</v>
      </c>
      <c r="J235" s="18">
        <v>1</v>
      </c>
      <c r="K235" s="18" t="s">
        <v>489</v>
      </c>
      <c r="L235" s="18" t="s">
        <v>523</v>
      </c>
      <c r="M235" s="18" t="s">
        <v>523</v>
      </c>
      <c r="N235" s="18" t="s">
        <v>31</v>
      </c>
      <c r="O235" s="18">
        <v>11</v>
      </c>
    </row>
    <row r="236" spans="1:15" ht="14.4" x14ac:dyDescent="0.3">
      <c r="A236" s="18" t="s">
        <v>434</v>
      </c>
      <c r="B236" s="18" t="e">
        <f>VLOOKUP(E236,#REF!,15,FALSE)</f>
        <v>#REF!</v>
      </c>
      <c r="C236" s="2" t="s">
        <v>353</v>
      </c>
      <c r="D236" s="2" t="s">
        <v>897</v>
      </c>
      <c r="E236" s="16" t="s">
        <v>353</v>
      </c>
      <c r="F236" s="16" t="s">
        <v>110</v>
      </c>
      <c r="G236" s="18" t="s">
        <v>336</v>
      </c>
      <c r="H236" s="18" t="s">
        <v>8</v>
      </c>
      <c r="I236" s="18" t="s">
        <v>20</v>
      </c>
      <c r="J236" s="18">
        <v>1</v>
      </c>
      <c r="K236" s="18" t="s">
        <v>514</v>
      </c>
      <c r="L236" s="18" t="s">
        <v>523</v>
      </c>
      <c r="M236" s="18" t="s">
        <v>523</v>
      </c>
      <c r="N236" s="18" t="s">
        <v>31</v>
      </c>
      <c r="O236" s="18">
        <v>11</v>
      </c>
    </row>
    <row r="237" spans="1:15" ht="14.4" x14ac:dyDescent="0.3">
      <c r="A237" s="18" t="s">
        <v>431</v>
      </c>
      <c r="B237" s="18" t="e">
        <f>VLOOKUP(E237,#REF!,15,FALSE)</f>
        <v>#REF!</v>
      </c>
      <c r="C237" s="2" t="s">
        <v>354</v>
      </c>
      <c r="D237" s="2" t="s">
        <v>832</v>
      </c>
      <c r="E237" s="16" t="s">
        <v>354</v>
      </c>
      <c r="F237" s="16" t="s">
        <v>110</v>
      </c>
      <c r="G237" s="18" t="s">
        <v>336</v>
      </c>
      <c r="H237" s="18" t="s">
        <v>8</v>
      </c>
      <c r="I237" s="18" t="s">
        <v>20</v>
      </c>
      <c r="J237" s="18">
        <v>1</v>
      </c>
      <c r="K237" s="18" t="s">
        <v>489</v>
      </c>
      <c r="L237" s="18" t="s">
        <v>523</v>
      </c>
      <c r="M237" s="18" t="s">
        <v>523</v>
      </c>
      <c r="N237" s="18" t="s">
        <v>28</v>
      </c>
      <c r="O237" s="18">
        <v>11</v>
      </c>
    </row>
    <row r="238" spans="1:15" ht="14.4" x14ac:dyDescent="0.3">
      <c r="A238" s="18" t="s">
        <v>431</v>
      </c>
      <c r="B238" s="18" t="e">
        <f>VLOOKUP(E238,#REF!,15,FALSE)</f>
        <v>#REF!</v>
      </c>
      <c r="C238" s="2" t="s">
        <v>354</v>
      </c>
      <c r="D238" s="2" t="s">
        <v>898</v>
      </c>
      <c r="E238" s="16" t="s">
        <v>354</v>
      </c>
      <c r="F238" s="16" t="s">
        <v>110</v>
      </c>
      <c r="G238" s="18" t="s">
        <v>336</v>
      </c>
      <c r="H238" s="18" t="s">
        <v>8</v>
      </c>
      <c r="I238" s="18" t="s">
        <v>20</v>
      </c>
      <c r="J238" s="18">
        <v>1</v>
      </c>
      <c r="K238" s="18" t="s">
        <v>514</v>
      </c>
      <c r="L238" s="18" t="s">
        <v>523</v>
      </c>
      <c r="M238" s="18" t="s">
        <v>523</v>
      </c>
      <c r="N238" s="18" t="s">
        <v>28</v>
      </c>
      <c r="O238" s="18">
        <v>11</v>
      </c>
    </row>
    <row r="239" spans="1:15" ht="14.4" x14ac:dyDescent="0.3">
      <c r="A239" s="18" t="s">
        <v>501</v>
      </c>
      <c r="B239" s="18" t="e">
        <f>VLOOKUP(E239,#REF!,15,FALSE)</f>
        <v>#REF!</v>
      </c>
      <c r="C239" s="2" t="s">
        <v>481</v>
      </c>
      <c r="D239" s="2" t="s">
        <v>739</v>
      </c>
      <c r="E239" s="16" t="s">
        <v>481</v>
      </c>
      <c r="F239" s="16" t="s">
        <v>524</v>
      </c>
      <c r="G239" s="18" t="s">
        <v>530</v>
      </c>
      <c r="H239" s="18" t="s">
        <v>530</v>
      </c>
      <c r="I239" s="18" t="s">
        <v>932</v>
      </c>
      <c r="J239" s="18" t="s">
        <v>530</v>
      </c>
      <c r="K239" s="18" t="s">
        <v>480</v>
      </c>
      <c r="L239" s="18" t="s">
        <v>516</v>
      </c>
      <c r="M239" s="18" t="s">
        <v>524</v>
      </c>
      <c r="N239" s="18" t="s">
        <v>25</v>
      </c>
      <c r="O239" s="18">
        <v>12</v>
      </c>
    </row>
    <row r="240" spans="1:15" ht="14.4" x14ac:dyDescent="0.3">
      <c r="A240" s="18" t="s">
        <v>502</v>
      </c>
      <c r="B240" s="18" t="e">
        <f>VLOOKUP(E240,#REF!,15,FALSE)</f>
        <v>#REF!</v>
      </c>
      <c r="C240" s="2" t="s">
        <v>482</v>
      </c>
      <c r="D240" s="2" t="s">
        <v>740</v>
      </c>
      <c r="E240" s="16" t="s">
        <v>482</v>
      </c>
      <c r="F240" s="16" t="s">
        <v>525</v>
      </c>
      <c r="G240" s="18" t="s">
        <v>530</v>
      </c>
      <c r="H240" s="18" t="s">
        <v>530</v>
      </c>
      <c r="I240" s="18" t="s">
        <v>932</v>
      </c>
      <c r="J240" s="18" t="s">
        <v>530</v>
      </c>
      <c r="K240" s="18" t="s">
        <v>480</v>
      </c>
      <c r="L240" s="18" t="s">
        <v>516</v>
      </c>
      <c r="M240" s="18" t="s">
        <v>525</v>
      </c>
      <c r="N240" s="18" t="s">
        <v>26</v>
      </c>
      <c r="O240" s="18">
        <v>12</v>
      </c>
    </row>
    <row r="241" spans="1:15" ht="14.4" x14ac:dyDescent="0.3">
      <c r="A241" s="18" t="s">
        <v>503</v>
      </c>
      <c r="B241" s="18" t="e">
        <f>VLOOKUP(E241,#REF!,15,FALSE)</f>
        <v>#REF!</v>
      </c>
      <c r="C241" s="2" t="s">
        <v>483</v>
      </c>
      <c r="D241" s="2" t="s">
        <v>741</v>
      </c>
      <c r="E241" s="16" t="s">
        <v>483</v>
      </c>
      <c r="F241" s="16" t="s">
        <v>526</v>
      </c>
      <c r="G241" s="18" t="s">
        <v>530</v>
      </c>
      <c r="H241" s="18" t="s">
        <v>530</v>
      </c>
      <c r="I241" s="18" t="s">
        <v>932</v>
      </c>
      <c r="J241" s="18" t="s">
        <v>530</v>
      </c>
      <c r="K241" s="18" t="s">
        <v>480</v>
      </c>
      <c r="L241" s="18" t="s">
        <v>516</v>
      </c>
      <c r="M241" s="18" t="s">
        <v>526</v>
      </c>
      <c r="N241" s="18" t="s">
        <v>27</v>
      </c>
      <c r="O241" s="18">
        <v>12</v>
      </c>
    </row>
    <row r="242" spans="1:15" ht="14.4" x14ac:dyDescent="0.3">
      <c r="A242" s="18" t="s">
        <v>504</v>
      </c>
      <c r="B242" s="18" t="e">
        <f>VLOOKUP(E242,#REF!,15,FALSE)</f>
        <v>#REF!</v>
      </c>
      <c r="C242" s="2" t="s">
        <v>484</v>
      </c>
      <c r="D242" s="2" t="s">
        <v>742</v>
      </c>
      <c r="E242" s="16" t="s">
        <v>484</v>
      </c>
      <c r="F242" s="16" t="s">
        <v>527</v>
      </c>
      <c r="G242" s="18" t="s">
        <v>530</v>
      </c>
      <c r="H242" s="18" t="s">
        <v>530</v>
      </c>
      <c r="I242" s="18" t="s">
        <v>932</v>
      </c>
      <c r="J242" s="18" t="s">
        <v>530</v>
      </c>
      <c r="K242" s="18" t="s">
        <v>480</v>
      </c>
      <c r="L242" s="18" t="s">
        <v>516</v>
      </c>
      <c r="M242" s="18" t="s">
        <v>527</v>
      </c>
      <c r="N242" s="18" t="s">
        <v>28</v>
      </c>
      <c r="O242" s="18">
        <v>12</v>
      </c>
    </row>
    <row r="243" spans="1:15" ht="14.4" x14ac:dyDescent="0.3">
      <c r="A243" s="18" t="s">
        <v>505</v>
      </c>
      <c r="B243" s="18" t="e">
        <f>VLOOKUP(E243,#REF!,15,FALSE)</f>
        <v>#REF!</v>
      </c>
      <c r="C243" s="2" t="s">
        <v>485</v>
      </c>
      <c r="D243" s="2" t="s">
        <v>743</v>
      </c>
      <c r="E243" s="16" t="s">
        <v>485</v>
      </c>
      <c r="F243" s="16" t="s">
        <v>928</v>
      </c>
      <c r="G243" s="18" t="s">
        <v>530</v>
      </c>
      <c r="H243" s="18" t="s">
        <v>530</v>
      </c>
      <c r="I243" s="18" t="s">
        <v>932</v>
      </c>
      <c r="J243" s="18" t="s">
        <v>530</v>
      </c>
      <c r="K243" s="18" t="s">
        <v>480</v>
      </c>
      <c r="L243" s="18" t="s">
        <v>528</v>
      </c>
      <c r="M243" s="18" t="s">
        <v>528</v>
      </c>
      <c r="N243" s="18" t="s">
        <v>29</v>
      </c>
      <c r="O243" s="18">
        <v>12</v>
      </c>
    </row>
    <row r="244" spans="1:15" ht="14.4" x14ac:dyDescent="0.3">
      <c r="A244" s="18" t="s">
        <v>506</v>
      </c>
      <c r="B244" s="18" t="e">
        <f>VLOOKUP(E244,#REF!,15,FALSE)</f>
        <v>#REF!</v>
      </c>
      <c r="C244" s="2" t="s">
        <v>486</v>
      </c>
      <c r="D244" s="2" t="s">
        <v>744</v>
      </c>
      <c r="E244" s="16" t="s">
        <v>486</v>
      </c>
      <c r="F244" s="16" t="s">
        <v>929</v>
      </c>
      <c r="G244" s="18" t="s">
        <v>530</v>
      </c>
      <c r="H244" s="18" t="s">
        <v>530</v>
      </c>
      <c r="I244" s="18" t="s">
        <v>932</v>
      </c>
      <c r="J244" s="18" t="s">
        <v>530</v>
      </c>
      <c r="K244" s="18" t="s">
        <v>480</v>
      </c>
      <c r="L244" s="18" t="s">
        <v>529</v>
      </c>
      <c r="M244" s="18" t="s">
        <v>529</v>
      </c>
      <c r="N244" s="18" t="s">
        <v>30</v>
      </c>
      <c r="O244" s="18">
        <v>12</v>
      </c>
    </row>
    <row r="245" spans="1:15" ht="14.4" x14ac:dyDescent="0.3">
      <c r="A245" s="18" t="s">
        <v>501</v>
      </c>
      <c r="B245" s="18" t="e">
        <f>VLOOKUP(E245,#REF!,15,FALSE)</f>
        <v>#REF!</v>
      </c>
      <c r="C245" s="2" t="s">
        <v>490</v>
      </c>
      <c r="D245" s="2" t="s">
        <v>833</v>
      </c>
      <c r="E245" s="16" t="s">
        <v>490</v>
      </c>
      <c r="F245" s="16" t="s">
        <v>524</v>
      </c>
      <c r="G245" s="18" t="s">
        <v>530</v>
      </c>
      <c r="H245" s="18" t="s">
        <v>530</v>
      </c>
      <c r="I245" s="18" t="s">
        <v>932</v>
      </c>
      <c r="J245" s="18" t="s">
        <v>530</v>
      </c>
      <c r="K245" s="18" t="s">
        <v>489</v>
      </c>
      <c r="L245" s="18" t="s">
        <v>516</v>
      </c>
      <c r="M245" s="18" t="s">
        <v>524</v>
      </c>
      <c r="N245" s="18" t="s">
        <v>25</v>
      </c>
      <c r="O245" s="18">
        <v>12</v>
      </c>
    </row>
    <row r="246" spans="1:15" ht="14.4" x14ac:dyDescent="0.3">
      <c r="A246" s="18" t="s">
        <v>502</v>
      </c>
      <c r="B246" s="18" t="e">
        <f>VLOOKUP(E246,#REF!,15,FALSE)</f>
        <v>#REF!</v>
      </c>
      <c r="C246" s="2" t="s">
        <v>491</v>
      </c>
      <c r="D246" s="2" t="s">
        <v>834</v>
      </c>
      <c r="E246" s="16" t="s">
        <v>491</v>
      </c>
      <c r="F246" s="16" t="s">
        <v>525</v>
      </c>
      <c r="G246" s="18" t="s">
        <v>530</v>
      </c>
      <c r="H246" s="18" t="s">
        <v>530</v>
      </c>
      <c r="I246" s="18" t="s">
        <v>932</v>
      </c>
      <c r="J246" s="18" t="s">
        <v>530</v>
      </c>
      <c r="K246" s="18" t="s">
        <v>489</v>
      </c>
      <c r="L246" s="18" t="s">
        <v>516</v>
      </c>
      <c r="M246" s="18" t="s">
        <v>525</v>
      </c>
      <c r="N246" s="18" t="s">
        <v>26</v>
      </c>
      <c r="O246" s="18">
        <v>12</v>
      </c>
    </row>
    <row r="247" spans="1:15" ht="14.4" x14ac:dyDescent="0.3">
      <c r="A247" s="18" t="s">
        <v>503</v>
      </c>
      <c r="B247" s="18" t="e">
        <f>VLOOKUP(E247,#REF!,15,FALSE)</f>
        <v>#REF!</v>
      </c>
      <c r="C247" s="2" t="s">
        <v>492</v>
      </c>
      <c r="D247" s="2" t="s">
        <v>835</v>
      </c>
      <c r="E247" s="16" t="s">
        <v>492</v>
      </c>
      <c r="F247" s="16" t="s">
        <v>526</v>
      </c>
      <c r="G247" s="18" t="s">
        <v>530</v>
      </c>
      <c r="H247" s="18" t="s">
        <v>530</v>
      </c>
      <c r="I247" s="18" t="s">
        <v>932</v>
      </c>
      <c r="J247" s="18" t="s">
        <v>530</v>
      </c>
      <c r="K247" s="18" t="s">
        <v>489</v>
      </c>
      <c r="L247" s="18" t="s">
        <v>516</v>
      </c>
      <c r="M247" s="18" t="s">
        <v>526</v>
      </c>
      <c r="N247" s="18" t="s">
        <v>27</v>
      </c>
      <c r="O247" s="18">
        <v>12</v>
      </c>
    </row>
    <row r="248" spans="1:15" ht="14.4" x14ac:dyDescent="0.3">
      <c r="A248" s="18" t="s">
        <v>504</v>
      </c>
      <c r="B248" s="18" t="e">
        <f>VLOOKUP(E248,#REF!,15,FALSE)</f>
        <v>#REF!</v>
      </c>
      <c r="C248" s="2" t="s">
        <v>493</v>
      </c>
      <c r="D248" s="2" t="s">
        <v>836</v>
      </c>
      <c r="E248" s="16" t="s">
        <v>493</v>
      </c>
      <c r="F248" s="16" t="s">
        <v>527</v>
      </c>
      <c r="G248" s="18" t="s">
        <v>530</v>
      </c>
      <c r="H248" s="18" t="s">
        <v>530</v>
      </c>
      <c r="I248" s="18" t="s">
        <v>932</v>
      </c>
      <c r="J248" s="18" t="s">
        <v>530</v>
      </c>
      <c r="K248" s="18" t="s">
        <v>489</v>
      </c>
      <c r="L248" s="18" t="s">
        <v>516</v>
      </c>
      <c r="M248" s="18" t="s">
        <v>527</v>
      </c>
      <c r="N248" s="18" t="s">
        <v>28</v>
      </c>
      <c r="O248" s="18">
        <v>12</v>
      </c>
    </row>
    <row r="249" spans="1:15" ht="14.4" x14ac:dyDescent="0.3">
      <c r="A249" s="18" t="s">
        <v>505</v>
      </c>
      <c r="B249" s="18" t="e">
        <f>VLOOKUP(E249,#REF!,15,FALSE)</f>
        <v>#REF!</v>
      </c>
      <c r="C249" s="2" t="s">
        <v>494</v>
      </c>
      <c r="D249" s="2" t="s">
        <v>837</v>
      </c>
      <c r="E249" s="16" t="s">
        <v>494</v>
      </c>
      <c r="F249" s="16" t="s">
        <v>928</v>
      </c>
      <c r="G249" s="18" t="s">
        <v>530</v>
      </c>
      <c r="H249" s="18" t="s">
        <v>530</v>
      </c>
      <c r="I249" s="18" t="s">
        <v>932</v>
      </c>
      <c r="J249" s="18" t="s">
        <v>530</v>
      </c>
      <c r="K249" s="18" t="s">
        <v>489</v>
      </c>
      <c r="L249" s="18" t="s">
        <v>528</v>
      </c>
      <c r="M249" s="18" t="s">
        <v>528</v>
      </c>
      <c r="N249" s="18" t="s">
        <v>29</v>
      </c>
      <c r="O249" s="18">
        <v>12</v>
      </c>
    </row>
    <row r="250" spans="1:15" ht="14.4" x14ac:dyDescent="0.3">
      <c r="A250" s="18" t="s">
        <v>506</v>
      </c>
      <c r="B250" s="18" t="e">
        <f>VLOOKUP(E250,#REF!,15,FALSE)</f>
        <v>#REF!</v>
      </c>
      <c r="C250" s="2" t="s">
        <v>495</v>
      </c>
      <c r="D250" s="2" t="s">
        <v>838</v>
      </c>
      <c r="E250" s="16" t="s">
        <v>495</v>
      </c>
      <c r="F250" s="16" t="s">
        <v>929</v>
      </c>
      <c r="G250" s="18" t="s">
        <v>530</v>
      </c>
      <c r="H250" s="18" t="s">
        <v>530</v>
      </c>
      <c r="I250" s="18" t="s">
        <v>932</v>
      </c>
      <c r="J250" s="18" t="s">
        <v>530</v>
      </c>
      <c r="K250" s="18" t="s">
        <v>489</v>
      </c>
      <c r="L250" s="18" t="s">
        <v>529</v>
      </c>
      <c r="M250" s="18" t="s">
        <v>529</v>
      </c>
      <c r="N250" s="18" t="s">
        <v>30</v>
      </c>
      <c r="O250" s="18">
        <v>12</v>
      </c>
    </row>
    <row r="251" spans="1:15" ht="14.4" x14ac:dyDescent="0.3">
      <c r="A251" s="18" t="s">
        <v>378</v>
      </c>
      <c r="B251" s="18" t="e">
        <f>VLOOKUP(E251,#REF!,15,FALSE)</f>
        <v>#REF!</v>
      </c>
      <c r="C251" s="2" t="s">
        <v>444</v>
      </c>
      <c r="D251" s="2" t="s">
        <v>899</v>
      </c>
      <c r="E251" s="16" t="s">
        <v>444</v>
      </c>
      <c r="F251" s="16" t="s">
        <v>4</v>
      </c>
      <c r="G251" s="18" t="s">
        <v>335</v>
      </c>
      <c r="H251" s="18" t="s">
        <v>7</v>
      </c>
      <c r="I251" s="18" t="s">
        <v>931</v>
      </c>
      <c r="J251" s="18">
        <v>3</v>
      </c>
      <c r="K251" s="18" t="s">
        <v>514</v>
      </c>
      <c r="L251" s="18" t="s">
        <v>442</v>
      </c>
      <c r="M251" s="18" t="s">
        <v>293</v>
      </c>
      <c r="N251" s="18" t="s">
        <v>31</v>
      </c>
      <c r="O251" s="18">
        <v>4</v>
      </c>
    </row>
    <row r="252" spans="1:15" ht="14.4" x14ac:dyDescent="0.3">
      <c r="A252" s="18" t="s">
        <v>139</v>
      </c>
      <c r="B252" s="18" t="e">
        <f>VLOOKUP(E252,#REF!,15,FALSE)</f>
        <v>#REF!</v>
      </c>
      <c r="C252" s="2" t="s">
        <v>445</v>
      </c>
      <c r="D252" s="2" t="s">
        <v>900</v>
      </c>
      <c r="E252" s="16" t="s">
        <v>445</v>
      </c>
      <c r="F252" s="16" t="s">
        <v>110</v>
      </c>
      <c r="G252" s="18" t="s">
        <v>335</v>
      </c>
      <c r="H252" s="18" t="s">
        <v>7</v>
      </c>
      <c r="I252" s="18" t="s">
        <v>931</v>
      </c>
      <c r="J252" s="18">
        <v>3</v>
      </c>
      <c r="K252" s="18" t="s">
        <v>514</v>
      </c>
      <c r="L252" s="18" t="s">
        <v>523</v>
      </c>
      <c r="M252" s="18" t="s">
        <v>523</v>
      </c>
      <c r="N252" s="18" t="s">
        <v>25</v>
      </c>
      <c r="O252" s="18">
        <v>2</v>
      </c>
    </row>
    <row r="253" spans="1:15" ht="14.4" x14ac:dyDescent="0.3">
      <c r="A253" s="18" t="s">
        <v>364</v>
      </c>
      <c r="B253" s="18" t="e">
        <f>VLOOKUP(E253,#REF!,15,FALSE)</f>
        <v>#REF!</v>
      </c>
      <c r="C253" s="2" t="s">
        <v>446</v>
      </c>
      <c r="D253" s="2" t="s">
        <v>901</v>
      </c>
      <c r="E253" s="16" t="s">
        <v>446</v>
      </c>
      <c r="F253" s="16" t="s">
        <v>930</v>
      </c>
      <c r="G253" s="18" t="s">
        <v>335</v>
      </c>
      <c r="H253" s="18" t="s">
        <v>7</v>
      </c>
      <c r="I253" s="18" t="s">
        <v>931</v>
      </c>
      <c r="J253" s="18">
        <v>3</v>
      </c>
      <c r="K253" s="18" t="s">
        <v>514</v>
      </c>
      <c r="L253" s="18" t="s">
        <v>111</v>
      </c>
      <c r="M253" s="18" t="s">
        <v>111</v>
      </c>
      <c r="N253" s="18" t="s">
        <v>25</v>
      </c>
      <c r="O253" s="18">
        <v>3</v>
      </c>
    </row>
    <row r="254" spans="1:15" ht="14.4" x14ac:dyDescent="0.3">
      <c r="A254" s="18" t="s">
        <v>372</v>
      </c>
      <c r="B254" s="18" t="e">
        <f>VLOOKUP(E254,#REF!,15,FALSE)</f>
        <v>#REF!</v>
      </c>
      <c r="C254" s="2" t="s">
        <v>447</v>
      </c>
      <c r="D254" s="2" t="s">
        <v>902</v>
      </c>
      <c r="E254" s="16" t="s">
        <v>447</v>
      </c>
      <c r="F254" s="16" t="s">
        <v>3</v>
      </c>
      <c r="G254" s="18" t="s">
        <v>335</v>
      </c>
      <c r="H254" s="18" t="s">
        <v>7</v>
      </c>
      <c r="I254" s="18" t="s">
        <v>931</v>
      </c>
      <c r="J254" s="18">
        <v>3</v>
      </c>
      <c r="K254" s="18" t="s">
        <v>514</v>
      </c>
      <c r="L254" s="18" t="s">
        <v>443</v>
      </c>
      <c r="M254" s="18" t="s">
        <v>274</v>
      </c>
      <c r="N254" s="18" t="s">
        <v>25</v>
      </c>
      <c r="O254" s="18">
        <v>4</v>
      </c>
    </row>
    <row r="255" spans="1:15" ht="14.4" x14ac:dyDescent="0.3">
      <c r="A255" s="18" t="s">
        <v>380</v>
      </c>
      <c r="B255" s="18" t="e">
        <f>VLOOKUP(E255,#REF!,15,FALSE)</f>
        <v>#REF!</v>
      </c>
      <c r="C255" s="2" t="s">
        <v>448</v>
      </c>
      <c r="D255" s="2" t="s">
        <v>903</v>
      </c>
      <c r="E255" s="16" t="s">
        <v>448</v>
      </c>
      <c r="F255" s="16" t="s">
        <v>5</v>
      </c>
      <c r="G255" s="18" t="s">
        <v>335</v>
      </c>
      <c r="H255" s="18" t="s">
        <v>7</v>
      </c>
      <c r="I255" s="18" t="s">
        <v>931</v>
      </c>
      <c r="J255" s="18">
        <v>3</v>
      </c>
      <c r="K255" s="18" t="s">
        <v>514</v>
      </c>
      <c r="L255" s="18" t="s">
        <v>5</v>
      </c>
      <c r="M255" s="18" t="s">
        <v>5</v>
      </c>
      <c r="N255" s="18" t="s">
        <v>25</v>
      </c>
      <c r="O255" s="18">
        <v>5</v>
      </c>
    </row>
    <row r="256" spans="1:15" ht="14.4" x14ac:dyDescent="0.3">
      <c r="A256" s="18" t="s">
        <v>388</v>
      </c>
      <c r="B256" s="18" t="e">
        <f>VLOOKUP(E256,#REF!,15,FALSE)</f>
        <v>#REF!</v>
      </c>
      <c r="C256" s="2" t="s">
        <v>449</v>
      </c>
      <c r="D256" s="2" t="s">
        <v>904</v>
      </c>
      <c r="E256" s="16" t="s">
        <v>449</v>
      </c>
      <c r="F256" s="16" t="s">
        <v>110</v>
      </c>
      <c r="G256" s="18" t="s">
        <v>335</v>
      </c>
      <c r="H256" s="18" t="s">
        <v>7</v>
      </c>
      <c r="I256" s="18" t="s">
        <v>931</v>
      </c>
      <c r="J256" s="18">
        <v>3</v>
      </c>
      <c r="K256" s="18" t="s">
        <v>514</v>
      </c>
      <c r="L256" s="18" t="s">
        <v>523</v>
      </c>
      <c r="M256" s="18" t="s">
        <v>523</v>
      </c>
      <c r="N256" s="18" t="s">
        <v>25</v>
      </c>
      <c r="O256" s="18">
        <v>6</v>
      </c>
    </row>
    <row r="257" spans="1:15" ht="14.4" x14ac:dyDescent="0.3">
      <c r="A257" s="18" t="s">
        <v>396</v>
      </c>
      <c r="B257" s="18" t="e">
        <f>VLOOKUP(E257,#REF!,15,FALSE)</f>
        <v>#REF!</v>
      </c>
      <c r="C257" s="2" t="s">
        <v>450</v>
      </c>
      <c r="D257" s="2" t="s">
        <v>905</v>
      </c>
      <c r="E257" s="16" t="s">
        <v>450</v>
      </c>
      <c r="F257" s="16" t="s">
        <v>110</v>
      </c>
      <c r="G257" s="18" t="s">
        <v>335</v>
      </c>
      <c r="H257" s="18" t="s">
        <v>7</v>
      </c>
      <c r="I257" s="18" t="s">
        <v>931</v>
      </c>
      <c r="J257" s="18">
        <v>3</v>
      </c>
      <c r="K257" s="18" t="s">
        <v>514</v>
      </c>
      <c r="L257" s="18" t="s">
        <v>523</v>
      </c>
      <c r="M257" s="18" t="s">
        <v>523</v>
      </c>
      <c r="N257" s="18" t="s">
        <v>25</v>
      </c>
      <c r="O257" s="18">
        <v>7</v>
      </c>
    </row>
    <row r="258" spans="1:15" ht="14.4" x14ac:dyDescent="0.3">
      <c r="A258" s="18" t="s">
        <v>412</v>
      </c>
      <c r="B258" s="18" t="e">
        <f>VLOOKUP(E258,#REF!,15,FALSE)</f>
        <v>#REF!</v>
      </c>
      <c r="C258" s="2" t="s">
        <v>451</v>
      </c>
      <c r="D258" s="2" t="s">
        <v>906</v>
      </c>
      <c r="E258" s="16" t="s">
        <v>451</v>
      </c>
      <c r="F258" s="16" t="s">
        <v>930</v>
      </c>
      <c r="G258" s="18" t="s">
        <v>335</v>
      </c>
      <c r="H258" s="18" t="s">
        <v>7</v>
      </c>
      <c r="I258" s="18" t="s">
        <v>931</v>
      </c>
      <c r="J258" s="18">
        <v>3</v>
      </c>
      <c r="K258" s="18" t="s">
        <v>514</v>
      </c>
      <c r="L258" s="18" t="s">
        <v>111</v>
      </c>
      <c r="M258" s="18" t="s">
        <v>111</v>
      </c>
      <c r="N258" s="18" t="s">
        <v>25</v>
      </c>
      <c r="O258" s="18">
        <v>9</v>
      </c>
    </row>
    <row r="259" spans="1:15" ht="14.4" x14ac:dyDescent="0.3">
      <c r="A259" s="18" t="s">
        <v>404</v>
      </c>
      <c r="B259" s="18" t="e">
        <f>VLOOKUP(E259,#REF!,15,FALSE)</f>
        <v>#REF!</v>
      </c>
      <c r="C259" s="2" t="s">
        <v>452</v>
      </c>
      <c r="D259" s="2" t="s">
        <v>907</v>
      </c>
      <c r="E259" s="16" t="s">
        <v>452</v>
      </c>
      <c r="F259" s="16" t="s">
        <v>110</v>
      </c>
      <c r="G259" s="18" t="s">
        <v>335</v>
      </c>
      <c r="H259" s="18" t="s">
        <v>7</v>
      </c>
      <c r="I259" s="18" t="s">
        <v>931</v>
      </c>
      <c r="J259" s="18">
        <v>3</v>
      </c>
      <c r="K259" s="18" t="s">
        <v>514</v>
      </c>
      <c r="L259" s="18" t="s">
        <v>523</v>
      </c>
      <c r="M259" s="18" t="s">
        <v>523</v>
      </c>
      <c r="N259" s="18" t="s">
        <v>25</v>
      </c>
      <c r="O259" s="18">
        <v>8</v>
      </c>
    </row>
    <row r="260" spans="1:15" ht="14.4" x14ac:dyDescent="0.3">
      <c r="A260" s="18" t="s">
        <v>420</v>
      </c>
      <c r="B260" s="18" t="e">
        <f>VLOOKUP(E260,#REF!,15,FALSE)</f>
        <v>#REF!</v>
      </c>
      <c r="C260" s="2" t="s">
        <v>453</v>
      </c>
      <c r="D260" s="2" t="s">
        <v>908</v>
      </c>
      <c r="E260" s="16" t="s">
        <v>453</v>
      </c>
      <c r="F260" s="16" t="s">
        <v>5</v>
      </c>
      <c r="G260" s="18" t="s">
        <v>335</v>
      </c>
      <c r="H260" s="18" t="s">
        <v>7</v>
      </c>
      <c r="I260" s="18" t="s">
        <v>931</v>
      </c>
      <c r="J260" s="18">
        <v>3</v>
      </c>
      <c r="K260" s="18" t="s">
        <v>514</v>
      </c>
      <c r="L260" s="18" t="s">
        <v>5</v>
      </c>
      <c r="M260" s="18" t="s">
        <v>5</v>
      </c>
      <c r="N260" s="18" t="s">
        <v>25</v>
      </c>
      <c r="O260" s="18">
        <v>10</v>
      </c>
    </row>
    <row r="261" spans="1:15" ht="14.4" x14ac:dyDescent="0.3">
      <c r="A261" s="18" t="s">
        <v>428</v>
      </c>
      <c r="B261" s="18" t="e">
        <f>VLOOKUP(E261,#REF!,15,FALSE)</f>
        <v>#REF!</v>
      </c>
      <c r="C261" s="2" t="s">
        <v>628</v>
      </c>
      <c r="D261" s="2" t="s">
        <v>639</v>
      </c>
      <c r="E261" s="16" t="s">
        <v>459</v>
      </c>
      <c r="F261" s="16" t="s">
        <v>930</v>
      </c>
      <c r="G261" s="18" t="s">
        <v>335</v>
      </c>
      <c r="H261" s="18" t="s">
        <v>7</v>
      </c>
      <c r="I261" s="18" t="s">
        <v>931</v>
      </c>
      <c r="J261" s="18">
        <v>4</v>
      </c>
      <c r="K261" s="18" t="s">
        <v>514</v>
      </c>
      <c r="L261" s="18" t="s">
        <v>111</v>
      </c>
      <c r="M261" s="18" t="s">
        <v>111</v>
      </c>
      <c r="N261" s="18" t="s">
        <v>25</v>
      </c>
      <c r="O261" s="18">
        <v>11</v>
      </c>
    </row>
    <row r="262" spans="1:15" ht="14.4" x14ac:dyDescent="0.3">
      <c r="A262" s="18" t="s">
        <v>397</v>
      </c>
      <c r="B262" s="18" t="e">
        <f>VLOOKUP(E262,#REF!,15,FALSE)</f>
        <v>#REF!</v>
      </c>
      <c r="C262" s="2" t="s">
        <v>629</v>
      </c>
      <c r="D262" s="2" t="s">
        <v>640</v>
      </c>
      <c r="E262" s="16" t="s">
        <v>459</v>
      </c>
      <c r="F262" s="16" t="s">
        <v>930</v>
      </c>
      <c r="G262" s="18" t="s">
        <v>335</v>
      </c>
      <c r="H262" s="18" t="s">
        <v>7</v>
      </c>
      <c r="I262" s="18" t="s">
        <v>931</v>
      </c>
      <c r="J262" s="18">
        <v>4</v>
      </c>
      <c r="K262" s="18" t="s">
        <v>514</v>
      </c>
      <c r="L262" s="18" t="s">
        <v>111</v>
      </c>
      <c r="M262" s="18" t="s">
        <v>111</v>
      </c>
      <c r="N262" s="18" t="s">
        <v>26</v>
      </c>
      <c r="O262" s="18">
        <v>7</v>
      </c>
    </row>
    <row r="263" spans="1:15" ht="14.4" x14ac:dyDescent="0.3">
      <c r="A263" s="18" t="s">
        <v>405</v>
      </c>
      <c r="B263" s="18" t="e">
        <f>VLOOKUP(E263,#REF!,15,FALSE)</f>
        <v>#REF!</v>
      </c>
      <c r="C263" s="2" t="s">
        <v>630</v>
      </c>
      <c r="D263" s="2" t="s">
        <v>641</v>
      </c>
      <c r="E263" s="16" t="s">
        <v>460</v>
      </c>
      <c r="F263" s="16" t="s">
        <v>110</v>
      </c>
      <c r="G263" s="18" t="s">
        <v>335</v>
      </c>
      <c r="H263" s="18" t="s">
        <v>7</v>
      </c>
      <c r="I263" s="18" t="s">
        <v>931</v>
      </c>
      <c r="J263" s="18">
        <v>4</v>
      </c>
      <c r="K263" s="18" t="s">
        <v>514</v>
      </c>
      <c r="L263" s="18" t="s">
        <v>523</v>
      </c>
      <c r="M263" s="18" t="s">
        <v>523</v>
      </c>
      <c r="N263" s="18" t="s">
        <v>26</v>
      </c>
      <c r="O263" s="18">
        <v>8</v>
      </c>
    </row>
    <row r="264" spans="1:15" ht="14.4" x14ac:dyDescent="0.3">
      <c r="A264" s="18" t="s">
        <v>399</v>
      </c>
      <c r="B264" s="18" t="e">
        <f>VLOOKUP(E264,#REF!,15,FALSE)</f>
        <v>#REF!</v>
      </c>
      <c r="C264" s="2" t="s">
        <v>631</v>
      </c>
      <c r="D264" s="2" t="s">
        <v>642</v>
      </c>
      <c r="E264" s="16" t="s">
        <v>460</v>
      </c>
      <c r="F264" s="16" t="s">
        <v>110</v>
      </c>
      <c r="G264" s="18" t="s">
        <v>335</v>
      </c>
      <c r="H264" s="18" t="s">
        <v>7</v>
      </c>
      <c r="I264" s="18" t="s">
        <v>931</v>
      </c>
      <c r="J264" s="18">
        <v>4</v>
      </c>
      <c r="K264" s="18" t="s">
        <v>514</v>
      </c>
      <c r="L264" s="18" t="s">
        <v>523</v>
      </c>
      <c r="M264" s="18" t="s">
        <v>523</v>
      </c>
      <c r="N264" s="18" t="s">
        <v>28</v>
      </c>
      <c r="O264" s="18">
        <v>7</v>
      </c>
    </row>
    <row r="265" spans="1:15" ht="14.4" x14ac:dyDescent="0.3">
      <c r="A265" s="18" t="s">
        <v>392</v>
      </c>
      <c r="B265" s="18" t="e">
        <f>VLOOKUP(E265,#REF!,15,FALSE)</f>
        <v>#REF!</v>
      </c>
      <c r="C265" s="2" t="s">
        <v>461</v>
      </c>
      <c r="D265" s="2" t="s">
        <v>909</v>
      </c>
      <c r="E265" s="16" t="s">
        <v>461</v>
      </c>
      <c r="F265" s="16" t="s">
        <v>3</v>
      </c>
      <c r="G265" s="18" t="s">
        <v>335</v>
      </c>
      <c r="H265" s="18" t="s">
        <v>7</v>
      </c>
      <c r="I265" s="18" t="s">
        <v>931</v>
      </c>
      <c r="J265" s="18">
        <v>4</v>
      </c>
      <c r="K265" s="18" t="s">
        <v>514</v>
      </c>
      <c r="L265" s="18" t="s">
        <v>443</v>
      </c>
      <c r="M265" s="18" t="s">
        <v>276</v>
      </c>
      <c r="N265" s="18" t="s">
        <v>29</v>
      </c>
      <c r="O265" s="18">
        <v>6</v>
      </c>
    </row>
    <row r="266" spans="1:15" ht="14.4" x14ac:dyDescent="0.3">
      <c r="A266" s="18" t="s">
        <v>34</v>
      </c>
      <c r="B266" s="18" t="e">
        <f>VLOOKUP(E266,#REF!,15,FALSE)</f>
        <v>#REF!</v>
      </c>
      <c r="C266" s="2" t="s">
        <v>462</v>
      </c>
      <c r="D266" s="2" t="s">
        <v>910</v>
      </c>
      <c r="E266" s="16" t="s">
        <v>462</v>
      </c>
      <c r="F266" s="16" t="s">
        <v>930</v>
      </c>
      <c r="G266" s="18" t="s">
        <v>335</v>
      </c>
      <c r="H266" s="18" t="s">
        <v>7</v>
      </c>
      <c r="I266" s="18" t="s">
        <v>931</v>
      </c>
      <c r="J266" s="18">
        <v>4</v>
      </c>
      <c r="K266" s="18" t="s">
        <v>514</v>
      </c>
      <c r="L266" s="18" t="s">
        <v>111</v>
      </c>
      <c r="M266" s="18" t="s">
        <v>111</v>
      </c>
      <c r="N266" s="18" t="s">
        <v>26</v>
      </c>
      <c r="O266" s="18">
        <v>2</v>
      </c>
    </row>
    <row r="267" spans="1:15" ht="14.4" x14ac:dyDescent="0.3">
      <c r="A267" s="18" t="s">
        <v>365</v>
      </c>
      <c r="B267" s="18" t="e">
        <f>VLOOKUP(E267,#REF!,15,FALSE)</f>
        <v>#REF!</v>
      </c>
      <c r="C267" s="2" t="s">
        <v>463</v>
      </c>
      <c r="D267" s="2" t="s">
        <v>911</v>
      </c>
      <c r="E267" s="16" t="s">
        <v>463</v>
      </c>
      <c r="F267" s="16" t="s">
        <v>5</v>
      </c>
      <c r="G267" s="18" t="s">
        <v>335</v>
      </c>
      <c r="H267" s="18" t="s">
        <v>7</v>
      </c>
      <c r="I267" s="18" t="s">
        <v>931</v>
      </c>
      <c r="J267" s="18">
        <v>4</v>
      </c>
      <c r="K267" s="18" t="s">
        <v>514</v>
      </c>
      <c r="L267" s="18" t="s">
        <v>5</v>
      </c>
      <c r="M267" s="18" t="s">
        <v>5</v>
      </c>
      <c r="N267" s="18" t="s">
        <v>26</v>
      </c>
      <c r="O267" s="18">
        <v>3</v>
      </c>
    </row>
    <row r="268" spans="1:15" ht="14.4" x14ac:dyDescent="0.3">
      <c r="A268" s="18" t="s">
        <v>373</v>
      </c>
      <c r="B268" s="18" t="e">
        <f>VLOOKUP(E268,#REF!,15,FALSE)</f>
        <v>#REF!</v>
      </c>
      <c r="C268" s="2" t="s">
        <v>464</v>
      </c>
      <c r="D268" s="2" t="s">
        <v>912</v>
      </c>
      <c r="E268" s="16" t="s">
        <v>464</v>
      </c>
      <c r="F268" s="16" t="s">
        <v>110</v>
      </c>
      <c r="G268" s="18" t="s">
        <v>335</v>
      </c>
      <c r="H268" s="18" t="s">
        <v>7</v>
      </c>
      <c r="I268" s="18" t="s">
        <v>931</v>
      </c>
      <c r="J268" s="18">
        <v>4</v>
      </c>
      <c r="K268" s="18" t="s">
        <v>514</v>
      </c>
      <c r="L268" s="18" t="s">
        <v>523</v>
      </c>
      <c r="M268" s="18" t="s">
        <v>523</v>
      </c>
      <c r="N268" s="18" t="s">
        <v>26</v>
      </c>
      <c r="O268" s="18">
        <v>4</v>
      </c>
    </row>
    <row r="269" spans="1:15" ht="14.4" x14ac:dyDescent="0.3">
      <c r="A269" s="18" t="s">
        <v>381</v>
      </c>
      <c r="B269" s="18" t="e">
        <f>VLOOKUP(E269,#REF!,15,FALSE)</f>
        <v>#REF!</v>
      </c>
      <c r="C269" s="2" t="s">
        <v>465</v>
      </c>
      <c r="D269" s="2" t="s">
        <v>913</v>
      </c>
      <c r="E269" s="16" t="s">
        <v>465</v>
      </c>
      <c r="F269" s="16" t="s">
        <v>4</v>
      </c>
      <c r="G269" s="18" t="s">
        <v>335</v>
      </c>
      <c r="H269" s="18" t="s">
        <v>7</v>
      </c>
      <c r="I269" s="18" t="s">
        <v>931</v>
      </c>
      <c r="J269" s="18">
        <v>4</v>
      </c>
      <c r="K269" s="18" t="s">
        <v>514</v>
      </c>
      <c r="L269" s="18" t="s">
        <v>442</v>
      </c>
      <c r="M269" s="18" t="s">
        <v>279</v>
      </c>
      <c r="N269" s="18" t="s">
        <v>26</v>
      </c>
      <c r="O269" s="18">
        <v>5</v>
      </c>
    </row>
    <row r="270" spans="1:15" ht="14.4" x14ac:dyDescent="0.3">
      <c r="A270" s="18" t="s">
        <v>389</v>
      </c>
      <c r="B270" s="18" t="e">
        <f>VLOOKUP(E270,#REF!,15,FALSE)</f>
        <v>#REF!</v>
      </c>
      <c r="C270" s="2" t="s">
        <v>466</v>
      </c>
      <c r="D270" s="2" t="s">
        <v>914</v>
      </c>
      <c r="E270" s="16" t="s">
        <v>466</v>
      </c>
      <c r="F270" s="16" t="s">
        <v>110</v>
      </c>
      <c r="G270" s="18" t="s">
        <v>335</v>
      </c>
      <c r="H270" s="18" t="s">
        <v>7</v>
      </c>
      <c r="I270" s="18" t="s">
        <v>931</v>
      </c>
      <c r="J270" s="18">
        <v>4</v>
      </c>
      <c r="K270" s="18" t="s">
        <v>514</v>
      </c>
      <c r="L270" s="18" t="s">
        <v>523</v>
      </c>
      <c r="M270" s="18" t="s">
        <v>523</v>
      </c>
      <c r="N270" s="18" t="s">
        <v>26</v>
      </c>
      <c r="O270" s="18">
        <v>6</v>
      </c>
    </row>
    <row r="271" spans="1:15" ht="14.4" x14ac:dyDescent="0.3">
      <c r="A271" s="18" t="s">
        <v>382</v>
      </c>
      <c r="B271" s="18" t="e">
        <f>VLOOKUP(E271,#REF!,15,FALSE)</f>
        <v>#REF!</v>
      </c>
      <c r="C271" s="2" t="s">
        <v>632</v>
      </c>
      <c r="D271" s="2" t="s">
        <v>643</v>
      </c>
      <c r="E271" s="16" t="s">
        <v>469</v>
      </c>
      <c r="F271" s="16" t="s">
        <v>930</v>
      </c>
      <c r="G271" s="18" t="s">
        <v>336</v>
      </c>
      <c r="H271" s="18" t="s">
        <v>7</v>
      </c>
      <c r="I271" s="18" t="s">
        <v>931</v>
      </c>
      <c r="J271" s="18">
        <v>4</v>
      </c>
      <c r="K271" s="18" t="s">
        <v>514</v>
      </c>
      <c r="L271" s="18" t="s">
        <v>111</v>
      </c>
      <c r="M271" s="18" t="s">
        <v>111</v>
      </c>
      <c r="N271" s="18" t="s">
        <v>27</v>
      </c>
      <c r="O271" s="18">
        <v>5</v>
      </c>
    </row>
    <row r="272" spans="1:15" ht="14.4" x14ac:dyDescent="0.3">
      <c r="A272" s="18" t="s">
        <v>141</v>
      </c>
      <c r="B272" s="18" t="e">
        <f>VLOOKUP(E272,#REF!,15,FALSE)</f>
        <v>#REF!</v>
      </c>
      <c r="C272" s="2" t="s">
        <v>633</v>
      </c>
      <c r="D272" s="2" t="s">
        <v>644</v>
      </c>
      <c r="E272" s="16" t="s">
        <v>469</v>
      </c>
      <c r="F272" s="16" t="s">
        <v>930</v>
      </c>
      <c r="G272" s="18" t="s">
        <v>336</v>
      </c>
      <c r="H272" s="18" t="s">
        <v>7</v>
      </c>
      <c r="I272" s="18" t="s">
        <v>931</v>
      </c>
      <c r="J272" s="18">
        <v>4</v>
      </c>
      <c r="K272" s="18" t="s">
        <v>514</v>
      </c>
      <c r="L272" s="18" t="s">
        <v>111</v>
      </c>
      <c r="M272" s="18" t="s">
        <v>111</v>
      </c>
      <c r="N272" s="18" t="s">
        <v>28</v>
      </c>
      <c r="O272" s="18">
        <v>2</v>
      </c>
    </row>
    <row r="273" spans="1:15" ht="14.4" x14ac:dyDescent="0.3">
      <c r="A273" s="18" t="s">
        <v>390</v>
      </c>
      <c r="B273" s="18" t="e">
        <f>VLOOKUP(E273,#REF!,15,FALSE)</f>
        <v>#REF!</v>
      </c>
      <c r="C273" s="2" t="s">
        <v>634</v>
      </c>
      <c r="D273" s="2" t="s">
        <v>645</v>
      </c>
      <c r="E273" s="16" t="s">
        <v>470</v>
      </c>
      <c r="F273" s="16" t="s">
        <v>110</v>
      </c>
      <c r="G273" s="18" t="s">
        <v>336</v>
      </c>
      <c r="H273" s="18" t="s">
        <v>7</v>
      </c>
      <c r="I273" s="18" t="s">
        <v>931</v>
      </c>
      <c r="J273" s="18">
        <v>4</v>
      </c>
      <c r="K273" s="18" t="s">
        <v>514</v>
      </c>
      <c r="L273" s="18" t="s">
        <v>523</v>
      </c>
      <c r="M273" s="18" t="s">
        <v>523</v>
      </c>
      <c r="N273" s="18" t="s">
        <v>27</v>
      </c>
      <c r="O273" s="18">
        <v>6</v>
      </c>
    </row>
    <row r="274" spans="1:15" ht="14.4" x14ac:dyDescent="0.3">
      <c r="A274" s="18" t="s">
        <v>421</v>
      </c>
      <c r="B274" s="18" t="e">
        <f>VLOOKUP(E274,#REF!,15,FALSE)</f>
        <v>#REF!</v>
      </c>
      <c r="C274" s="2" t="s">
        <v>635</v>
      </c>
      <c r="D274" s="2" t="s">
        <v>646</v>
      </c>
      <c r="E274" s="16" t="s">
        <v>470</v>
      </c>
      <c r="F274" s="16" t="s">
        <v>110</v>
      </c>
      <c r="G274" s="18" t="s">
        <v>336</v>
      </c>
      <c r="H274" s="18" t="s">
        <v>7</v>
      </c>
      <c r="I274" s="18" t="s">
        <v>931</v>
      </c>
      <c r="J274" s="18">
        <v>4</v>
      </c>
      <c r="K274" s="18" t="s">
        <v>514</v>
      </c>
      <c r="L274" s="18" t="s">
        <v>523</v>
      </c>
      <c r="M274" s="18" t="s">
        <v>523</v>
      </c>
      <c r="N274" s="18" t="s">
        <v>26</v>
      </c>
      <c r="O274" s="18">
        <v>10</v>
      </c>
    </row>
    <row r="275" spans="1:15" ht="14.4" x14ac:dyDescent="0.3">
      <c r="A275" s="18" t="s">
        <v>429</v>
      </c>
      <c r="B275" s="18" t="e">
        <f>VLOOKUP(E275,#REF!,15,FALSE)</f>
        <v>#REF!</v>
      </c>
      <c r="C275" s="2" t="s">
        <v>471</v>
      </c>
      <c r="D275" s="2" t="s">
        <v>915</v>
      </c>
      <c r="E275" s="16" t="s">
        <v>471</v>
      </c>
      <c r="F275" s="16" t="s">
        <v>3</v>
      </c>
      <c r="G275" s="18" t="s">
        <v>336</v>
      </c>
      <c r="H275" s="18" t="s">
        <v>7</v>
      </c>
      <c r="I275" s="18" t="s">
        <v>931</v>
      </c>
      <c r="J275" s="18">
        <v>4</v>
      </c>
      <c r="K275" s="18" t="s">
        <v>514</v>
      </c>
      <c r="L275" s="18" t="s">
        <v>443</v>
      </c>
      <c r="M275" s="18" t="s">
        <v>276</v>
      </c>
      <c r="N275" s="18" t="s">
        <v>26</v>
      </c>
      <c r="O275" s="18">
        <v>11</v>
      </c>
    </row>
    <row r="276" spans="1:15" ht="14.4" x14ac:dyDescent="0.3">
      <c r="A276" s="18" t="s">
        <v>375</v>
      </c>
      <c r="B276" s="18" t="e">
        <f>VLOOKUP(E276,#REF!,15,FALSE)</f>
        <v>#REF!</v>
      </c>
      <c r="C276" s="2" t="s">
        <v>472</v>
      </c>
      <c r="D276" s="2" t="s">
        <v>916</v>
      </c>
      <c r="E276" s="16" t="s">
        <v>472</v>
      </c>
      <c r="F276" s="16" t="s">
        <v>930</v>
      </c>
      <c r="G276" s="18" t="s">
        <v>336</v>
      </c>
      <c r="H276" s="18" t="s">
        <v>7</v>
      </c>
      <c r="I276" s="18" t="s">
        <v>931</v>
      </c>
      <c r="J276" s="18">
        <v>4</v>
      </c>
      <c r="K276" s="18" t="s">
        <v>514</v>
      </c>
      <c r="L276" s="18" t="s">
        <v>111</v>
      </c>
      <c r="M276" s="18" t="s">
        <v>111</v>
      </c>
      <c r="N276" s="18" t="s">
        <v>28</v>
      </c>
      <c r="O276" s="18">
        <v>4</v>
      </c>
    </row>
    <row r="277" spans="1:15" ht="14.4" x14ac:dyDescent="0.3">
      <c r="A277" s="18" t="s">
        <v>424</v>
      </c>
      <c r="B277" s="18" t="e">
        <f>VLOOKUP(E277,#REF!,15,FALSE)</f>
        <v>#REF!</v>
      </c>
      <c r="C277" s="2" t="s">
        <v>473</v>
      </c>
      <c r="D277" s="2" t="s">
        <v>917</v>
      </c>
      <c r="E277" s="16" t="s">
        <v>473</v>
      </c>
      <c r="F277" s="16" t="s">
        <v>5</v>
      </c>
      <c r="G277" s="18" t="s">
        <v>336</v>
      </c>
      <c r="H277" s="18" t="s">
        <v>7</v>
      </c>
      <c r="I277" s="18" t="s">
        <v>931</v>
      </c>
      <c r="J277" s="18">
        <v>4</v>
      </c>
      <c r="K277" s="18" t="s">
        <v>514</v>
      </c>
      <c r="L277" s="18" t="s">
        <v>5</v>
      </c>
      <c r="M277" s="18" t="s">
        <v>5</v>
      </c>
      <c r="N277" s="18" t="s">
        <v>29</v>
      </c>
      <c r="O277" s="18">
        <v>10</v>
      </c>
    </row>
    <row r="278" spans="1:15" ht="14.4" x14ac:dyDescent="0.3">
      <c r="A278" s="18" t="s">
        <v>140</v>
      </c>
      <c r="B278" s="18" t="e">
        <f>VLOOKUP(E278,#REF!,15,FALSE)</f>
        <v>#REF!</v>
      </c>
      <c r="C278" s="2" t="s">
        <v>474</v>
      </c>
      <c r="D278" s="2" t="s">
        <v>918</v>
      </c>
      <c r="E278" s="16" t="s">
        <v>474</v>
      </c>
      <c r="F278" s="16" t="s">
        <v>110</v>
      </c>
      <c r="G278" s="18" t="s">
        <v>336</v>
      </c>
      <c r="H278" s="18" t="s">
        <v>7</v>
      </c>
      <c r="I278" s="18" t="s">
        <v>931</v>
      </c>
      <c r="J278" s="18">
        <v>4</v>
      </c>
      <c r="K278" s="18" t="s">
        <v>514</v>
      </c>
      <c r="L278" s="18" t="s">
        <v>523</v>
      </c>
      <c r="M278" s="18" t="s">
        <v>523</v>
      </c>
      <c r="N278" s="18" t="s">
        <v>27</v>
      </c>
      <c r="O278" s="18">
        <v>2</v>
      </c>
    </row>
    <row r="279" spans="1:15" ht="14.4" x14ac:dyDescent="0.3">
      <c r="A279" s="18" t="s">
        <v>366</v>
      </c>
      <c r="B279" s="18" t="e">
        <f>VLOOKUP(E279,#REF!,15,FALSE)</f>
        <v>#REF!</v>
      </c>
      <c r="C279" s="2" t="s">
        <v>475</v>
      </c>
      <c r="D279" s="2" t="s">
        <v>919</v>
      </c>
      <c r="E279" s="16" t="s">
        <v>475</v>
      </c>
      <c r="F279" s="16" t="s">
        <v>4</v>
      </c>
      <c r="G279" s="18" t="s">
        <v>336</v>
      </c>
      <c r="H279" s="18" t="s">
        <v>7</v>
      </c>
      <c r="I279" s="18" t="s">
        <v>931</v>
      </c>
      <c r="J279" s="18">
        <v>4</v>
      </c>
      <c r="K279" s="18" t="s">
        <v>514</v>
      </c>
      <c r="L279" s="18" t="s">
        <v>442</v>
      </c>
      <c r="M279" s="18" t="s">
        <v>279</v>
      </c>
      <c r="N279" s="18" t="s">
        <v>27</v>
      </c>
      <c r="O279" s="18">
        <v>3</v>
      </c>
    </row>
    <row r="280" spans="1:15" ht="14.4" x14ac:dyDescent="0.3">
      <c r="A280" s="18" t="s">
        <v>374</v>
      </c>
      <c r="B280" s="18" t="e">
        <f>VLOOKUP(E280,#REF!,15,FALSE)</f>
        <v>#REF!</v>
      </c>
      <c r="C280" s="2" t="s">
        <v>476</v>
      </c>
      <c r="D280" s="2" t="s">
        <v>920</v>
      </c>
      <c r="E280" s="16" t="s">
        <v>476</v>
      </c>
      <c r="F280" s="16" t="s">
        <v>110</v>
      </c>
      <c r="G280" s="18" t="s">
        <v>336</v>
      </c>
      <c r="H280" s="18" t="s">
        <v>7</v>
      </c>
      <c r="I280" s="18" t="s">
        <v>931</v>
      </c>
      <c r="J280" s="18">
        <v>4</v>
      </c>
      <c r="K280" s="18" t="s">
        <v>514</v>
      </c>
      <c r="L280" s="18" t="s">
        <v>523</v>
      </c>
      <c r="M280" s="18" t="s">
        <v>523</v>
      </c>
      <c r="N280" s="18" t="s">
        <v>27</v>
      </c>
      <c r="O280" s="18">
        <v>4</v>
      </c>
    </row>
    <row r="281" spans="1:15" ht="14.4" x14ac:dyDescent="0.3">
      <c r="A281" s="18" t="s">
        <v>501</v>
      </c>
      <c r="B281" s="18" t="e">
        <f>VLOOKUP(E281,#REF!,15,FALSE)</f>
        <v>#REF!</v>
      </c>
      <c r="C281" s="2" t="s">
        <v>515</v>
      </c>
      <c r="D281" s="2" t="s">
        <v>839</v>
      </c>
      <c r="E281" s="16" t="s">
        <v>515</v>
      </c>
      <c r="F281" s="16" t="s">
        <v>524</v>
      </c>
      <c r="G281" s="18" t="s">
        <v>530</v>
      </c>
      <c r="H281" s="18" t="s">
        <v>530</v>
      </c>
      <c r="I281" s="18" t="s">
        <v>932</v>
      </c>
      <c r="J281" s="18" t="s">
        <v>530</v>
      </c>
      <c r="K281" s="18" t="s">
        <v>514</v>
      </c>
      <c r="L281" s="18" t="s">
        <v>516</v>
      </c>
      <c r="M281" s="18" t="s">
        <v>524</v>
      </c>
      <c r="N281" s="18" t="s">
        <v>25</v>
      </c>
      <c r="O281" s="18">
        <v>12</v>
      </c>
    </row>
    <row r="282" spans="1:15" ht="14.4" x14ac:dyDescent="0.3">
      <c r="A282" s="18" t="s">
        <v>502</v>
      </c>
      <c r="B282" s="18" t="e">
        <f>VLOOKUP(E282,#REF!,15,FALSE)</f>
        <v>#REF!</v>
      </c>
      <c r="C282" s="2" t="s">
        <v>519</v>
      </c>
      <c r="D282" s="2" t="s">
        <v>840</v>
      </c>
      <c r="E282" s="16" t="s">
        <v>519</v>
      </c>
      <c r="F282" s="16" t="s">
        <v>525</v>
      </c>
      <c r="G282" s="18" t="s">
        <v>530</v>
      </c>
      <c r="H282" s="18" t="s">
        <v>530</v>
      </c>
      <c r="I282" s="18" t="s">
        <v>932</v>
      </c>
      <c r="J282" s="18" t="s">
        <v>530</v>
      </c>
      <c r="K282" s="18" t="s">
        <v>514</v>
      </c>
      <c r="L282" s="18" t="s">
        <v>516</v>
      </c>
      <c r="M282" s="18" t="s">
        <v>525</v>
      </c>
      <c r="N282" s="18" t="s">
        <v>26</v>
      </c>
      <c r="O282" s="18">
        <v>12</v>
      </c>
    </row>
    <row r="283" spans="1:15" ht="14.4" x14ac:dyDescent="0.3">
      <c r="A283" s="18" t="s">
        <v>503</v>
      </c>
      <c r="B283" s="18" t="e">
        <f>VLOOKUP(E283,#REF!,15,FALSE)</f>
        <v>#REF!</v>
      </c>
      <c r="C283" s="2" t="s">
        <v>520</v>
      </c>
      <c r="D283" s="2" t="s">
        <v>921</v>
      </c>
      <c r="E283" s="16" t="s">
        <v>520</v>
      </c>
      <c r="F283" s="16" t="s">
        <v>526</v>
      </c>
      <c r="G283" s="18" t="s">
        <v>530</v>
      </c>
      <c r="H283" s="18" t="s">
        <v>530</v>
      </c>
      <c r="I283" s="18" t="s">
        <v>932</v>
      </c>
      <c r="J283" s="18" t="s">
        <v>530</v>
      </c>
      <c r="K283" s="18" t="s">
        <v>514</v>
      </c>
      <c r="L283" s="18" t="s">
        <v>516</v>
      </c>
      <c r="M283" s="18" t="s">
        <v>526</v>
      </c>
      <c r="N283" s="18" t="s">
        <v>27</v>
      </c>
      <c r="O283" s="18">
        <v>12</v>
      </c>
    </row>
    <row r="284" spans="1:15" ht="14.4" x14ac:dyDescent="0.3">
      <c r="A284" s="18" t="s">
        <v>504</v>
      </c>
      <c r="B284" s="18" t="e">
        <f>VLOOKUP(E284,#REF!,15,FALSE)</f>
        <v>#REF!</v>
      </c>
      <c r="C284" s="2" t="s">
        <v>521</v>
      </c>
      <c r="D284" s="2" t="s">
        <v>922</v>
      </c>
      <c r="E284" s="16" t="s">
        <v>521</v>
      </c>
      <c r="F284" s="16" t="s">
        <v>527</v>
      </c>
      <c r="G284" s="18" t="s">
        <v>530</v>
      </c>
      <c r="H284" s="18" t="s">
        <v>530</v>
      </c>
      <c r="I284" s="18" t="s">
        <v>932</v>
      </c>
      <c r="J284" s="18" t="s">
        <v>530</v>
      </c>
      <c r="K284" s="18" t="s">
        <v>514</v>
      </c>
      <c r="L284" s="18" t="s">
        <v>516</v>
      </c>
      <c r="M284" s="18" t="s">
        <v>527</v>
      </c>
      <c r="N284" s="18" t="s">
        <v>28</v>
      </c>
      <c r="O284" s="18">
        <v>12</v>
      </c>
    </row>
    <row r="285" spans="1:15" ht="14.4" x14ac:dyDescent="0.3">
      <c r="A285" s="18" t="s">
        <v>505</v>
      </c>
      <c r="B285" s="18" t="e">
        <f>VLOOKUP(E285,#REF!,15,FALSE)</f>
        <v>#REF!</v>
      </c>
      <c r="C285" s="2" t="s">
        <v>522</v>
      </c>
      <c r="D285" s="2" t="s">
        <v>923</v>
      </c>
      <c r="E285" s="16" t="s">
        <v>522</v>
      </c>
      <c r="F285" s="16" t="s">
        <v>928</v>
      </c>
      <c r="G285" s="18" t="s">
        <v>530</v>
      </c>
      <c r="H285" s="18" t="s">
        <v>530</v>
      </c>
      <c r="I285" s="18" t="s">
        <v>932</v>
      </c>
      <c r="J285" s="18" t="s">
        <v>530</v>
      </c>
      <c r="K285" s="18" t="s">
        <v>514</v>
      </c>
      <c r="L285" s="18" t="s">
        <v>528</v>
      </c>
      <c r="M285" s="18" t="s">
        <v>528</v>
      </c>
      <c r="N285" s="18" t="s">
        <v>29</v>
      </c>
      <c r="O285" s="18">
        <v>12</v>
      </c>
    </row>
    <row r="286" spans="1:15" ht="14.4" x14ac:dyDescent="0.3">
      <c r="A286" s="18" t="s">
        <v>506</v>
      </c>
      <c r="B286" s="18" t="e">
        <f>VLOOKUP(E286,#REF!,15,FALSE)</f>
        <v>#REF!</v>
      </c>
      <c r="C286" s="2" t="s">
        <v>517</v>
      </c>
      <c r="D286" s="2" t="s">
        <v>924</v>
      </c>
      <c r="E286" s="16" t="s">
        <v>517</v>
      </c>
      <c r="F286" s="16" t="s">
        <v>929</v>
      </c>
      <c r="G286" s="18" t="s">
        <v>530</v>
      </c>
      <c r="H286" s="18" t="s">
        <v>530</v>
      </c>
      <c r="I286" s="18" t="s">
        <v>932</v>
      </c>
      <c r="J286" s="18" t="s">
        <v>530</v>
      </c>
      <c r="K286" s="18" t="s">
        <v>514</v>
      </c>
      <c r="L286" s="18" t="s">
        <v>529</v>
      </c>
      <c r="M286" s="18" t="s">
        <v>529</v>
      </c>
      <c r="N286" s="18" t="s">
        <v>30</v>
      </c>
      <c r="O286" s="18">
        <v>12</v>
      </c>
    </row>
    <row r="287" spans="1:15" ht="14.4" x14ac:dyDescent="0.3">
      <c r="A287" s="18" t="s">
        <v>507</v>
      </c>
      <c r="B287" s="18" t="e">
        <f>VLOOKUP(E287,#REF!,15,FALSE)</f>
        <v>#REF!</v>
      </c>
      <c r="C287" s="2" t="s">
        <v>636</v>
      </c>
      <c r="D287" s="2" t="s">
        <v>925</v>
      </c>
      <c r="E287" s="16" t="s">
        <v>487</v>
      </c>
      <c r="F287" s="16" t="s">
        <v>487</v>
      </c>
      <c r="G287" s="18" t="s">
        <v>530</v>
      </c>
      <c r="H287" s="18" t="s">
        <v>530</v>
      </c>
      <c r="I287" s="18" t="s">
        <v>932</v>
      </c>
      <c r="J287" s="18" t="s">
        <v>530</v>
      </c>
      <c r="K287" s="18" t="s">
        <v>480</v>
      </c>
      <c r="L287" s="18" t="s">
        <v>487</v>
      </c>
      <c r="M287" s="18" t="s">
        <v>487</v>
      </c>
      <c r="N287" s="18" t="s">
        <v>31</v>
      </c>
      <c r="O287" s="18">
        <v>12</v>
      </c>
    </row>
    <row r="288" spans="1:15" ht="14.4" x14ac:dyDescent="0.3">
      <c r="A288" s="18" t="s">
        <v>507</v>
      </c>
      <c r="B288" s="18" t="e">
        <f>VLOOKUP(E288,#REF!,15,FALSE)</f>
        <v>#REF!</v>
      </c>
      <c r="C288" s="2" t="s">
        <v>637</v>
      </c>
      <c r="D288" s="2" t="s">
        <v>926</v>
      </c>
      <c r="E288" s="16" t="s">
        <v>487</v>
      </c>
      <c r="F288" s="16" t="s">
        <v>487</v>
      </c>
      <c r="G288" s="18" t="s">
        <v>530</v>
      </c>
      <c r="H288" s="18" t="s">
        <v>530</v>
      </c>
      <c r="I288" s="18" t="s">
        <v>932</v>
      </c>
      <c r="J288" s="18" t="s">
        <v>530</v>
      </c>
      <c r="K288" s="18" t="s">
        <v>489</v>
      </c>
      <c r="L288" s="18" t="s">
        <v>487</v>
      </c>
      <c r="M288" s="18" t="s">
        <v>487</v>
      </c>
      <c r="N288" s="18" t="s">
        <v>31</v>
      </c>
      <c r="O288" s="18">
        <v>12</v>
      </c>
    </row>
    <row r="289" spans="1:15" ht="14.4" x14ac:dyDescent="0.3">
      <c r="A289" s="18" t="s">
        <v>507</v>
      </c>
      <c r="B289" s="18" t="e">
        <f>VLOOKUP(E289,#REF!,15,FALSE)</f>
        <v>#REF!</v>
      </c>
      <c r="C289" s="2" t="s">
        <v>638</v>
      </c>
      <c r="D289" s="2" t="s">
        <v>927</v>
      </c>
      <c r="E289" s="16" t="s">
        <v>487</v>
      </c>
      <c r="F289" s="16" t="s">
        <v>487</v>
      </c>
      <c r="G289" s="18" t="s">
        <v>530</v>
      </c>
      <c r="H289" s="18" t="s">
        <v>530</v>
      </c>
      <c r="I289" s="18" t="s">
        <v>932</v>
      </c>
      <c r="J289" s="18" t="s">
        <v>530</v>
      </c>
      <c r="K289" s="18" t="s">
        <v>514</v>
      </c>
      <c r="L289" s="18" t="s">
        <v>487</v>
      </c>
      <c r="M289" s="18" t="s">
        <v>487</v>
      </c>
      <c r="N289" s="18" t="s">
        <v>31</v>
      </c>
      <c r="O289" s="18">
        <v>12</v>
      </c>
    </row>
    <row r="290" spans="1:15" ht="14.4" x14ac:dyDescent="0.3">
      <c r="C290"/>
      <c r="D290"/>
    </row>
    <row r="294" spans="1:15" ht="14.4" x14ac:dyDescent="0.3">
      <c r="B294"/>
      <c r="C294"/>
      <c r="D294"/>
      <c r="E294"/>
      <c r="F294"/>
      <c r="G294"/>
      <c r="H294"/>
    </row>
    <row r="295" spans="1:15" ht="14.4" x14ac:dyDescent="0.3">
      <c r="B295"/>
      <c r="C295"/>
      <c r="D295"/>
      <c r="E295"/>
      <c r="F295"/>
      <c r="G295"/>
      <c r="H295"/>
    </row>
    <row r="296" spans="1:15" ht="14.4" x14ac:dyDescent="0.3">
      <c r="B296"/>
      <c r="C296"/>
      <c r="D296"/>
      <c r="E296"/>
      <c r="F296"/>
      <c r="G296"/>
      <c r="H296"/>
    </row>
    <row r="297" spans="1:15" ht="14.4" x14ac:dyDescent="0.3">
      <c r="B297"/>
      <c r="C297"/>
      <c r="D297"/>
      <c r="E297"/>
      <c r="F297"/>
      <c r="G297"/>
      <c r="H297"/>
      <c r="J297" s="18"/>
      <c r="K297" s="18"/>
      <c r="L297" s="18"/>
      <c r="M297" s="18"/>
      <c r="N297" s="18"/>
      <c r="O297" s="18"/>
    </row>
    <row r="298" spans="1:15" ht="14.4" x14ac:dyDescent="0.3">
      <c r="B298"/>
      <c r="C298"/>
      <c r="D298"/>
      <c r="E298"/>
      <c r="F298"/>
      <c r="G298"/>
      <c r="H298"/>
      <c r="J298" s="18"/>
      <c r="K298" s="18"/>
      <c r="L298" s="18"/>
      <c r="M298" s="18"/>
      <c r="N298" s="18"/>
      <c r="O298" s="18"/>
    </row>
    <row r="299" spans="1:15" ht="14.4" x14ac:dyDescent="0.3">
      <c r="B299"/>
      <c r="C299"/>
      <c r="D299"/>
      <c r="E299"/>
      <c r="F299"/>
      <c r="G299"/>
      <c r="H299"/>
      <c r="J299" s="18"/>
      <c r="K299" s="18"/>
      <c r="L299" s="18"/>
      <c r="M299" s="18"/>
      <c r="N299" s="18"/>
      <c r="O299" s="18"/>
    </row>
    <row r="300" spans="1:15" ht="14.4" x14ac:dyDescent="0.3">
      <c r="B300"/>
      <c r="C300"/>
      <c r="D300"/>
      <c r="E300"/>
      <c r="F300"/>
      <c r="G300"/>
      <c r="H300"/>
      <c r="J300" s="18"/>
      <c r="K300" s="18"/>
      <c r="L300" s="18"/>
      <c r="M300" s="18"/>
      <c r="N300" s="18"/>
      <c r="O300" s="18"/>
    </row>
    <row r="301" spans="1:15" ht="14.4" x14ac:dyDescent="0.3">
      <c r="B301"/>
      <c r="C301"/>
      <c r="D301"/>
      <c r="E301"/>
      <c r="F301"/>
      <c r="G301"/>
      <c r="H301"/>
      <c r="J301" s="18"/>
      <c r="K301" s="18"/>
      <c r="L301" s="18"/>
      <c r="M301" s="18"/>
      <c r="N301" s="18"/>
      <c r="O301" s="18"/>
    </row>
    <row r="302" spans="1:15" ht="14.4" x14ac:dyDescent="0.3">
      <c r="B302"/>
      <c r="C302"/>
      <c r="D302"/>
      <c r="E302"/>
      <c r="F302"/>
      <c r="G302"/>
      <c r="H302"/>
      <c r="J302" s="18"/>
      <c r="K302" s="18"/>
      <c r="L302" s="18"/>
      <c r="M302" s="18"/>
      <c r="N302" s="18"/>
      <c r="O302" s="18"/>
    </row>
    <row r="303" spans="1:15" ht="14.4" x14ac:dyDescent="0.3">
      <c r="B303"/>
      <c r="C303"/>
      <c r="D303"/>
      <c r="E303"/>
      <c r="F303"/>
      <c r="G303"/>
      <c r="H303"/>
    </row>
    <row r="304" spans="1:15" ht="14.4" x14ac:dyDescent="0.3">
      <c r="B304"/>
      <c r="C304"/>
      <c r="D304"/>
      <c r="E304"/>
      <c r="F304"/>
      <c r="G304"/>
      <c r="H304"/>
    </row>
    <row r="305" spans="2:8" ht="14.4" x14ac:dyDescent="0.3">
      <c r="B305"/>
      <c r="C305"/>
      <c r="D305"/>
      <c r="E305"/>
      <c r="F305"/>
      <c r="G305"/>
      <c r="H305"/>
    </row>
    <row r="306" spans="2:8" ht="14.4" x14ac:dyDescent="0.3">
      <c r="B306"/>
      <c r="C306"/>
      <c r="D306"/>
      <c r="E306"/>
      <c r="F306"/>
      <c r="G306"/>
      <c r="H306"/>
    </row>
    <row r="307" spans="2:8" ht="14.4" x14ac:dyDescent="0.3">
      <c r="B307"/>
      <c r="C307"/>
      <c r="D307"/>
      <c r="E307"/>
      <c r="F307"/>
      <c r="G307"/>
      <c r="H307"/>
    </row>
    <row r="308" spans="2:8" ht="14.4" x14ac:dyDescent="0.3">
      <c r="B308"/>
      <c r="C308"/>
      <c r="D308"/>
      <c r="E308"/>
      <c r="F308"/>
      <c r="G308"/>
      <c r="H308"/>
    </row>
    <row r="309" spans="2:8" ht="14.4" x14ac:dyDescent="0.3">
      <c r="B309"/>
      <c r="C309"/>
      <c r="D309"/>
      <c r="E309"/>
      <c r="F309"/>
      <c r="G309"/>
      <c r="H309"/>
    </row>
    <row r="310" spans="2:8" ht="14.4" x14ac:dyDescent="0.3">
      <c r="B310"/>
      <c r="C310"/>
      <c r="D310"/>
      <c r="E310"/>
      <c r="F310"/>
      <c r="G310"/>
      <c r="H310"/>
    </row>
    <row r="311" spans="2:8" ht="14.4" x14ac:dyDescent="0.3">
      <c r="B311"/>
      <c r="C311"/>
      <c r="D311"/>
      <c r="E311"/>
      <c r="F311"/>
      <c r="G311"/>
      <c r="H311"/>
    </row>
    <row r="312" spans="2:8" ht="14.4" x14ac:dyDescent="0.3">
      <c r="B312"/>
      <c r="C312"/>
      <c r="D312"/>
      <c r="E312"/>
      <c r="F312"/>
      <c r="G312"/>
      <c r="H312"/>
    </row>
    <row r="313" spans="2:8" ht="14.4" x14ac:dyDescent="0.3">
      <c r="B313"/>
      <c r="C313"/>
      <c r="D313"/>
      <c r="E313"/>
      <c r="F313"/>
      <c r="G313"/>
      <c r="H313"/>
    </row>
    <row r="314" spans="2:8" ht="14.4" x14ac:dyDescent="0.3">
      <c r="B314"/>
      <c r="C314"/>
      <c r="D314"/>
      <c r="E314"/>
      <c r="F314"/>
      <c r="G314"/>
      <c r="H314"/>
    </row>
    <row r="315" spans="2:8" ht="14.4" x14ac:dyDescent="0.3">
      <c r="B315"/>
      <c r="C315"/>
      <c r="D315"/>
      <c r="E315"/>
      <c r="F315"/>
      <c r="G315"/>
      <c r="H315"/>
    </row>
    <row r="316" spans="2:8" ht="14.4" x14ac:dyDescent="0.3">
      <c r="B316"/>
      <c r="C316"/>
      <c r="D316"/>
      <c r="E316"/>
      <c r="F316"/>
      <c r="G316"/>
      <c r="H316"/>
    </row>
    <row r="317" spans="2:8" ht="14.4" x14ac:dyDescent="0.3">
      <c r="B317"/>
      <c r="C317"/>
      <c r="D317"/>
      <c r="E317"/>
      <c r="F317"/>
      <c r="G317"/>
      <c r="H317"/>
    </row>
  </sheetData>
  <autoFilter ref="A1:O289" xr:uid="{00000000-0009-0000-0000-000002000000}">
    <sortState xmlns:xlrd2="http://schemas.microsoft.com/office/spreadsheetml/2017/richdata2" ref="A2:O289">
      <sortCondition ref="C1:C289"/>
    </sortState>
  </autoFilter>
  <sortState xmlns:xlrd2="http://schemas.microsoft.com/office/spreadsheetml/2017/richdata2" ref="C294:G317">
    <sortCondition ref="C294"/>
  </sortState>
  <conditionalFormatting sqref="E256:E266 E193 E195:E254 E268:E288">
    <cfRule type="duplicateValues" dxfId="194" priority="277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1BCA-A7E3-482B-9D05-CF4E4E9B06E4}">
  <dimension ref="A1:AL192"/>
  <sheetViews>
    <sheetView zoomScale="70" zoomScaleNormal="70" workbookViewId="0">
      <selection activeCell="E37" sqref="E37"/>
    </sheetView>
  </sheetViews>
  <sheetFormatPr defaultRowHeight="14.4" x14ac:dyDescent="0.3"/>
  <cols>
    <col min="1" max="1" width="16.44140625" bestFit="1" customWidth="1"/>
    <col min="2" max="2" width="13.44140625" bestFit="1" customWidth="1"/>
    <col min="3" max="3" width="18.33203125" bestFit="1" customWidth="1"/>
    <col min="4" max="4" width="13.33203125" style="10" bestFit="1" customWidth="1"/>
    <col min="5" max="5" width="13.5546875" bestFit="1" customWidth="1"/>
    <col min="6" max="6" width="11.5546875" hidden="1" customWidth="1"/>
    <col min="7" max="7" width="15.44140625" bestFit="1" customWidth="1"/>
    <col min="8" max="8" width="18" bestFit="1" customWidth="1"/>
    <col min="9" max="9" width="30.33203125" bestFit="1" customWidth="1"/>
    <col min="10" max="10" width="13.109375" bestFit="1" customWidth="1"/>
    <col min="11" max="11" width="12.33203125" bestFit="1" customWidth="1"/>
    <col min="12" max="12" width="11.6640625" hidden="1" customWidth="1"/>
    <col min="13" max="14" width="17.33203125" hidden="1" customWidth="1"/>
    <col min="15" max="15" width="18.109375" customWidth="1"/>
    <col min="16" max="16" width="14.44140625" customWidth="1"/>
    <col min="17" max="17" width="12.5546875" customWidth="1"/>
    <col min="18" max="18" width="9.6640625" customWidth="1"/>
    <col min="19" max="19" width="12.109375" customWidth="1"/>
    <col min="20" max="20" width="11.6640625" customWidth="1"/>
    <col min="21" max="21" width="12.109375" customWidth="1"/>
    <col min="22" max="22" width="9.88671875" style="33" customWidth="1"/>
    <col min="23" max="23" width="12.44140625" style="33" customWidth="1"/>
    <col min="24" max="24" width="13.44140625" style="33" customWidth="1"/>
    <col min="25" max="25" width="8.6640625" style="33" bestFit="1" customWidth="1"/>
    <col min="26" max="26" width="13.109375" bestFit="1" customWidth="1"/>
    <col min="27" max="27" width="12.33203125" bestFit="1" customWidth="1"/>
    <col min="28" max="28" width="11.33203125" bestFit="1" customWidth="1"/>
    <col min="29" max="29" width="12.5546875" bestFit="1" customWidth="1"/>
    <col min="30" max="30" width="15.33203125" style="33" bestFit="1" customWidth="1"/>
    <col min="31" max="31" width="14.44140625" style="33" customWidth="1"/>
    <col min="32" max="32" width="23" bestFit="1" customWidth="1"/>
    <col min="33" max="33" width="16" bestFit="1" customWidth="1"/>
    <col min="34" max="34" width="16.33203125" bestFit="1" customWidth="1"/>
    <col min="35" max="35" width="3.33203125" style="33" customWidth="1"/>
    <col min="36" max="36" width="4.88671875" bestFit="1" customWidth="1"/>
  </cols>
  <sheetData>
    <row r="1" spans="1:34" s="9" customFormat="1" ht="21" x14ac:dyDescent="0.25">
      <c r="A1" s="7" t="s">
        <v>16</v>
      </c>
      <c r="B1" s="7" t="s">
        <v>267</v>
      </c>
      <c r="C1" s="7" t="s">
        <v>532</v>
      </c>
      <c r="D1" s="7" t="s">
        <v>1295</v>
      </c>
      <c r="E1" s="7" t="s">
        <v>19</v>
      </c>
      <c r="F1" s="7" t="s">
        <v>1087</v>
      </c>
      <c r="G1" s="7" t="s">
        <v>0</v>
      </c>
      <c r="H1" s="7" t="s">
        <v>9</v>
      </c>
      <c r="I1" s="7" t="s">
        <v>11</v>
      </c>
      <c r="J1" s="7" t="s">
        <v>2</v>
      </c>
      <c r="K1" s="7" t="s">
        <v>1069</v>
      </c>
      <c r="L1" s="29" t="s">
        <v>1157</v>
      </c>
      <c r="M1" s="29" t="s">
        <v>1158</v>
      </c>
      <c r="N1" s="29" t="s">
        <v>1159</v>
      </c>
      <c r="O1" s="7" t="s">
        <v>18</v>
      </c>
      <c r="P1" s="7" t="s">
        <v>334</v>
      </c>
      <c r="Q1" s="14" t="s">
        <v>24</v>
      </c>
      <c r="R1" s="7" t="s">
        <v>23</v>
      </c>
      <c r="S1" s="7" t="s">
        <v>22</v>
      </c>
      <c r="T1" s="7" t="s">
        <v>247</v>
      </c>
      <c r="U1" s="7" t="s">
        <v>248</v>
      </c>
      <c r="V1" s="7" t="s">
        <v>245</v>
      </c>
      <c r="W1" s="8" t="s">
        <v>249</v>
      </c>
      <c r="X1" s="7" t="s">
        <v>250</v>
      </c>
      <c r="Y1" s="7" t="s">
        <v>13</v>
      </c>
      <c r="Z1" s="7" t="s">
        <v>17</v>
      </c>
      <c r="AA1" s="7" t="s">
        <v>1279</v>
      </c>
      <c r="AB1" s="7" t="s">
        <v>14</v>
      </c>
      <c r="AC1" s="7" t="s">
        <v>15</v>
      </c>
      <c r="AD1" s="7" t="s">
        <v>1506</v>
      </c>
      <c r="AE1" s="7" t="s">
        <v>1507</v>
      </c>
      <c r="AF1" s="7" t="s">
        <v>1508</v>
      </c>
      <c r="AG1" s="7" t="s">
        <v>1509</v>
      </c>
      <c r="AH1" s="7" t="s">
        <v>437</v>
      </c>
    </row>
    <row r="2" spans="1:34" x14ac:dyDescent="0.3">
      <c r="A2" s="30" t="s">
        <v>1017</v>
      </c>
      <c r="B2" s="30" t="s">
        <v>523</v>
      </c>
      <c r="C2" s="30" t="s">
        <v>1273</v>
      </c>
      <c r="D2" s="30" t="s">
        <v>1007</v>
      </c>
      <c r="E2" s="30" t="s">
        <v>1213</v>
      </c>
      <c r="F2" s="30">
        <v>3</v>
      </c>
      <c r="G2" s="30" t="s">
        <v>110</v>
      </c>
      <c r="H2" s="30" t="s">
        <v>151</v>
      </c>
      <c r="I2" s="30" t="s">
        <v>1204</v>
      </c>
      <c r="J2" s="30" t="s">
        <v>1238</v>
      </c>
      <c r="K2" s="30" t="s">
        <v>1071</v>
      </c>
      <c r="L2" s="30" t="s">
        <v>1156</v>
      </c>
      <c r="M2" s="30" t="s">
        <v>530</v>
      </c>
      <c r="N2" s="30" t="s">
        <v>530</v>
      </c>
      <c r="O2" s="30" t="s">
        <v>1214</v>
      </c>
      <c r="P2" s="30" t="s">
        <v>335</v>
      </c>
      <c r="Q2" s="31" t="s">
        <v>33</v>
      </c>
      <c r="R2" s="30" t="s">
        <v>25</v>
      </c>
      <c r="S2" s="30">
        <v>1</v>
      </c>
      <c r="T2" s="30"/>
      <c r="U2" s="32"/>
      <c r="V2" s="32"/>
      <c r="W2" s="32">
        <v>43567</v>
      </c>
      <c r="X2" s="32" t="s">
        <v>1498</v>
      </c>
      <c r="Y2" s="32">
        <v>55.580500000000001</v>
      </c>
      <c r="Z2" s="32" t="s">
        <v>1443</v>
      </c>
      <c r="AA2" s="32">
        <v>1</v>
      </c>
      <c r="AB2" s="21">
        <v>57.593061404744851</v>
      </c>
      <c r="AC2" s="32"/>
      <c r="AD2" s="32" t="str">
        <f t="shared" ref="AD2:AD33" si="0">IF(AB2&lt;1,IF(Y2&lt;50,Y2,50),"")</f>
        <v/>
      </c>
      <c r="AE2" s="32" t="str">
        <f t="shared" ref="AE2:AE33" si="1">IF(AND(AB2&gt;1, 50/AB2&lt;50,50/AB2&gt;2),50,"")</f>
        <v/>
      </c>
      <c r="AF2" s="11">
        <f t="shared" ref="AF2:AF33" si="2">IF(AND(AD2="",AE2=""),2,"")</f>
        <v>2</v>
      </c>
      <c r="AG2" s="33" t="s">
        <v>1512</v>
      </c>
      <c r="AH2" t="s">
        <v>387</v>
      </c>
    </row>
    <row r="3" spans="1:34" x14ac:dyDescent="0.3">
      <c r="A3" s="30" t="s">
        <v>1017</v>
      </c>
      <c r="B3" s="30" t="s">
        <v>523</v>
      </c>
      <c r="C3" s="30" t="s">
        <v>1272</v>
      </c>
      <c r="D3" s="30" t="s">
        <v>1007</v>
      </c>
      <c r="E3" s="30" t="s">
        <v>1215</v>
      </c>
      <c r="F3" s="30">
        <v>48</v>
      </c>
      <c r="G3" s="30" t="s">
        <v>110</v>
      </c>
      <c r="H3" s="30" t="s">
        <v>151</v>
      </c>
      <c r="I3" s="30" t="s">
        <v>1204</v>
      </c>
      <c r="J3" s="30" t="s">
        <v>1238</v>
      </c>
      <c r="K3" s="30" t="s">
        <v>1071</v>
      </c>
      <c r="L3" s="30" t="s">
        <v>1156</v>
      </c>
      <c r="M3" s="30" t="s">
        <v>530</v>
      </c>
      <c r="N3" s="30" t="s">
        <v>530</v>
      </c>
      <c r="O3" s="30" t="s">
        <v>1216</v>
      </c>
      <c r="P3" s="30" t="s">
        <v>335</v>
      </c>
      <c r="Q3" s="31" t="s">
        <v>132</v>
      </c>
      <c r="R3" s="30" t="s">
        <v>26</v>
      </c>
      <c r="S3" s="30">
        <v>1</v>
      </c>
      <c r="T3" s="30"/>
      <c r="U3" s="32"/>
      <c r="V3" s="32"/>
      <c r="W3" s="32">
        <v>43567</v>
      </c>
      <c r="X3" s="32" t="s">
        <v>1498</v>
      </c>
      <c r="Y3" s="32">
        <v>60.693399999999997</v>
      </c>
      <c r="Z3" s="32" t="s">
        <v>1443</v>
      </c>
      <c r="AA3" s="32">
        <v>1</v>
      </c>
      <c r="AB3" s="21">
        <v>71.029822475026819</v>
      </c>
      <c r="AC3" s="32"/>
      <c r="AD3" s="32" t="str">
        <f t="shared" si="0"/>
        <v/>
      </c>
      <c r="AE3" s="32" t="str">
        <f t="shared" si="1"/>
        <v/>
      </c>
      <c r="AF3" s="11">
        <f t="shared" si="2"/>
        <v>2</v>
      </c>
      <c r="AG3" s="33" t="s">
        <v>1512</v>
      </c>
      <c r="AH3" s="33" t="s">
        <v>406</v>
      </c>
    </row>
    <row r="4" spans="1:34" x14ac:dyDescent="0.3">
      <c r="A4" s="30" t="s">
        <v>1017</v>
      </c>
      <c r="B4" s="30" t="s">
        <v>523</v>
      </c>
      <c r="C4" s="30" t="s">
        <v>1274</v>
      </c>
      <c r="D4" s="30" t="s">
        <v>1007</v>
      </c>
      <c r="E4" s="30" t="s">
        <v>1217</v>
      </c>
      <c r="F4" s="30">
        <v>57</v>
      </c>
      <c r="G4" s="30" t="s">
        <v>110</v>
      </c>
      <c r="H4" s="30" t="s">
        <v>151</v>
      </c>
      <c r="I4" s="30" t="s">
        <v>1204</v>
      </c>
      <c r="J4" s="30" t="s">
        <v>1238</v>
      </c>
      <c r="K4" s="30" t="s">
        <v>1071</v>
      </c>
      <c r="L4" s="30" t="s">
        <v>1156</v>
      </c>
      <c r="M4" s="30" t="s">
        <v>530</v>
      </c>
      <c r="N4" s="30" t="s">
        <v>530</v>
      </c>
      <c r="O4" s="30" t="s">
        <v>1218</v>
      </c>
      <c r="P4" s="30" t="s">
        <v>335</v>
      </c>
      <c r="Q4" s="31" t="s">
        <v>133</v>
      </c>
      <c r="R4" s="30" t="s">
        <v>27</v>
      </c>
      <c r="S4" s="30">
        <v>1</v>
      </c>
      <c r="T4" s="30"/>
      <c r="U4" s="32"/>
      <c r="V4" s="32"/>
      <c r="W4" s="32">
        <v>43567</v>
      </c>
      <c r="X4" s="32" t="s">
        <v>1498</v>
      </c>
      <c r="Y4" s="32">
        <v>55.858499999999999</v>
      </c>
      <c r="Z4" s="32" t="s">
        <v>1443</v>
      </c>
      <c r="AA4" s="32">
        <v>1</v>
      </c>
      <c r="AB4" s="21">
        <v>69.886666279702098</v>
      </c>
      <c r="AC4" s="32"/>
      <c r="AD4" s="32" t="str">
        <f t="shared" si="0"/>
        <v/>
      </c>
      <c r="AE4" s="32" t="str">
        <f t="shared" si="1"/>
        <v/>
      </c>
      <c r="AF4" s="11">
        <f t="shared" si="2"/>
        <v>2</v>
      </c>
      <c r="AG4" s="33" t="s">
        <v>1511</v>
      </c>
      <c r="AH4" s="33" t="s">
        <v>427</v>
      </c>
    </row>
    <row r="5" spans="1:34" x14ac:dyDescent="0.3">
      <c r="A5" s="30" t="s">
        <v>1017</v>
      </c>
      <c r="B5" s="30" t="s">
        <v>523</v>
      </c>
      <c r="C5" s="30" t="s">
        <v>1275</v>
      </c>
      <c r="D5" s="30" t="s">
        <v>1007</v>
      </c>
      <c r="E5" s="30" t="s">
        <v>1219</v>
      </c>
      <c r="F5" s="30">
        <v>24</v>
      </c>
      <c r="G5" s="30" t="s">
        <v>110</v>
      </c>
      <c r="H5" s="30" t="s">
        <v>151</v>
      </c>
      <c r="I5" s="30" t="s">
        <v>1204</v>
      </c>
      <c r="J5" s="30" t="s">
        <v>1238</v>
      </c>
      <c r="K5" s="30" t="s">
        <v>1071</v>
      </c>
      <c r="L5" s="30" t="s">
        <v>1156</v>
      </c>
      <c r="M5" s="30" t="s">
        <v>530</v>
      </c>
      <c r="N5" s="30" t="s">
        <v>530</v>
      </c>
      <c r="O5" s="30" t="s">
        <v>1220</v>
      </c>
      <c r="P5" s="30" t="s">
        <v>335</v>
      </c>
      <c r="Q5" s="31" t="s">
        <v>134</v>
      </c>
      <c r="R5" s="30" t="s">
        <v>28</v>
      </c>
      <c r="S5" s="30">
        <v>1</v>
      </c>
      <c r="T5" s="30"/>
      <c r="U5" s="32"/>
      <c r="V5" s="32"/>
      <c r="W5" s="32">
        <v>43567</v>
      </c>
      <c r="X5" s="32" t="s">
        <v>1498</v>
      </c>
      <c r="Y5" s="32">
        <v>53.5852</v>
      </c>
      <c r="Z5" s="32" t="s">
        <v>1443</v>
      </c>
      <c r="AA5" s="32">
        <v>1</v>
      </c>
      <c r="AB5" s="21">
        <v>57.989520962597517</v>
      </c>
      <c r="AC5" s="32"/>
      <c r="AD5" s="32" t="str">
        <f t="shared" si="0"/>
        <v/>
      </c>
      <c r="AE5" s="32" t="str">
        <f t="shared" si="1"/>
        <v/>
      </c>
      <c r="AF5" s="11">
        <f t="shared" si="2"/>
        <v>2</v>
      </c>
      <c r="AG5" s="33" t="s">
        <v>1512</v>
      </c>
      <c r="AH5" s="33" t="s">
        <v>399</v>
      </c>
    </row>
    <row r="6" spans="1:34" x14ac:dyDescent="0.3">
      <c r="A6" s="30" t="s">
        <v>1017</v>
      </c>
      <c r="B6" s="30" t="s">
        <v>5</v>
      </c>
      <c r="C6" s="30" t="s">
        <v>5</v>
      </c>
      <c r="D6" s="30" t="s">
        <v>5</v>
      </c>
      <c r="E6" s="30" t="s">
        <v>1221</v>
      </c>
      <c r="F6" s="30"/>
      <c r="G6" s="30" t="s">
        <v>5</v>
      </c>
      <c r="H6" s="30" t="s">
        <v>151</v>
      </c>
      <c r="I6" s="30" t="s">
        <v>1204</v>
      </c>
      <c r="J6" s="30" t="s">
        <v>1238</v>
      </c>
      <c r="K6" s="30" t="s">
        <v>1071</v>
      </c>
      <c r="L6" s="30" t="s">
        <v>1156</v>
      </c>
      <c r="M6" s="30" t="s">
        <v>530</v>
      </c>
      <c r="N6" s="30" t="s">
        <v>530</v>
      </c>
      <c r="O6" s="30" t="s">
        <v>1222</v>
      </c>
      <c r="P6" s="30" t="s">
        <v>335</v>
      </c>
      <c r="Q6" s="31" t="s">
        <v>135</v>
      </c>
      <c r="R6" s="30" t="s">
        <v>29</v>
      </c>
      <c r="S6" s="30">
        <v>1</v>
      </c>
      <c r="T6" s="30"/>
      <c r="U6" s="32"/>
      <c r="V6" s="32"/>
      <c r="W6" s="32">
        <v>43567</v>
      </c>
      <c r="X6" s="32" t="s">
        <v>1498</v>
      </c>
      <c r="Y6" s="32">
        <v>49.926299999999998</v>
      </c>
      <c r="Z6" s="32" t="s">
        <v>1443</v>
      </c>
      <c r="AA6" s="32">
        <v>1</v>
      </c>
      <c r="AB6" s="21">
        <v>0.48239772666082315</v>
      </c>
      <c r="AC6" s="32"/>
      <c r="AD6" s="32">
        <f t="shared" si="0"/>
        <v>49.926299999999998</v>
      </c>
      <c r="AE6" s="32" t="str">
        <f t="shared" si="1"/>
        <v/>
      </c>
      <c r="AF6" s="11" t="str">
        <f t="shared" si="2"/>
        <v/>
      </c>
      <c r="AG6" s="33" t="s">
        <v>1511</v>
      </c>
      <c r="AH6" s="33" t="s">
        <v>360</v>
      </c>
    </row>
    <row r="7" spans="1:34" x14ac:dyDescent="0.3">
      <c r="A7" s="30" t="s">
        <v>1017</v>
      </c>
      <c r="B7" s="30" t="s">
        <v>5</v>
      </c>
      <c r="C7" s="30" t="s">
        <v>5</v>
      </c>
      <c r="D7" s="30" t="s">
        <v>5</v>
      </c>
      <c r="E7" s="30" t="s">
        <v>1223</v>
      </c>
      <c r="F7" s="30"/>
      <c r="G7" s="30" t="s">
        <v>5</v>
      </c>
      <c r="H7" s="30" t="s">
        <v>151</v>
      </c>
      <c r="I7" s="30" t="s">
        <v>1204</v>
      </c>
      <c r="J7" s="30" t="s">
        <v>1238</v>
      </c>
      <c r="K7" s="30" t="s">
        <v>1071</v>
      </c>
      <c r="L7" s="30" t="s">
        <v>1156</v>
      </c>
      <c r="M7" s="30" t="s">
        <v>530</v>
      </c>
      <c r="N7" s="30" t="s">
        <v>530</v>
      </c>
      <c r="O7" s="30" t="s">
        <v>1224</v>
      </c>
      <c r="P7" s="30" t="s">
        <v>335</v>
      </c>
      <c r="Q7" s="31" t="s">
        <v>136</v>
      </c>
      <c r="R7" s="30" t="s">
        <v>30</v>
      </c>
      <c r="S7" s="30">
        <v>1</v>
      </c>
      <c r="T7" s="30"/>
      <c r="U7" s="32"/>
      <c r="V7" s="32"/>
      <c r="W7" s="32">
        <v>43567</v>
      </c>
      <c r="X7" s="32" t="s">
        <v>1498</v>
      </c>
      <c r="Y7" s="32">
        <v>46.862699999999997</v>
      </c>
      <c r="Z7" s="32" t="s">
        <v>1443</v>
      </c>
      <c r="AA7" s="32">
        <v>1</v>
      </c>
      <c r="AB7" s="21">
        <v>0.49616791091196666</v>
      </c>
      <c r="AC7" s="32"/>
      <c r="AD7" s="32">
        <f t="shared" si="0"/>
        <v>46.862699999999997</v>
      </c>
      <c r="AE7" s="32" t="str">
        <f t="shared" si="1"/>
        <v/>
      </c>
      <c r="AF7" s="11" t="str">
        <f t="shared" si="2"/>
        <v/>
      </c>
      <c r="AG7" s="33" t="s">
        <v>1512</v>
      </c>
      <c r="AH7" s="33" t="s">
        <v>427</v>
      </c>
    </row>
    <row r="8" spans="1:34" x14ac:dyDescent="0.3">
      <c r="A8" s="30" t="s">
        <v>1017</v>
      </c>
      <c r="B8" s="30" t="s">
        <v>523</v>
      </c>
      <c r="C8" s="30" t="s">
        <v>1276</v>
      </c>
      <c r="D8" s="30" t="s">
        <v>1007</v>
      </c>
      <c r="E8" s="30" t="s">
        <v>1225</v>
      </c>
      <c r="F8" s="30">
        <v>38</v>
      </c>
      <c r="G8" s="30" t="s">
        <v>110</v>
      </c>
      <c r="H8" s="30" t="s">
        <v>151</v>
      </c>
      <c r="I8" s="30" t="s">
        <v>1204</v>
      </c>
      <c r="J8" s="30" t="s">
        <v>1238</v>
      </c>
      <c r="K8" s="30" t="s">
        <v>1073</v>
      </c>
      <c r="L8" s="30" t="s">
        <v>1169</v>
      </c>
      <c r="M8" s="30" t="s">
        <v>530</v>
      </c>
      <c r="N8" s="30" t="s">
        <v>530</v>
      </c>
      <c r="O8" s="30" t="s">
        <v>1280</v>
      </c>
      <c r="P8" s="30" t="s">
        <v>335</v>
      </c>
      <c r="Q8" s="31" t="s">
        <v>137</v>
      </c>
      <c r="R8" s="30" t="s">
        <v>31</v>
      </c>
      <c r="S8" s="30">
        <v>1</v>
      </c>
      <c r="T8" s="30"/>
      <c r="U8" s="32"/>
      <c r="V8" s="32"/>
      <c r="W8" s="32">
        <v>43567</v>
      </c>
      <c r="X8" s="32" t="s">
        <v>1498</v>
      </c>
      <c r="Y8" s="32">
        <v>54.218299999999999</v>
      </c>
      <c r="Z8" s="32" t="s">
        <v>1443</v>
      </c>
      <c r="AA8" s="32">
        <v>1</v>
      </c>
      <c r="AB8" s="21">
        <v>67.048580926818545</v>
      </c>
      <c r="AC8" s="32"/>
      <c r="AD8" s="32" t="str">
        <f t="shared" si="0"/>
        <v/>
      </c>
      <c r="AE8" s="32" t="str">
        <f t="shared" si="1"/>
        <v/>
      </c>
      <c r="AF8" s="11">
        <f t="shared" si="2"/>
        <v>2</v>
      </c>
      <c r="AG8" s="33" t="s">
        <v>1511</v>
      </c>
      <c r="AH8" s="33" t="s">
        <v>364</v>
      </c>
    </row>
    <row r="9" spans="1:34" x14ac:dyDescent="0.3">
      <c r="A9" s="30" t="s">
        <v>1017</v>
      </c>
      <c r="B9" s="30" t="s">
        <v>523</v>
      </c>
      <c r="C9" s="30" t="s">
        <v>1277</v>
      </c>
      <c r="D9" s="30" t="s">
        <v>1007</v>
      </c>
      <c r="E9" s="30" t="s">
        <v>1226</v>
      </c>
      <c r="F9" s="30">
        <v>41</v>
      </c>
      <c r="G9" s="30" t="s">
        <v>110</v>
      </c>
      <c r="H9" s="30" t="s">
        <v>151</v>
      </c>
      <c r="I9" s="30" t="s">
        <v>1204</v>
      </c>
      <c r="J9" s="30" t="s">
        <v>1238</v>
      </c>
      <c r="K9" s="30" t="s">
        <v>1073</v>
      </c>
      <c r="L9" s="30" t="s">
        <v>1169</v>
      </c>
      <c r="M9" s="30" t="s">
        <v>530</v>
      </c>
      <c r="N9" s="30" t="s">
        <v>530</v>
      </c>
      <c r="O9" s="30" t="s">
        <v>1281</v>
      </c>
      <c r="P9" s="30" t="s">
        <v>335</v>
      </c>
      <c r="Q9" s="31" t="s">
        <v>138</v>
      </c>
      <c r="R9" s="30" t="s">
        <v>32</v>
      </c>
      <c r="S9" s="30">
        <v>1</v>
      </c>
      <c r="T9" s="30"/>
      <c r="U9" s="32"/>
      <c r="V9" s="32"/>
      <c r="W9" s="32">
        <v>43567</v>
      </c>
      <c r="X9" s="32" t="s">
        <v>1498</v>
      </c>
      <c r="Y9" s="32">
        <v>52.621000000000002</v>
      </c>
      <c r="Z9" s="32" t="s">
        <v>1443</v>
      </c>
      <c r="AA9" s="32">
        <v>1</v>
      </c>
      <c r="AB9" s="21">
        <v>72.455918172670408</v>
      </c>
      <c r="AC9" s="32"/>
      <c r="AD9" s="32" t="str">
        <f t="shared" si="0"/>
        <v/>
      </c>
      <c r="AE9" s="32" t="str">
        <f t="shared" si="1"/>
        <v/>
      </c>
      <c r="AF9" s="11">
        <f t="shared" si="2"/>
        <v>2</v>
      </c>
      <c r="AG9" s="33" t="s">
        <v>1512</v>
      </c>
      <c r="AH9" s="33" t="s">
        <v>410</v>
      </c>
    </row>
    <row r="10" spans="1:34" x14ac:dyDescent="0.3">
      <c r="A10" s="30" t="s">
        <v>1017</v>
      </c>
      <c r="B10" s="30" t="s">
        <v>5</v>
      </c>
      <c r="C10" s="30" t="s">
        <v>5</v>
      </c>
      <c r="D10" s="30" t="s">
        <v>5</v>
      </c>
      <c r="E10" s="30" t="s">
        <v>1227</v>
      </c>
      <c r="F10" s="30"/>
      <c r="G10" s="30" t="s">
        <v>5</v>
      </c>
      <c r="H10" s="30" t="s">
        <v>151</v>
      </c>
      <c r="I10" s="30" t="s">
        <v>1204</v>
      </c>
      <c r="J10" s="30" t="s">
        <v>1238</v>
      </c>
      <c r="K10" s="30" t="s">
        <v>1073</v>
      </c>
      <c r="L10" s="30" t="s">
        <v>1169</v>
      </c>
      <c r="M10" s="30" t="s">
        <v>530</v>
      </c>
      <c r="N10" s="30" t="s">
        <v>530</v>
      </c>
      <c r="O10" s="30" t="s">
        <v>1282</v>
      </c>
      <c r="P10" s="30" t="s">
        <v>335</v>
      </c>
      <c r="Q10" s="31" t="s">
        <v>139</v>
      </c>
      <c r="R10" s="30" t="s">
        <v>25</v>
      </c>
      <c r="S10" s="30">
        <v>2</v>
      </c>
      <c r="T10" s="30"/>
      <c r="U10" s="32"/>
      <c r="V10" s="32"/>
      <c r="W10" s="32">
        <v>43567</v>
      </c>
      <c r="X10" s="32" t="s">
        <v>1498</v>
      </c>
      <c r="Y10" s="32">
        <v>56.445799999999998</v>
      </c>
      <c r="Z10" s="32" t="s">
        <v>1443</v>
      </c>
      <c r="AA10" s="32">
        <v>1</v>
      </c>
      <c r="AB10" s="21">
        <v>0.48884200496128205</v>
      </c>
      <c r="AC10" s="32"/>
      <c r="AD10" s="32">
        <f t="shared" si="0"/>
        <v>50</v>
      </c>
      <c r="AE10" s="32" t="str">
        <f t="shared" si="1"/>
        <v/>
      </c>
      <c r="AF10" s="11" t="str">
        <f t="shared" si="2"/>
        <v/>
      </c>
      <c r="AG10" s="33" t="s">
        <v>1511</v>
      </c>
      <c r="AH10" s="33" t="s">
        <v>423</v>
      </c>
    </row>
    <row r="11" spans="1:34" x14ac:dyDescent="0.3">
      <c r="A11" s="30" t="s">
        <v>1017</v>
      </c>
      <c r="B11" s="30" t="s">
        <v>5</v>
      </c>
      <c r="C11" s="30" t="s">
        <v>5</v>
      </c>
      <c r="D11" s="30" t="s">
        <v>5</v>
      </c>
      <c r="E11" s="30" t="s">
        <v>1228</v>
      </c>
      <c r="F11" s="30"/>
      <c r="G11" s="30" t="s">
        <v>5</v>
      </c>
      <c r="H11" s="30" t="s">
        <v>151</v>
      </c>
      <c r="I11" s="30" t="s">
        <v>1204</v>
      </c>
      <c r="J11" s="30" t="s">
        <v>1238</v>
      </c>
      <c r="K11" s="30" t="s">
        <v>1073</v>
      </c>
      <c r="L11" s="30" t="s">
        <v>1169</v>
      </c>
      <c r="M11" s="30" t="s">
        <v>530</v>
      </c>
      <c r="N11" s="30" t="s">
        <v>530</v>
      </c>
      <c r="O11" s="30" t="s">
        <v>1283</v>
      </c>
      <c r="P11" s="30" t="s">
        <v>335</v>
      </c>
      <c r="Q11" s="31" t="s">
        <v>34</v>
      </c>
      <c r="R11" s="30" t="s">
        <v>26</v>
      </c>
      <c r="S11" s="30">
        <v>2</v>
      </c>
      <c r="T11" s="30"/>
      <c r="U11" s="32"/>
      <c r="V11" s="32"/>
      <c r="W11" s="32">
        <v>43567</v>
      </c>
      <c r="X11" s="32" t="s">
        <v>1498</v>
      </c>
      <c r="Y11" s="32">
        <v>46.877000000000002</v>
      </c>
      <c r="Z11" s="32" t="s">
        <v>1443</v>
      </c>
      <c r="AA11" s="32">
        <v>1</v>
      </c>
      <c r="AB11" s="21">
        <v>0.48630207768325101</v>
      </c>
      <c r="AC11" s="32"/>
      <c r="AD11" s="32">
        <f t="shared" si="0"/>
        <v>46.877000000000002</v>
      </c>
      <c r="AE11" s="32" t="str">
        <f t="shared" si="1"/>
        <v/>
      </c>
      <c r="AF11" s="11" t="str">
        <f t="shared" si="2"/>
        <v/>
      </c>
      <c r="AG11" s="33" t="s">
        <v>1511</v>
      </c>
      <c r="AH11" s="33" t="s">
        <v>363</v>
      </c>
    </row>
    <row r="12" spans="1:34" x14ac:dyDescent="0.3">
      <c r="A12" s="30" t="s">
        <v>1017</v>
      </c>
      <c r="B12" s="30" t="s">
        <v>1008</v>
      </c>
      <c r="C12" s="30" t="s">
        <v>1203</v>
      </c>
      <c r="D12" s="30" t="s">
        <v>1009</v>
      </c>
      <c r="E12" s="30" t="s">
        <v>1229</v>
      </c>
      <c r="F12" s="30"/>
      <c r="G12" s="30" t="s">
        <v>954</v>
      </c>
      <c r="H12" s="30" t="s">
        <v>151</v>
      </c>
      <c r="I12" s="30" t="s">
        <v>1204</v>
      </c>
      <c r="J12" s="30" t="s">
        <v>1238</v>
      </c>
      <c r="K12" s="30" t="s">
        <v>1073</v>
      </c>
      <c r="L12" s="30" t="s">
        <v>1169</v>
      </c>
      <c r="M12" s="30" t="s">
        <v>530</v>
      </c>
      <c r="N12" s="30" t="s">
        <v>530</v>
      </c>
      <c r="O12" s="30" t="s">
        <v>1284</v>
      </c>
      <c r="P12" s="30" t="s">
        <v>335</v>
      </c>
      <c r="Q12" s="31" t="s">
        <v>140</v>
      </c>
      <c r="R12" s="30" t="s">
        <v>27</v>
      </c>
      <c r="S12" s="30">
        <v>2</v>
      </c>
      <c r="T12" s="30"/>
      <c r="U12" s="32"/>
      <c r="V12" s="32"/>
      <c r="W12" s="32">
        <v>43567</v>
      </c>
      <c r="X12" s="32" t="s">
        <v>1498</v>
      </c>
      <c r="Y12" s="32">
        <v>50.056899999999999</v>
      </c>
      <c r="Z12" s="32" t="s">
        <v>1443</v>
      </c>
      <c r="AA12" s="32">
        <v>1</v>
      </c>
      <c r="AB12" s="21">
        <v>0.55933023471027588</v>
      </c>
      <c r="AC12" s="32"/>
      <c r="AD12" s="32">
        <f t="shared" si="0"/>
        <v>50</v>
      </c>
      <c r="AE12" s="32" t="str">
        <f t="shared" si="1"/>
        <v/>
      </c>
      <c r="AF12" s="11" t="str">
        <f t="shared" si="2"/>
        <v/>
      </c>
      <c r="AG12" s="33" t="s">
        <v>1511</v>
      </c>
      <c r="AH12" s="33" t="s">
        <v>139</v>
      </c>
    </row>
    <row r="13" spans="1:34" x14ac:dyDescent="0.3">
      <c r="A13" s="30" t="s">
        <v>1017</v>
      </c>
      <c r="B13" s="30" t="s">
        <v>1008</v>
      </c>
      <c r="C13" s="30" t="s">
        <v>1203</v>
      </c>
      <c r="D13" s="30" t="s">
        <v>1009</v>
      </c>
      <c r="E13" s="30" t="s">
        <v>1230</v>
      </c>
      <c r="F13" s="30"/>
      <c r="G13" s="30" t="s">
        <v>954</v>
      </c>
      <c r="H13" s="30" t="s">
        <v>151</v>
      </c>
      <c r="I13" s="30" t="s">
        <v>1204</v>
      </c>
      <c r="J13" s="30" t="s">
        <v>1238</v>
      </c>
      <c r="K13" s="30" t="s">
        <v>1073</v>
      </c>
      <c r="L13" s="30" t="s">
        <v>1169</v>
      </c>
      <c r="M13" s="30" t="s">
        <v>530</v>
      </c>
      <c r="N13" s="30" t="s">
        <v>530</v>
      </c>
      <c r="O13" s="30" t="s">
        <v>1285</v>
      </c>
      <c r="P13" s="30" t="s">
        <v>335</v>
      </c>
      <c r="Q13" s="31" t="s">
        <v>141</v>
      </c>
      <c r="R13" s="30" t="s">
        <v>28</v>
      </c>
      <c r="S13" s="30">
        <v>2</v>
      </c>
      <c r="T13" s="30"/>
      <c r="U13" s="32"/>
      <c r="V13" s="32"/>
      <c r="W13" s="32">
        <v>43567</v>
      </c>
      <c r="X13" s="32" t="s">
        <v>1498</v>
      </c>
      <c r="Y13" s="32">
        <v>43.081800000000001</v>
      </c>
      <c r="Z13" s="32" t="s">
        <v>1443</v>
      </c>
      <c r="AA13" s="32">
        <v>1</v>
      </c>
      <c r="AB13" s="21">
        <v>1.0871523124465612</v>
      </c>
      <c r="AC13" s="32"/>
      <c r="AD13" s="32" t="str">
        <f t="shared" si="0"/>
        <v/>
      </c>
      <c r="AE13" s="32">
        <f t="shared" si="1"/>
        <v>50</v>
      </c>
      <c r="AF13" s="11" t="str">
        <f t="shared" si="2"/>
        <v/>
      </c>
      <c r="AG13" s="33" t="s">
        <v>1512</v>
      </c>
      <c r="AH13" s="33" t="s">
        <v>396</v>
      </c>
    </row>
    <row r="14" spans="1:34" x14ac:dyDescent="0.3">
      <c r="A14" s="30" t="s">
        <v>1017</v>
      </c>
      <c r="B14" s="30" t="s">
        <v>942</v>
      </c>
      <c r="C14" s="30" t="s">
        <v>442</v>
      </c>
      <c r="D14" s="30" t="s">
        <v>442</v>
      </c>
      <c r="E14" s="30" t="s">
        <v>1231</v>
      </c>
      <c r="F14" s="30"/>
      <c r="G14" s="30" t="s">
        <v>954</v>
      </c>
      <c r="H14" s="30" t="s">
        <v>151</v>
      </c>
      <c r="I14" s="30" t="s">
        <v>1204</v>
      </c>
      <c r="J14" s="30" t="s">
        <v>1238</v>
      </c>
      <c r="K14" s="30" t="s">
        <v>1073</v>
      </c>
      <c r="L14" s="30" t="s">
        <v>1169</v>
      </c>
      <c r="M14" s="30" t="s">
        <v>530</v>
      </c>
      <c r="N14" s="30" t="s">
        <v>530</v>
      </c>
      <c r="O14" s="30" t="s">
        <v>1286</v>
      </c>
      <c r="P14" s="30" t="s">
        <v>335</v>
      </c>
      <c r="Q14" s="31" t="s">
        <v>360</v>
      </c>
      <c r="R14" s="30" t="s">
        <v>29</v>
      </c>
      <c r="S14" s="30">
        <v>2</v>
      </c>
      <c r="T14" s="30"/>
      <c r="U14" s="32"/>
      <c r="V14" s="32"/>
      <c r="W14" s="32">
        <v>43567</v>
      </c>
      <c r="X14" s="32" t="s">
        <v>1498</v>
      </c>
      <c r="Y14" s="32">
        <v>57.731499999999997</v>
      </c>
      <c r="Z14" s="32" t="s">
        <v>1443</v>
      </c>
      <c r="AA14" s="32">
        <v>1</v>
      </c>
      <c r="AB14" s="21">
        <v>3.4311693319167462</v>
      </c>
      <c r="AC14" s="32"/>
      <c r="AD14" s="32" t="str">
        <f t="shared" si="0"/>
        <v/>
      </c>
      <c r="AE14" s="32">
        <f t="shared" si="1"/>
        <v>50</v>
      </c>
      <c r="AF14" s="11" t="str">
        <f t="shared" si="2"/>
        <v/>
      </c>
      <c r="AG14" s="33" t="s">
        <v>1511</v>
      </c>
      <c r="AH14" s="33" t="s">
        <v>133</v>
      </c>
    </row>
    <row r="15" spans="1:34" x14ac:dyDescent="0.3">
      <c r="A15" s="30" t="s">
        <v>1017</v>
      </c>
      <c r="B15" s="30" t="s">
        <v>1010</v>
      </c>
      <c r="C15" s="30" t="s">
        <v>1296</v>
      </c>
      <c r="D15" s="30" t="s">
        <v>1296</v>
      </c>
      <c r="E15" s="30" t="s">
        <v>1232</v>
      </c>
      <c r="F15" s="30"/>
      <c r="G15" s="30" t="s">
        <v>954</v>
      </c>
      <c r="H15" s="30" t="s">
        <v>151</v>
      </c>
      <c r="I15" s="30" t="s">
        <v>1204</v>
      </c>
      <c r="J15" s="30" t="s">
        <v>1238</v>
      </c>
      <c r="K15" s="30" t="s">
        <v>1073</v>
      </c>
      <c r="L15" s="30" t="s">
        <v>1169</v>
      </c>
      <c r="M15" s="30" t="s">
        <v>530</v>
      </c>
      <c r="N15" s="30" t="s">
        <v>530</v>
      </c>
      <c r="O15" s="30" t="s">
        <v>1287</v>
      </c>
      <c r="P15" s="30" t="s">
        <v>335</v>
      </c>
      <c r="Q15" s="31" t="s">
        <v>361</v>
      </c>
      <c r="R15" s="30" t="s">
        <v>30</v>
      </c>
      <c r="S15" s="30">
        <v>2</v>
      </c>
      <c r="T15" s="30"/>
      <c r="U15" s="32"/>
      <c r="V15" s="32"/>
      <c r="W15" s="32">
        <v>43567</v>
      </c>
      <c r="X15" s="32" t="s">
        <v>1498</v>
      </c>
      <c r="Y15" s="32">
        <v>49.619799999999998</v>
      </c>
      <c r="Z15" s="32" t="s">
        <v>1443</v>
      </c>
      <c r="AA15" s="32">
        <v>1</v>
      </c>
      <c r="AB15" s="21">
        <v>0.52093744965640165</v>
      </c>
      <c r="AC15" s="32"/>
      <c r="AD15" s="32">
        <f t="shared" si="0"/>
        <v>49.619799999999998</v>
      </c>
      <c r="AE15" s="32" t="str">
        <f t="shared" si="1"/>
        <v/>
      </c>
      <c r="AF15" s="11" t="str">
        <f t="shared" si="2"/>
        <v/>
      </c>
      <c r="AG15" s="33" t="s">
        <v>1511</v>
      </c>
      <c r="AH15" s="33" t="s">
        <v>391</v>
      </c>
    </row>
    <row r="16" spans="1:34" x14ac:dyDescent="0.3">
      <c r="A16" s="30" t="s">
        <v>1017</v>
      </c>
      <c r="B16" s="30" t="s">
        <v>941</v>
      </c>
      <c r="C16" s="30" t="s">
        <v>1267</v>
      </c>
      <c r="D16" s="30" t="s">
        <v>1298</v>
      </c>
      <c r="E16" s="30" t="s">
        <v>1233</v>
      </c>
      <c r="F16" s="30">
        <v>4</v>
      </c>
      <c r="G16" s="30" t="s">
        <v>110</v>
      </c>
      <c r="H16" s="30" t="s">
        <v>151</v>
      </c>
      <c r="I16" s="30" t="s">
        <v>1204</v>
      </c>
      <c r="J16" s="30" t="s">
        <v>1238</v>
      </c>
      <c r="K16" s="30" t="s">
        <v>1073</v>
      </c>
      <c r="L16" s="30" t="s">
        <v>1169</v>
      </c>
      <c r="M16" s="30" t="s">
        <v>530</v>
      </c>
      <c r="N16" s="30" t="s">
        <v>530</v>
      </c>
      <c r="O16" s="30" t="s">
        <v>1288</v>
      </c>
      <c r="P16" s="30" t="s">
        <v>335</v>
      </c>
      <c r="Q16" s="31" t="s">
        <v>362</v>
      </c>
      <c r="R16" s="30" t="s">
        <v>31</v>
      </c>
      <c r="S16" s="30">
        <v>2</v>
      </c>
      <c r="T16" s="30"/>
      <c r="U16" s="32"/>
      <c r="V16" s="32"/>
      <c r="W16" s="32">
        <v>43567</v>
      </c>
      <c r="X16" s="32" t="s">
        <v>1498</v>
      </c>
      <c r="Y16" s="32">
        <v>45.899500000000003</v>
      </c>
      <c r="Z16" s="32" t="s">
        <v>1443</v>
      </c>
      <c r="AA16" s="32">
        <v>1</v>
      </c>
      <c r="AB16" s="21">
        <v>1.1374890530475401</v>
      </c>
      <c r="AC16" s="32"/>
      <c r="AD16" s="32" t="str">
        <f t="shared" si="0"/>
        <v/>
      </c>
      <c r="AE16" s="32">
        <f t="shared" si="1"/>
        <v>50</v>
      </c>
      <c r="AF16" s="11" t="str">
        <f t="shared" si="2"/>
        <v/>
      </c>
      <c r="AG16" s="33" t="s">
        <v>1511</v>
      </c>
      <c r="AH16" s="33" t="s">
        <v>369</v>
      </c>
    </row>
    <row r="17" spans="1:34" x14ac:dyDescent="0.3">
      <c r="A17" s="30" t="s">
        <v>1017</v>
      </c>
      <c r="B17" s="30" t="s">
        <v>941</v>
      </c>
      <c r="C17" s="30" t="s">
        <v>1268</v>
      </c>
      <c r="D17" s="30" t="s">
        <v>1300</v>
      </c>
      <c r="E17" s="30" t="s">
        <v>1234</v>
      </c>
      <c r="F17" s="30">
        <v>4</v>
      </c>
      <c r="G17" s="30" t="s">
        <v>110</v>
      </c>
      <c r="H17" s="30" t="s">
        <v>151</v>
      </c>
      <c r="I17" s="30" t="s">
        <v>1204</v>
      </c>
      <c r="J17" s="30" t="s">
        <v>1238</v>
      </c>
      <c r="K17" s="30" t="s">
        <v>1073</v>
      </c>
      <c r="L17" s="30" t="s">
        <v>1169</v>
      </c>
      <c r="M17" s="30" t="s">
        <v>530</v>
      </c>
      <c r="N17" s="30" t="s">
        <v>530</v>
      </c>
      <c r="O17" s="30" t="s">
        <v>1289</v>
      </c>
      <c r="P17" s="30" t="s">
        <v>335</v>
      </c>
      <c r="Q17" s="31" t="s">
        <v>363</v>
      </c>
      <c r="R17" s="30" t="s">
        <v>32</v>
      </c>
      <c r="S17" s="30">
        <v>2</v>
      </c>
      <c r="T17" s="30"/>
      <c r="U17" s="32"/>
      <c r="V17" s="32"/>
      <c r="W17" s="32">
        <v>43567</v>
      </c>
      <c r="X17" s="32" t="s">
        <v>1498</v>
      </c>
      <c r="Y17" s="32">
        <v>45.8782</v>
      </c>
      <c r="Z17" s="32" t="s">
        <v>1443</v>
      </c>
      <c r="AA17" s="32">
        <v>1</v>
      </c>
      <c r="AB17" s="21">
        <v>0.89010853262112843</v>
      </c>
      <c r="AC17" s="32"/>
      <c r="AD17" s="32">
        <f t="shared" si="0"/>
        <v>45.8782</v>
      </c>
      <c r="AE17" s="32" t="str">
        <f t="shared" si="1"/>
        <v/>
      </c>
      <c r="AF17" s="11" t="str">
        <f t="shared" si="2"/>
        <v/>
      </c>
      <c r="AG17" s="33" t="s">
        <v>1512</v>
      </c>
      <c r="AH17" s="33" t="s">
        <v>389</v>
      </c>
    </row>
    <row r="18" spans="1:34" x14ac:dyDescent="0.3">
      <c r="A18" s="30" t="s">
        <v>1017</v>
      </c>
      <c r="B18" s="30" t="s">
        <v>941</v>
      </c>
      <c r="C18" s="30" t="s">
        <v>1269</v>
      </c>
      <c r="D18" s="30" t="s">
        <v>1297</v>
      </c>
      <c r="E18" s="30" t="s">
        <v>1235</v>
      </c>
      <c r="F18" s="30">
        <v>4</v>
      </c>
      <c r="G18" s="30" t="s">
        <v>110</v>
      </c>
      <c r="H18" s="30" t="s">
        <v>151</v>
      </c>
      <c r="I18" s="30" t="s">
        <v>1204</v>
      </c>
      <c r="J18" s="30" t="s">
        <v>1238</v>
      </c>
      <c r="K18" s="30" t="s">
        <v>1073</v>
      </c>
      <c r="L18" s="30" t="s">
        <v>1169</v>
      </c>
      <c r="M18" s="30" t="s">
        <v>530</v>
      </c>
      <c r="N18" s="30" t="s">
        <v>530</v>
      </c>
      <c r="O18" s="30" t="s">
        <v>1290</v>
      </c>
      <c r="P18" s="30" t="s">
        <v>335</v>
      </c>
      <c r="Q18" s="31" t="s">
        <v>364</v>
      </c>
      <c r="R18" s="30" t="s">
        <v>25</v>
      </c>
      <c r="S18" s="30">
        <v>3</v>
      </c>
      <c r="T18" s="30"/>
      <c r="U18" s="32"/>
      <c r="V18" s="32"/>
      <c r="W18" s="32">
        <v>43567</v>
      </c>
      <c r="X18" s="32" t="s">
        <v>1498</v>
      </c>
      <c r="Y18" s="32">
        <v>51.271999999999998</v>
      </c>
      <c r="Z18" s="32" t="s">
        <v>1443</v>
      </c>
      <c r="AA18" s="32">
        <v>1</v>
      </c>
      <c r="AB18" s="21">
        <v>0.54942241921250179</v>
      </c>
      <c r="AC18" s="32"/>
      <c r="AD18" s="32">
        <f t="shared" si="0"/>
        <v>50</v>
      </c>
      <c r="AE18" s="32" t="str">
        <f t="shared" si="1"/>
        <v/>
      </c>
      <c r="AF18" s="11" t="str">
        <f t="shared" si="2"/>
        <v/>
      </c>
      <c r="AG18" s="33" t="s">
        <v>1511</v>
      </c>
      <c r="AH18" s="33" t="s">
        <v>405</v>
      </c>
    </row>
    <row r="19" spans="1:34" x14ac:dyDescent="0.3">
      <c r="A19" s="30" t="s">
        <v>1017</v>
      </c>
      <c r="B19" s="30" t="s">
        <v>941</v>
      </c>
      <c r="C19" s="30" t="s">
        <v>1270</v>
      </c>
      <c r="D19" s="30" t="s">
        <v>1299</v>
      </c>
      <c r="E19" s="30" t="s">
        <v>1236</v>
      </c>
      <c r="F19" s="30">
        <v>4</v>
      </c>
      <c r="G19" s="30" t="s">
        <v>110</v>
      </c>
      <c r="H19" s="30" t="s">
        <v>151</v>
      </c>
      <c r="I19" s="30" t="s">
        <v>1204</v>
      </c>
      <c r="J19" s="30" t="s">
        <v>1238</v>
      </c>
      <c r="K19" s="30" t="s">
        <v>1073</v>
      </c>
      <c r="L19" s="30" t="s">
        <v>1169</v>
      </c>
      <c r="M19" s="30" t="s">
        <v>530</v>
      </c>
      <c r="N19" s="30" t="s">
        <v>530</v>
      </c>
      <c r="O19" s="30" t="s">
        <v>1291</v>
      </c>
      <c r="P19" s="30" t="s">
        <v>335</v>
      </c>
      <c r="Q19" s="31" t="s">
        <v>365</v>
      </c>
      <c r="R19" s="30" t="s">
        <v>26</v>
      </c>
      <c r="S19" s="30">
        <v>3</v>
      </c>
      <c r="T19" s="30"/>
      <c r="U19" s="32"/>
      <c r="V19" s="32"/>
      <c r="W19" s="32">
        <v>43567</v>
      </c>
      <c r="X19" s="32" t="s">
        <v>1498</v>
      </c>
      <c r="Y19" s="32">
        <v>43.710799999999999</v>
      </c>
      <c r="Z19" s="32" t="s">
        <v>1443</v>
      </c>
      <c r="AA19" s="32">
        <v>1</v>
      </c>
      <c r="AB19" s="21">
        <v>0.6738158824324354</v>
      </c>
      <c r="AC19" s="32"/>
      <c r="AD19" s="32">
        <f t="shared" si="0"/>
        <v>43.710799999999999</v>
      </c>
      <c r="AE19" s="32" t="str">
        <f t="shared" si="1"/>
        <v/>
      </c>
      <c r="AF19" s="11" t="str">
        <f t="shared" si="2"/>
        <v/>
      </c>
      <c r="AG19" s="33" t="s">
        <v>1512</v>
      </c>
      <c r="AH19" s="33" t="s">
        <v>362</v>
      </c>
    </row>
    <row r="20" spans="1:34" x14ac:dyDescent="0.3">
      <c r="A20" s="30" t="s">
        <v>1017</v>
      </c>
      <c r="B20" s="30" t="s">
        <v>941</v>
      </c>
      <c r="C20" s="30" t="s">
        <v>1271</v>
      </c>
      <c r="D20" s="30" t="s">
        <v>1306</v>
      </c>
      <c r="E20" s="30" t="s">
        <v>1237</v>
      </c>
      <c r="F20" s="30">
        <v>4</v>
      </c>
      <c r="G20" s="30" t="s">
        <v>110</v>
      </c>
      <c r="H20" s="30" t="s">
        <v>151</v>
      </c>
      <c r="I20" s="30" t="s">
        <v>1204</v>
      </c>
      <c r="J20" s="30" t="s">
        <v>1238</v>
      </c>
      <c r="K20" s="30" t="s">
        <v>1073</v>
      </c>
      <c r="L20" s="30" t="s">
        <v>1169</v>
      </c>
      <c r="M20" s="30" t="s">
        <v>530</v>
      </c>
      <c r="N20" s="30" t="s">
        <v>530</v>
      </c>
      <c r="O20" s="30" t="s">
        <v>1292</v>
      </c>
      <c r="P20" s="30" t="s">
        <v>335</v>
      </c>
      <c r="Q20" s="31" t="s">
        <v>366</v>
      </c>
      <c r="R20" s="30" t="s">
        <v>27</v>
      </c>
      <c r="S20" s="30">
        <v>3</v>
      </c>
      <c r="T20" s="30"/>
      <c r="U20" s="32"/>
      <c r="V20" s="32"/>
      <c r="W20" s="32">
        <v>43567</v>
      </c>
      <c r="X20" s="32" t="s">
        <v>1498</v>
      </c>
      <c r="Y20" s="32">
        <v>46.7697</v>
      </c>
      <c r="Z20" s="32" t="s">
        <v>1443</v>
      </c>
      <c r="AA20" s="32">
        <v>1</v>
      </c>
      <c r="AB20" s="21">
        <v>0.80618597677345805</v>
      </c>
      <c r="AC20" s="32"/>
      <c r="AD20" s="32">
        <f t="shared" si="0"/>
        <v>46.7697</v>
      </c>
      <c r="AE20" s="32" t="str">
        <f t="shared" si="1"/>
        <v/>
      </c>
      <c r="AF20" s="11" t="str">
        <f t="shared" si="2"/>
        <v/>
      </c>
      <c r="AG20" s="33" t="s">
        <v>1511</v>
      </c>
      <c r="AH20" s="33" t="s">
        <v>365</v>
      </c>
    </row>
    <row r="21" spans="1:34" x14ac:dyDescent="0.3">
      <c r="A21" s="30" t="s">
        <v>1017</v>
      </c>
      <c r="B21" s="30" t="s">
        <v>1008</v>
      </c>
      <c r="C21" s="30" t="s">
        <v>1278</v>
      </c>
      <c r="D21" s="30" t="s">
        <v>1009</v>
      </c>
      <c r="E21" s="30" t="s">
        <v>1499</v>
      </c>
      <c r="F21" s="30"/>
      <c r="G21" s="30" t="s">
        <v>954</v>
      </c>
      <c r="H21" s="30" t="s">
        <v>151</v>
      </c>
      <c r="I21" s="30" t="s">
        <v>1204</v>
      </c>
      <c r="J21" s="30" t="s">
        <v>1238</v>
      </c>
      <c r="K21" s="30" t="s">
        <v>1073</v>
      </c>
      <c r="L21" s="30" t="s">
        <v>1169</v>
      </c>
      <c r="M21" s="30" t="s">
        <v>530</v>
      </c>
      <c r="N21" s="30" t="s">
        <v>530</v>
      </c>
      <c r="O21" s="30" t="s">
        <v>1293</v>
      </c>
      <c r="P21" s="30" t="s">
        <v>335</v>
      </c>
      <c r="Q21" s="31" t="s">
        <v>367</v>
      </c>
      <c r="R21" s="30" t="s">
        <v>28</v>
      </c>
      <c r="S21" s="30">
        <v>3</v>
      </c>
      <c r="T21" s="30"/>
      <c r="U21" s="32"/>
      <c r="V21" s="32"/>
      <c r="W21" s="32">
        <v>43567</v>
      </c>
      <c r="X21" s="32" t="s">
        <v>1498</v>
      </c>
      <c r="Y21" s="32">
        <v>46.041800000000002</v>
      </c>
      <c r="Z21" s="32" t="s">
        <v>1443</v>
      </c>
      <c r="AA21" s="32">
        <v>1</v>
      </c>
      <c r="AB21" s="21">
        <v>0.56191214425736513</v>
      </c>
      <c r="AC21" s="32"/>
      <c r="AD21" s="32">
        <f t="shared" si="0"/>
        <v>46.041800000000002</v>
      </c>
      <c r="AE21" s="32" t="str">
        <f t="shared" si="1"/>
        <v/>
      </c>
      <c r="AF21" s="11" t="str">
        <f t="shared" si="2"/>
        <v/>
      </c>
      <c r="AG21" s="33" t="s">
        <v>1511</v>
      </c>
      <c r="AH21" s="33" t="s">
        <v>415</v>
      </c>
    </row>
    <row r="22" spans="1:34" x14ac:dyDescent="0.3">
      <c r="A22" s="30" t="s">
        <v>1017</v>
      </c>
      <c r="B22" s="30" t="s">
        <v>1008</v>
      </c>
      <c r="C22" s="30" t="s">
        <v>1278</v>
      </c>
      <c r="D22" s="30" t="s">
        <v>1032</v>
      </c>
      <c r="E22" s="30" t="s">
        <v>1500</v>
      </c>
      <c r="F22" s="30"/>
      <c r="G22" s="30" t="s">
        <v>954</v>
      </c>
      <c r="H22" s="30" t="s">
        <v>151</v>
      </c>
      <c r="I22" s="30" t="s">
        <v>1204</v>
      </c>
      <c r="J22" s="30" t="s">
        <v>1238</v>
      </c>
      <c r="K22" s="30" t="s">
        <v>1073</v>
      </c>
      <c r="L22" s="30" t="s">
        <v>1169</v>
      </c>
      <c r="M22" s="30" t="s">
        <v>530</v>
      </c>
      <c r="N22" s="30" t="s">
        <v>530</v>
      </c>
      <c r="O22" s="30" t="s">
        <v>1294</v>
      </c>
      <c r="P22" s="30" t="s">
        <v>335</v>
      </c>
      <c r="Q22" s="31" t="s">
        <v>368</v>
      </c>
      <c r="R22" s="30" t="s">
        <v>29</v>
      </c>
      <c r="S22" s="30">
        <v>3</v>
      </c>
      <c r="T22" s="30"/>
      <c r="U22" s="32"/>
      <c r="V22" s="32"/>
      <c r="W22" s="32">
        <v>43567</v>
      </c>
      <c r="X22" s="32" t="s">
        <v>1498</v>
      </c>
      <c r="Y22" s="32">
        <v>47.228099999999998</v>
      </c>
      <c r="Z22" s="32" t="s">
        <v>1443</v>
      </c>
      <c r="AA22" s="32">
        <v>1</v>
      </c>
      <c r="AB22" s="21">
        <v>0.5802793869703996</v>
      </c>
      <c r="AC22" s="32"/>
      <c r="AD22" s="32">
        <f t="shared" si="0"/>
        <v>47.228099999999998</v>
      </c>
      <c r="AE22" s="32" t="str">
        <f t="shared" si="1"/>
        <v/>
      </c>
      <c r="AF22" s="11" t="str">
        <f t="shared" si="2"/>
        <v/>
      </c>
      <c r="AG22" s="33" t="s">
        <v>1512</v>
      </c>
      <c r="AH22" s="33" t="s">
        <v>135</v>
      </c>
    </row>
    <row r="23" spans="1:34" x14ac:dyDescent="0.3">
      <c r="A23" s="30" t="s">
        <v>1034</v>
      </c>
      <c r="B23" s="30" t="s">
        <v>5</v>
      </c>
      <c r="C23" s="30" t="s">
        <v>5</v>
      </c>
      <c r="D23" s="30" t="s">
        <v>5</v>
      </c>
      <c r="E23" s="30" t="s">
        <v>1312</v>
      </c>
      <c r="F23" s="30"/>
      <c r="G23" s="30" t="s">
        <v>5</v>
      </c>
      <c r="H23" s="30" t="s">
        <v>151</v>
      </c>
      <c r="I23" s="30" t="s">
        <v>1072</v>
      </c>
      <c r="J23" s="30" t="s">
        <v>8</v>
      </c>
      <c r="K23" s="30" t="s">
        <v>1070</v>
      </c>
      <c r="L23" s="30" t="s">
        <v>1156</v>
      </c>
      <c r="M23" s="30" t="s">
        <v>530</v>
      </c>
      <c r="N23" s="30" t="s">
        <v>530</v>
      </c>
      <c r="O23" s="30">
        <v>1</v>
      </c>
      <c r="P23" s="30" t="s">
        <v>335</v>
      </c>
      <c r="Q23" s="31" t="s">
        <v>33</v>
      </c>
      <c r="R23" s="30" t="s">
        <v>25</v>
      </c>
      <c r="S23" s="30">
        <v>1</v>
      </c>
      <c r="T23" s="30"/>
      <c r="U23" s="32"/>
      <c r="V23" s="32"/>
      <c r="W23" s="32">
        <v>43423</v>
      </c>
      <c r="X23" s="32" t="s">
        <v>1414</v>
      </c>
      <c r="Y23" s="32">
        <v>70.941900000000004</v>
      </c>
      <c r="Z23" s="32" t="s">
        <v>1444</v>
      </c>
      <c r="AA23" s="32">
        <v>2</v>
      </c>
      <c r="AB23" s="21">
        <v>0.83923812822640509</v>
      </c>
      <c r="AC23" s="32"/>
      <c r="AD23" s="32">
        <f t="shared" si="0"/>
        <v>50</v>
      </c>
      <c r="AE23" s="32" t="str">
        <f t="shared" si="1"/>
        <v/>
      </c>
      <c r="AF23" s="11" t="str">
        <f t="shared" si="2"/>
        <v/>
      </c>
      <c r="AG23" s="33" t="s">
        <v>1512</v>
      </c>
      <c r="AH23" s="33" t="s">
        <v>423</v>
      </c>
    </row>
    <row r="24" spans="1:34" x14ac:dyDescent="0.3">
      <c r="A24" s="30" t="s">
        <v>1034</v>
      </c>
      <c r="B24" s="30" t="s">
        <v>941</v>
      </c>
      <c r="C24" s="30" t="s">
        <v>1239</v>
      </c>
      <c r="D24" s="30" t="s">
        <v>1297</v>
      </c>
      <c r="E24" s="30" t="s">
        <v>1313</v>
      </c>
      <c r="F24" s="30"/>
      <c r="G24" s="30" t="s">
        <v>110</v>
      </c>
      <c r="H24" s="30" t="s">
        <v>151</v>
      </c>
      <c r="I24" s="30" t="s">
        <v>1072</v>
      </c>
      <c r="J24" s="30" t="s">
        <v>8</v>
      </c>
      <c r="K24" s="30" t="s">
        <v>1070</v>
      </c>
      <c r="L24" s="30" t="s">
        <v>1156</v>
      </c>
      <c r="M24" s="30" t="s">
        <v>530</v>
      </c>
      <c r="N24" s="30" t="s">
        <v>530</v>
      </c>
      <c r="O24" s="30">
        <v>1</v>
      </c>
      <c r="P24" s="30" t="s">
        <v>335</v>
      </c>
      <c r="Q24" s="31" t="s">
        <v>132</v>
      </c>
      <c r="R24" s="30" t="s">
        <v>26</v>
      </c>
      <c r="S24" s="30">
        <v>1</v>
      </c>
      <c r="T24" s="30"/>
      <c r="U24" s="32"/>
      <c r="V24" s="32"/>
      <c r="W24" s="32">
        <v>43423</v>
      </c>
      <c r="X24" s="32" t="s">
        <v>1414</v>
      </c>
      <c r="Y24" s="32">
        <v>60.355600000000003</v>
      </c>
      <c r="Z24" s="32" t="s">
        <v>1444</v>
      </c>
      <c r="AA24" s="32">
        <v>2</v>
      </c>
      <c r="AB24" s="21">
        <v>3.5975323685259681</v>
      </c>
      <c r="AC24" s="32"/>
      <c r="AD24" s="32" t="str">
        <f t="shared" si="0"/>
        <v/>
      </c>
      <c r="AE24" s="32">
        <f t="shared" si="1"/>
        <v>50</v>
      </c>
      <c r="AF24" s="11" t="str">
        <f t="shared" si="2"/>
        <v/>
      </c>
      <c r="AG24" s="33" t="s">
        <v>1512</v>
      </c>
      <c r="AH24" s="33" t="s">
        <v>374</v>
      </c>
    </row>
    <row r="25" spans="1:34" x14ac:dyDescent="0.3">
      <c r="A25" s="30" t="s">
        <v>1034</v>
      </c>
      <c r="B25" s="30" t="s">
        <v>942</v>
      </c>
      <c r="C25" s="30" t="s">
        <v>950</v>
      </c>
      <c r="D25" s="30" t="s">
        <v>442</v>
      </c>
      <c r="E25" s="30" t="s">
        <v>1314</v>
      </c>
      <c r="F25" s="30"/>
      <c r="G25" s="30" t="s">
        <v>954</v>
      </c>
      <c r="H25" s="30" t="s">
        <v>151</v>
      </c>
      <c r="I25" s="30" t="s">
        <v>1072</v>
      </c>
      <c r="J25" s="30" t="s">
        <v>8</v>
      </c>
      <c r="K25" s="30" t="s">
        <v>1070</v>
      </c>
      <c r="L25" s="30" t="s">
        <v>1156</v>
      </c>
      <c r="M25" s="30" t="s">
        <v>530</v>
      </c>
      <c r="N25" s="30" t="s">
        <v>530</v>
      </c>
      <c r="O25" s="30">
        <v>1</v>
      </c>
      <c r="P25" s="30" t="s">
        <v>335</v>
      </c>
      <c r="Q25" s="31" t="s">
        <v>133</v>
      </c>
      <c r="R25" s="30" t="s">
        <v>27</v>
      </c>
      <c r="S25" s="30">
        <v>1</v>
      </c>
      <c r="T25" s="30"/>
      <c r="U25" s="32"/>
      <c r="V25" s="32"/>
      <c r="W25" s="32">
        <v>43423</v>
      </c>
      <c r="X25" s="32" t="s">
        <v>1414</v>
      </c>
      <c r="Y25" s="32">
        <v>79.411000000000001</v>
      </c>
      <c r="Z25" s="32" t="s">
        <v>1444</v>
      </c>
      <c r="AA25" s="32">
        <v>2</v>
      </c>
      <c r="AB25" s="21">
        <v>5.8260458663740105</v>
      </c>
      <c r="AC25" s="32"/>
      <c r="AD25" s="32" t="str">
        <f t="shared" si="0"/>
        <v/>
      </c>
      <c r="AE25" s="32">
        <f t="shared" si="1"/>
        <v>50</v>
      </c>
      <c r="AF25" s="11" t="str">
        <f t="shared" si="2"/>
        <v/>
      </c>
      <c r="AG25" s="33" t="s">
        <v>1512</v>
      </c>
      <c r="AH25" s="33" t="s">
        <v>390</v>
      </c>
    </row>
    <row r="26" spans="1:34" x14ac:dyDescent="0.3">
      <c r="A26" s="30" t="s">
        <v>1034</v>
      </c>
      <c r="B26" s="30" t="s">
        <v>941</v>
      </c>
      <c r="C26" s="30" t="s">
        <v>1240</v>
      </c>
      <c r="D26" s="30" t="s">
        <v>1298</v>
      </c>
      <c r="E26" s="30" t="s">
        <v>1315</v>
      </c>
      <c r="F26" s="30"/>
      <c r="G26" s="30" t="s">
        <v>110</v>
      </c>
      <c r="H26" s="30" t="s">
        <v>151</v>
      </c>
      <c r="I26" s="30" t="s">
        <v>1072</v>
      </c>
      <c r="J26" s="30" t="s">
        <v>8</v>
      </c>
      <c r="K26" s="30" t="s">
        <v>1070</v>
      </c>
      <c r="L26" s="30" t="s">
        <v>1156</v>
      </c>
      <c r="M26" s="30" t="s">
        <v>530</v>
      </c>
      <c r="N26" s="30" t="s">
        <v>530</v>
      </c>
      <c r="O26" s="30">
        <v>1</v>
      </c>
      <c r="P26" s="30" t="s">
        <v>335</v>
      </c>
      <c r="Q26" s="31" t="s">
        <v>134</v>
      </c>
      <c r="R26" s="30" t="s">
        <v>28</v>
      </c>
      <c r="S26" s="30">
        <v>1</v>
      </c>
      <c r="T26" s="30"/>
      <c r="U26" s="32"/>
      <c r="V26" s="32"/>
      <c r="W26" s="32">
        <v>43423</v>
      </c>
      <c r="X26" s="32" t="s">
        <v>1414</v>
      </c>
      <c r="Y26" s="32">
        <v>66.049400000000006</v>
      </c>
      <c r="Z26" s="32" t="s">
        <v>1444</v>
      </c>
      <c r="AA26" s="32">
        <v>2</v>
      </c>
      <c r="AB26" s="21">
        <v>17.543927323734408</v>
      </c>
      <c r="AC26" s="32"/>
      <c r="AD26" s="32" t="str">
        <f t="shared" si="0"/>
        <v/>
      </c>
      <c r="AE26" s="32">
        <f t="shared" si="1"/>
        <v>50</v>
      </c>
      <c r="AF26" s="11" t="str">
        <f t="shared" si="2"/>
        <v/>
      </c>
      <c r="AG26" s="33" t="s">
        <v>1511</v>
      </c>
      <c r="AH26" s="33" t="s">
        <v>34</v>
      </c>
    </row>
    <row r="27" spans="1:34" x14ac:dyDescent="0.3">
      <c r="A27" s="30" t="s">
        <v>1034</v>
      </c>
      <c r="B27" s="30" t="s">
        <v>5</v>
      </c>
      <c r="C27" s="30" t="s">
        <v>5</v>
      </c>
      <c r="D27" s="30" t="s">
        <v>5</v>
      </c>
      <c r="E27" s="30" t="s">
        <v>1316</v>
      </c>
      <c r="F27" s="30"/>
      <c r="G27" s="30" t="s">
        <v>5</v>
      </c>
      <c r="H27" s="30" t="s">
        <v>151</v>
      </c>
      <c r="I27" s="30" t="s">
        <v>1072</v>
      </c>
      <c r="J27" s="30" t="s">
        <v>8</v>
      </c>
      <c r="K27" s="30" t="s">
        <v>1070</v>
      </c>
      <c r="L27" s="30" t="s">
        <v>1156</v>
      </c>
      <c r="M27" s="30" t="s">
        <v>530</v>
      </c>
      <c r="N27" s="30" t="s">
        <v>530</v>
      </c>
      <c r="O27" s="30">
        <v>1</v>
      </c>
      <c r="P27" s="30" t="s">
        <v>335</v>
      </c>
      <c r="Q27" s="31" t="s">
        <v>135</v>
      </c>
      <c r="R27" s="30" t="s">
        <v>29</v>
      </c>
      <c r="S27" s="30">
        <v>1</v>
      </c>
      <c r="T27" s="30"/>
      <c r="U27" s="32"/>
      <c r="V27" s="32"/>
      <c r="W27" s="32">
        <v>43423</v>
      </c>
      <c r="X27" s="32" t="s">
        <v>1414</v>
      </c>
      <c r="Y27" s="32">
        <v>75.955399999999997</v>
      </c>
      <c r="Z27" s="32" t="s">
        <v>1444</v>
      </c>
      <c r="AA27" s="32">
        <v>2</v>
      </c>
      <c r="AB27" s="21">
        <v>0.86861869135859737</v>
      </c>
      <c r="AC27" s="32"/>
      <c r="AD27" s="32">
        <f t="shared" si="0"/>
        <v>50</v>
      </c>
      <c r="AE27" s="32" t="str">
        <f t="shared" si="1"/>
        <v/>
      </c>
      <c r="AF27" s="11" t="str">
        <f t="shared" si="2"/>
        <v/>
      </c>
      <c r="AG27" s="33" t="s">
        <v>1511</v>
      </c>
      <c r="AH27" s="33" t="s">
        <v>403</v>
      </c>
    </row>
    <row r="28" spans="1:34" x14ac:dyDescent="0.3">
      <c r="A28" s="30" t="s">
        <v>1034</v>
      </c>
      <c r="B28" s="30" t="s">
        <v>941</v>
      </c>
      <c r="C28" s="30" t="s">
        <v>1241</v>
      </c>
      <c r="D28" s="30" t="s">
        <v>1306</v>
      </c>
      <c r="E28" s="30" t="s">
        <v>1317</v>
      </c>
      <c r="F28" s="30"/>
      <c r="G28" s="30" t="s">
        <v>110</v>
      </c>
      <c r="H28" s="30" t="s">
        <v>151</v>
      </c>
      <c r="I28" s="30" t="s">
        <v>1072</v>
      </c>
      <c r="J28" s="30" t="s">
        <v>8</v>
      </c>
      <c r="K28" s="30" t="s">
        <v>1070</v>
      </c>
      <c r="L28" s="30" t="s">
        <v>1156</v>
      </c>
      <c r="M28" s="30" t="s">
        <v>530</v>
      </c>
      <c r="N28" s="30" t="s">
        <v>530</v>
      </c>
      <c r="O28" s="30">
        <v>1</v>
      </c>
      <c r="P28" s="30" t="s">
        <v>335</v>
      </c>
      <c r="Q28" s="31" t="s">
        <v>136</v>
      </c>
      <c r="R28" s="30" t="s">
        <v>30</v>
      </c>
      <c r="S28" s="30">
        <v>1</v>
      </c>
      <c r="T28" s="30"/>
      <c r="U28" s="32"/>
      <c r="V28" s="32"/>
      <c r="W28" s="32">
        <v>43423</v>
      </c>
      <c r="X28" s="32" t="s">
        <v>1414</v>
      </c>
      <c r="Y28" s="32">
        <v>56.891100000000002</v>
      </c>
      <c r="Z28" s="32" t="s">
        <v>1444</v>
      </c>
      <c r="AA28" s="32">
        <v>2</v>
      </c>
      <c r="AB28" s="21">
        <v>11.021198578225992</v>
      </c>
      <c r="AC28" s="32"/>
      <c r="AD28" s="32" t="str">
        <f t="shared" si="0"/>
        <v/>
      </c>
      <c r="AE28" s="32">
        <f t="shared" si="1"/>
        <v>50</v>
      </c>
      <c r="AF28" s="11" t="str">
        <f t="shared" si="2"/>
        <v/>
      </c>
      <c r="AG28" s="33" t="s">
        <v>1511</v>
      </c>
      <c r="AH28" s="33" t="s">
        <v>379</v>
      </c>
    </row>
    <row r="29" spans="1:34" x14ac:dyDescent="0.3">
      <c r="A29" s="30" t="s">
        <v>1034</v>
      </c>
      <c r="B29" s="30" t="s">
        <v>1010</v>
      </c>
      <c r="C29" s="30" t="s">
        <v>951</v>
      </c>
      <c r="D29" s="30" t="s">
        <v>1296</v>
      </c>
      <c r="E29" s="30" t="s">
        <v>1318</v>
      </c>
      <c r="F29" s="30"/>
      <c r="G29" s="30" t="s">
        <v>954</v>
      </c>
      <c r="H29" s="30" t="s">
        <v>151</v>
      </c>
      <c r="I29" s="30" t="s">
        <v>1072</v>
      </c>
      <c r="J29" s="30" t="s">
        <v>8</v>
      </c>
      <c r="K29" s="30" t="s">
        <v>1070</v>
      </c>
      <c r="L29" s="30" t="s">
        <v>1156</v>
      </c>
      <c r="M29" s="30" t="s">
        <v>530</v>
      </c>
      <c r="N29" s="30" t="s">
        <v>530</v>
      </c>
      <c r="O29" s="30">
        <v>1</v>
      </c>
      <c r="P29" s="30" t="s">
        <v>335</v>
      </c>
      <c r="Q29" s="31" t="s">
        <v>137</v>
      </c>
      <c r="R29" s="30" t="s">
        <v>31</v>
      </c>
      <c r="S29" s="30">
        <v>1</v>
      </c>
      <c r="T29" s="30"/>
      <c r="U29" s="32"/>
      <c r="V29" s="32"/>
      <c r="W29" s="32">
        <v>43423</v>
      </c>
      <c r="X29" s="32" t="s">
        <v>1414</v>
      </c>
      <c r="Y29" s="32">
        <v>68.015799999999999</v>
      </c>
      <c r="Z29" s="32" t="s">
        <v>1444</v>
      </c>
      <c r="AA29" s="32">
        <v>2</v>
      </c>
      <c r="AB29" s="21">
        <v>2.3763113145335777</v>
      </c>
      <c r="AC29" s="32"/>
      <c r="AD29" s="32" t="str">
        <f t="shared" si="0"/>
        <v/>
      </c>
      <c r="AE29" s="32">
        <f t="shared" si="1"/>
        <v>50</v>
      </c>
      <c r="AF29" s="11" t="str">
        <f t="shared" si="2"/>
        <v/>
      </c>
      <c r="AG29" s="33" t="s">
        <v>1512</v>
      </c>
      <c r="AH29" s="33" t="s">
        <v>138</v>
      </c>
    </row>
    <row r="30" spans="1:34" x14ac:dyDescent="0.3">
      <c r="A30" s="30" t="s">
        <v>1034</v>
      </c>
      <c r="B30" s="30" t="s">
        <v>523</v>
      </c>
      <c r="C30" s="30" t="s">
        <v>85</v>
      </c>
      <c r="D30" s="30" t="s">
        <v>1007</v>
      </c>
      <c r="E30" s="30" t="s">
        <v>1319</v>
      </c>
      <c r="F30" s="30">
        <v>56</v>
      </c>
      <c r="G30" s="30" t="s">
        <v>110</v>
      </c>
      <c r="H30" s="30" t="s">
        <v>151</v>
      </c>
      <c r="I30" s="30" t="s">
        <v>1072</v>
      </c>
      <c r="J30" s="30" t="s">
        <v>8</v>
      </c>
      <c r="K30" s="30" t="s">
        <v>1070</v>
      </c>
      <c r="L30" s="30" t="s">
        <v>1156</v>
      </c>
      <c r="M30" s="30" t="s">
        <v>530</v>
      </c>
      <c r="N30" s="30" t="s">
        <v>530</v>
      </c>
      <c r="O30" s="30">
        <v>1</v>
      </c>
      <c r="P30" s="30" t="s">
        <v>335</v>
      </c>
      <c r="Q30" s="31" t="s">
        <v>138</v>
      </c>
      <c r="R30" s="30" t="s">
        <v>32</v>
      </c>
      <c r="S30" s="30">
        <v>1</v>
      </c>
      <c r="T30" s="30">
        <v>0.2</v>
      </c>
      <c r="U30" s="32"/>
      <c r="V30" s="32">
        <v>0.15</v>
      </c>
      <c r="W30" s="32">
        <v>43423</v>
      </c>
      <c r="X30" s="32" t="s">
        <v>1414</v>
      </c>
      <c r="Y30" s="32">
        <v>60.094900000000003</v>
      </c>
      <c r="Z30" s="32" t="s">
        <v>1444</v>
      </c>
      <c r="AA30" s="32">
        <v>2</v>
      </c>
      <c r="AB30" s="21">
        <v>10.543642562247001</v>
      </c>
      <c r="AC30" s="32"/>
      <c r="AD30" s="32" t="str">
        <f t="shared" si="0"/>
        <v/>
      </c>
      <c r="AE30" s="32">
        <f t="shared" si="1"/>
        <v>50</v>
      </c>
      <c r="AF30" s="11" t="str">
        <f t="shared" si="2"/>
        <v/>
      </c>
      <c r="AG30" s="33" t="s">
        <v>1511</v>
      </c>
      <c r="AH30" s="33" t="s">
        <v>137</v>
      </c>
    </row>
    <row r="31" spans="1:34" x14ac:dyDescent="0.3">
      <c r="A31" s="30" t="s">
        <v>1034</v>
      </c>
      <c r="B31" s="30" t="s">
        <v>941</v>
      </c>
      <c r="C31" s="30" t="s">
        <v>1242</v>
      </c>
      <c r="D31" s="30" t="s">
        <v>1299</v>
      </c>
      <c r="E31" s="30" t="s">
        <v>1320</v>
      </c>
      <c r="F31" s="30"/>
      <c r="G31" s="30" t="s">
        <v>954</v>
      </c>
      <c r="H31" s="30" t="s">
        <v>151</v>
      </c>
      <c r="I31" s="30" t="s">
        <v>1072</v>
      </c>
      <c r="J31" s="30" t="s">
        <v>8</v>
      </c>
      <c r="K31" s="30" t="s">
        <v>1070</v>
      </c>
      <c r="L31" s="30" t="s">
        <v>1156</v>
      </c>
      <c r="M31" s="30" t="s">
        <v>530</v>
      </c>
      <c r="N31" s="30" t="s">
        <v>530</v>
      </c>
      <c r="O31" s="30">
        <v>1</v>
      </c>
      <c r="P31" s="30" t="s">
        <v>335</v>
      </c>
      <c r="Q31" s="31" t="s">
        <v>139</v>
      </c>
      <c r="R31" s="30" t="s">
        <v>25</v>
      </c>
      <c r="S31" s="30">
        <v>2</v>
      </c>
      <c r="T31" s="30"/>
      <c r="U31" s="32"/>
      <c r="V31" s="32"/>
      <c r="W31" s="32">
        <v>43423</v>
      </c>
      <c r="X31" s="32" t="s">
        <v>1414</v>
      </c>
      <c r="Y31" s="32">
        <v>59.047400000000003</v>
      </c>
      <c r="Z31" s="32" t="s">
        <v>1444</v>
      </c>
      <c r="AA31" s="32">
        <v>2</v>
      </c>
      <c r="AB31" s="21">
        <v>24.315039261333226</v>
      </c>
      <c r="AC31" s="32"/>
      <c r="AD31" s="32" t="str">
        <f t="shared" si="0"/>
        <v/>
      </c>
      <c r="AE31" s="32">
        <f t="shared" si="1"/>
        <v>50</v>
      </c>
      <c r="AF31" s="11" t="str">
        <f t="shared" si="2"/>
        <v/>
      </c>
      <c r="AG31" s="33" t="s">
        <v>1511</v>
      </c>
      <c r="AH31" s="33" t="s">
        <v>362</v>
      </c>
    </row>
    <row r="32" spans="1:34" x14ac:dyDescent="0.3">
      <c r="A32" s="30" t="s">
        <v>1034</v>
      </c>
      <c r="B32" s="30" t="s">
        <v>523</v>
      </c>
      <c r="C32" s="30" t="s">
        <v>115</v>
      </c>
      <c r="D32" s="30" t="s">
        <v>1007</v>
      </c>
      <c r="E32" s="30" t="s">
        <v>1321</v>
      </c>
      <c r="F32" s="30">
        <v>17</v>
      </c>
      <c r="G32" s="30" t="s">
        <v>110</v>
      </c>
      <c r="H32" s="30" t="s">
        <v>151</v>
      </c>
      <c r="I32" s="30" t="s">
        <v>1072</v>
      </c>
      <c r="J32" s="30" t="s">
        <v>8</v>
      </c>
      <c r="K32" s="30" t="s">
        <v>1070</v>
      </c>
      <c r="L32" s="30" t="s">
        <v>1156</v>
      </c>
      <c r="M32" s="30" t="s">
        <v>530</v>
      </c>
      <c r="N32" s="30" t="s">
        <v>530</v>
      </c>
      <c r="O32" s="30">
        <v>1</v>
      </c>
      <c r="P32" s="30" t="s">
        <v>335</v>
      </c>
      <c r="Q32" s="31" t="s">
        <v>34</v>
      </c>
      <c r="R32" s="30" t="s">
        <v>26</v>
      </c>
      <c r="S32" s="30">
        <v>2</v>
      </c>
      <c r="T32" s="30">
        <v>0.2</v>
      </c>
      <c r="U32" s="32"/>
      <c r="V32" s="32">
        <v>0.15</v>
      </c>
      <c r="W32" s="32">
        <v>43423</v>
      </c>
      <c r="X32" s="32" t="s">
        <v>1414</v>
      </c>
      <c r="Y32" s="32">
        <v>72.154399999999995</v>
      </c>
      <c r="Z32" s="32" t="s">
        <v>1444</v>
      </c>
      <c r="AA32" s="32">
        <v>2</v>
      </c>
      <c r="AB32" s="21">
        <v>11.601076947556763</v>
      </c>
      <c r="AC32" s="32"/>
      <c r="AD32" s="32" t="str">
        <f t="shared" si="0"/>
        <v/>
      </c>
      <c r="AE32" s="32">
        <f t="shared" si="1"/>
        <v>50</v>
      </c>
      <c r="AF32" s="11" t="str">
        <f t="shared" si="2"/>
        <v/>
      </c>
      <c r="AG32" s="33" t="s">
        <v>1512</v>
      </c>
      <c r="AH32" s="33" t="s">
        <v>407</v>
      </c>
    </row>
    <row r="33" spans="1:34" x14ac:dyDescent="0.3">
      <c r="A33" s="30" t="s">
        <v>1034</v>
      </c>
      <c r="B33" s="30" t="s">
        <v>941</v>
      </c>
      <c r="C33" s="30" t="s">
        <v>1243</v>
      </c>
      <c r="D33" s="30" t="s">
        <v>1300</v>
      </c>
      <c r="E33" s="30" t="s">
        <v>1322</v>
      </c>
      <c r="F33" s="30"/>
      <c r="G33" s="30" t="s">
        <v>110</v>
      </c>
      <c r="H33" s="30" t="s">
        <v>151</v>
      </c>
      <c r="I33" s="30" t="s">
        <v>1072</v>
      </c>
      <c r="J33" s="30" t="s">
        <v>8</v>
      </c>
      <c r="K33" s="30" t="s">
        <v>1070</v>
      </c>
      <c r="L33" s="30" t="s">
        <v>1156</v>
      </c>
      <c r="M33" s="30" t="s">
        <v>530</v>
      </c>
      <c r="N33" s="30" t="s">
        <v>530</v>
      </c>
      <c r="O33" s="30">
        <v>1</v>
      </c>
      <c r="P33" s="30" t="s">
        <v>335</v>
      </c>
      <c r="Q33" s="31" t="s">
        <v>140</v>
      </c>
      <c r="R33" s="30" t="s">
        <v>27</v>
      </c>
      <c r="S33" s="30">
        <v>2</v>
      </c>
      <c r="T33" s="30"/>
      <c r="U33" s="32"/>
      <c r="V33" s="32"/>
      <c r="W33" s="32">
        <v>43423</v>
      </c>
      <c r="X33" s="32" t="s">
        <v>1414</v>
      </c>
      <c r="Y33" s="32">
        <v>62.629100000000001</v>
      </c>
      <c r="Z33" s="32" t="s">
        <v>1444</v>
      </c>
      <c r="AA33" s="32">
        <v>2</v>
      </c>
      <c r="AB33" s="21">
        <v>21.997586411741128</v>
      </c>
      <c r="AC33" s="32"/>
      <c r="AD33" s="32" t="str">
        <f t="shared" si="0"/>
        <v/>
      </c>
      <c r="AE33" s="32">
        <f t="shared" si="1"/>
        <v>50</v>
      </c>
      <c r="AF33" s="11" t="str">
        <f t="shared" si="2"/>
        <v/>
      </c>
      <c r="AG33" s="33" t="s">
        <v>1512</v>
      </c>
      <c r="AH33" s="33" t="s">
        <v>426</v>
      </c>
    </row>
    <row r="34" spans="1:34" x14ac:dyDescent="0.3">
      <c r="A34" s="30" t="s">
        <v>1034</v>
      </c>
      <c r="B34" s="30" t="s">
        <v>1008</v>
      </c>
      <c r="C34" s="30" t="s">
        <v>1137</v>
      </c>
      <c r="D34" s="30" t="s">
        <v>1009</v>
      </c>
      <c r="E34" s="30" t="s">
        <v>1323</v>
      </c>
      <c r="F34" s="30">
        <v>222</v>
      </c>
      <c r="G34" s="30" t="s">
        <v>954</v>
      </c>
      <c r="H34" s="30" t="s">
        <v>151</v>
      </c>
      <c r="I34" s="30" t="s">
        <v>1072</v>
      </c>
      <c r="J34" s="30" t="s">
        <v>8</v>
      </c>
      <c r="K34" s="30" t="s">
        <v>1070</v>
      </c>
      <c r="L34" s="30" t="s">
        <v>1156</v>
      </c>
      <c r="M34" s="30" t="s">
        <v>530</v>
      </c>
      <c r="N34" s="30" t="s">
        <v>530</v>
      </c>
      <c r="O34" s="30">
        <v>2</v>
      </c>
      <c r="P34" s="30" t="s">
        <v>335</v>
      </c>
      <c r="Q34" s="31" t="s">
        <v>141</v>
      </c>
      <c r="R34" s="30" t="s">
        <v>28</v>
      </c>
      <c r="S34" s="30">
        <v>2</v>
      </c>
      <c r="T34" s="30"/>
      <c r="U34" s="32"/>
      <c r="V34" s="32"/>
      <c r="W34" s="32">
        <v>43545</v>
      </c>
      <c r="X34" s="32" t="s">
        <v>1414</v>
      </c>
      <c r="Y34" s="32">
        <v>76.715400000000002</v>
      </c>
      <c r="Z34" s="32" t="s">
        <v>1444</v>
      </c>
      <c r="AA34" s="32">
        <v>1</v>
      </c>
      <c r="AB34" s="21">
        <v>6.0195978631019846</v>
      </c>
      <c r="AC34" s="32"/>
      <c r="AD34" s="32" t="str">
        <f t="shared" ref="AD34:AD65" si="3">IF(AB34&lt;1,IF(Y34&lt;50,Y34,50),"")</f>
        <v/>
      </c>
      <c r="AE34" s="32">
        <f t="shared" ref="AE34:AE65" si="4">IF(AND(AB34&gt;1, 50/AB34&lt;50,50/AB34&gt;2),50,"")</f>
        <v>50</v>
      </c>
      <c r="AF34" s="11" t="str">
        <f t="shared" ref="AF34:AF65" si="5">IF(AND(AD34="",AE34=""),2,"")</f>
        <v/>
      </c>
      <c r="AG34" s="33" t="s">
        <v>1511</v>
      </c>
      <c r="AH34" s="33" t="s">
        <v>426</v>
      </c>
    </row>
    <row r="35" spans="1:34" x14ac:dyDescent="0.3">
      <c r="A35" s="30" t="s">
        <v>1034</v>
      </c>
      <c r="B35" s="30" t="s">
        <v>1008</v>
      </c>
      <c r="C35" s="30" t="s">
        <v>1061</v>
      </c>
      <c r="D35" s="30" t="s">
        <v>1032</v>
      </c>
      <c r="E35" s="30" t="s">
        <v>1324</v>
      </c>
      <c r="F35" s="30">
        <v>26</v>
      </c>
      <c r="G35" s="30" t="s">
        <v>954</v>
      </c>
      <c r="H35" s="30" t="s">
        <v>151</v>
      </c>
      <c r="I35" s="30" t="s">
        <v>1072</v>
      </c>
      <c r="J35" s="30" t="s">
        <v>8</v>
      </c>
      <c r="K35" s="30" t="s">
        <v>1070</v>
      </c>
      <c r="L35" s="30" t="s">
        <v>1156</v>
      </c>
      <c r="M35" s="30" t="s">
        <v>530</v>
      </c>
      <c r="N35" s="30" t="s">
        <v>530</v>
      </c>
      <c r="O35" s="30">
        <v>2</v>
      </c>
      <c r="P35" s="30" t="s">
        <v>335</v>
      </c>
      <c r="Q35" s="31" t="s">
        <v>360</v>
      </c>
      <c r="R35" s="30" t="s">
        <v>29</v>
      </c>
      <c r="S35" s="30">
        <v>2</v>
      </c>
      <c r="T35" s="30"/>
      <c r="U35" s="32"/>
      <c r="V35" s="32"/>
      <c r="W35" s="32">
        <v>43545</v>
      </c>
      <c r="X35" s="32" t="s">
        <v>1414</v>
      </c>
      <c r="Y35" s="32">
        <v>73.403599999999997</v>
      </c>
      <c r="Z35" s="32" t="s">
        <v>1444</v>
      </c>
      <c r="AA35" s="32">
        <v>1</v>
      </c>
      <c r="AB35" s="21">
        <v>1.0123731418542874</v>
      </c>
      <c r="AC35" s="32"/>
      <c r="AD35" s="32" t="str">
        <f t="shared" si="3"/>
        <v/>
      </c>
      <c r="AE35" s="32">
        <f t="shared" si="4"/>
        <v>50</v>
      </c>
      <c r="AF35" s="11" t="str">
        <f t="shared" si="5"/>
        <v/>
      </c>
      <c r="AG35" s="33" t="s">
        <v>1512</v>
      </c>
      <c r="AH35" s="33" t="s">
        <v>366</v>
      </c>
    </row>
    <row r="36" spans="1:34" x14ac:dyDescent="0.3">
      <c r="A36" s="30" t="s">
        <v>1034</v>
      </c>
      <c r="B36" s="30" t="s">
        <v>5</v>
      </c>
      <c r="C36" s="30" t="s">
        <v>5</v>
      </c>
      <c r="D36" s="30" t="s">
        <v>5</v>
      </c>
      <c r="E36" s="30" t="s">
        <v>1325</v>
      </c>
      <c r="F36" s="30"/>
      <c r="G36" s="30" t="s">
        <v>5</v>
      </c>
      <c r="H36" s="30" t="s">
        <v>151</v>
      </c>
      <c r="I36" s="30" t="s">
        <v>1072</v>
      </c>
      <c r="J36" s="30" t="s">
        <v>8</v>
      </c>
      <c r="K36" s="30" t="s">
        <v>1070</v>
      </c>
      <c r="L36" s="30" t="s">
        <v>1156</v>
      </c>
      <c r="M36" s="30" t="s">
        <v>530</v>
      </c>
      <c r="N36" s="30" t="s">
        <v>530</v>
      </c>
      <c r="O36" s="30">
        <v>2</v>
      </c>
      <c r="P36" s="30" t="s">
        <v>335</v>
      </c>
      <c r="Q36" s="31" t="s">
        <v>361</v>
      </c>
      <c r="R36" s="30" t="s">
        <v>30</v>
      </c>
      <c r="S36" s="30">
        <v>2</v>
      </c>
      <c r="T36" s="30"/>
      <c r="U36" s="32"/>
      <c r="V36" s="32"/>
      <c r="W36" s="32">
        <v>43545</v>
      </c>
      <c r="X36" s="32" t="s">
        <v>1414</v>
      </c>
      <c r="Y36" s="32">
        <v>76.885300000000001</v>
      </c>
      <c r="Z36" s="32" t="s">
        <v>1444</v>
      </c>
      <c r="AA36" s="32">
        <v>1</v>
      </c>
      <c r="AB36" s="21">
        <v>0.76623754452813386</v>
      </c>
      <c r="AC36" s="32"/>
      <c r="AD36" s="32">
        <f t="shared" si="3"/>
        <v>50</v>
      </c>
      <c r="AE36" s="32" t="str">
        <f t="shared" si="4"/>
        <v/>
      </c>
      <c r="AF36" s="11" t="str">
        <f t="shared" si="5"/>
        <v/>
      </c>
      <c r="AG36" s="33" t="s">
        <v>1512</v>
      </c>
      <c r="AH36" s="33" t="s">
        <v>397</v>
      </c>
    </row>
    <row r="37" spans="1:34" x14ac:dyDescent="0.3">
      <c r="A37" s="30" t="s">
        <v>1035</v>
      </c>
      <c r="B37" s="30" t="s">
        <v>5</v>
      </c>
      <c r="C37" s="30" t="s">
        <v>5</v>
      </c>
      <c r="D37" s="30" t="s">
        <v>5</v>
      </c>
      <c r="E37" s="30" t="s">
        <v>1326</v>
      </c>
      <c r="F37" s="30"/>
      <c r="G37" s="30" t="s">
        <v>5</v>
      </c>
      <c r="H37" s="30" t="s">
        <v>151</v>
      </c>
      <c r="I37" s="30" t="s">
        <v>20</v>
      </c>
      <c r="J37" s="30" t="s">
        <v>8</v>
      </c>
      <c r="K37" s="30" t="s">
        <v>1070</v>
      </c>
      <c r="L37" s="30" t="s">
        <v>1156</v>
      </c>
      <c r="M37" s="30" t="s">
        <v>530</v>
      </c>
      <c r="N37" s="30" t="s">
        <v>530</v>
      </c>
      <c r="O37" s="30">
        <v>1</v>
      </c>
      <c r="P37" s="30" t="s">
        <v>335</v>
      </c>
      <c r="Q37" s="31" t="s">
        <v>33</v>
      </c>
      <c r="R37" s="30" t="s">
        <v>25</v>
      </c>
      <c r="S37" s="30">
        <v>1</v>
      </c>
      <c r="T37" s="30"/>
      <c r="U37" s="32"/>
      <c r="V37" s="32"/>
      <c r="W37" s="32">
        <v>43423</v>
      </c>
      <c r="X37" s="32" t="s">
        <v>1415</v>
      </c>
      <c r="Y37" s="32">
        <v>65.720299999999995</v>
      </c>
      <c r="Z37" s="32" t="s">
        <v>1445</v>
      </c>
      <c r="AA37" s="32">
        <v>2</v>
      </c>
      <c r="AB37" s="21">
        <v>0.86469685148348574</v>
      </c>
      <c r="AC37" s="32"/>
      <c r="AD37" s="32">
        <f t="shared" si="3"/>
        <v>50</v>
      </c>
      <c r="AE37" s="32" t="str">
        <f t="shared" si="4"/>
        <v/>
      </c>
      <c r="AF37" s="11" t="str">
        <f t="shared" si="5"/>
        <v/>
      </c>
      <c r="AG37" s="33" t="s">
        <v>1511</v>
      </c>
      <c r="AH37" s="33" t="s">
        <v>134</v>
      </c>
    </row>
    <row r="38" spans="1:34" x14ac:dyDescent="0.3">
      <c r="A38" s="30" t="s">
        <v>1035</v>
      </c>
      <c r="B38" s="30" t="s">
        <v>941</v>
      </c>
      <c r="C38" s="30" t="s">
        <v>1244</v>
      </c>
      <c r="D38" s="30" t="s">
        <v>1297</v>
      </c>
      <c r="E38" s="30" t="s">
        <v>1327</v>
      </c>
      <c r="F38" s="30"/>
      <c r="G38" s="30" t="s">
        <v>110</v>
      </c>
      <c r="H38" s="30" t="s">
        <v>151</v>
      </c>
      <c r="I38" s="30" t="s">
        <v>20</v>
      </c>
      <c r="J38" s="30" t="s">
        <v>8</v>
      </c>
      <c r="K38" s="30" t="s">
        <v>1070</v>
      </c>
      <c r="L38" s="30" t="s">
        <v>1156</v>
      </c>
      <c r="M38" s="30" t="s">
        <v>530</v>
      </c>
      <c r="N38" s="30" t="s">
        <v>530</v>
      </c>
      <c r="O38" s="30">
        <v>1</v>
      </c>
      <c r="P38" s="30" t="s">
        <v>335</v>
      </c>
      <c r="Q38" s="31" t="s">
        <v>132</v>
      </c>
      <c r="R38" s="30" t="s">
        <v>26</v>
      </c>
      <c r="S38" s="30">
        <v>1</v>
      </c>
      <c r="T38" s="30"/>
      <c r="U38" s="32"/>
      <c r="V38" s="32"/>
      <c r="W38" s="32">
        <v>43423</v>
      </c>
      <c r="X38" s="32" t="s">
        <v>1415</v>
      </c>
      <c r="Y38" s="32">
        <v>65.321200000000005</v>
      </c>
      <c r="Z38" s="32" t="s">
        <v>1445</v>
      </c>
      <c r="AA38" s="32">
        <v>2</v>
      </c>
      <c r="AB38" s="21">
        <v>53.496186806655416</v>
      </c>
      <c r="AC38" s="32"/>
      <c r="AD38" s="32" t="str">
        <f t="shared" si="3"/>
        <v/>
      </c>
      <c r="AE38" s="32" t="str">
        <f t="shared" si="4"/>
        <v/>
      </c>
      <c r="AF38" s="11">
        <f t="shared" si="5"/>
        <v>2</v>
      </c>
      <c r="AG38" s="33" t="s">
        <v>1511</v>
      </c>
      <c r="AH38" s="33" t="s">
        <v>378</v>
      </c>
    </row>
    <row r="39" spans="1:34" x14ac:dyDescent="0.3">
      <c r="A39" s="30" t="s">
        <v>1035</v>
      </c>
      <c r="B39" s="30" t="s">
        <v>942</v>
      </c>
      <c r="C39" s="30" t="s">
        <v>952</v>
      </c>
      <c r="D39" s="30" t="s">
        <v>442</v>
      </c>
      <c r="E39" s="30" t="s">
        <v>1328</v>
      </c>
      <c r="F39" s="30"/>
      <c r="G39" s="30" t="s">
        <v>954</v>
      </c>
      <c r="H39" s="30" t="s">
        <v>151</v>
      </c>
      <c r="I39" s="30" t="s">
        <v>20</v>
      </c>
      <c r="J39" s="30" t="s">
        <v>8</v>
      </c>
      <c r="K39" s="30" t="s">
        <v>1070</v>
      </c>
      <c r="L39" s="30" t="s">
        <v>1156</v>
      </c>
      <c r="M39" s="30" t="s">
        <v>530</v>
      </c>
      <c r="N39" s="30" t="s">
        <v>530</v>
      </c>
      <c r="O39" s="30">
        <v>1</v>
      </c>
      <c r="P39" s="30" t="s">
        <v>335</v>
      </c>
      <c r="Q39" s="31" t="s">
        <v>133</v>
      </c>
      <c r="R39" s="30" t="s">
        <v>27</v>
      </c>
      <c r="S39" s="30">
        <v>1</v>
      </c>
      <c r="T39" s="30"/>
      <c r="U39" s="32"/>
      <c r="V39" s="32"/>
      <c r="W39" s="32">
        <v>43423</v>
      </c>
      <c r="X39" s="32" t="s">
        <v>1415</v>
      </c>
      <c r="Y39" s="32">
        <v>67.290700000000001</v>
      </c>
      <c r="Z39" s="32" t="s">
        <v>1445</v>
      </c>
      <c r="AA39" s="32">
        <v>2</v>
      </c>
      <c r="AB39" s="21">
        <v>2.7728602876684532</v>
      </c>
      <c r="AC39" s="32"/>
      <c r="AD39" s="32" t="str">
        <f t="shared" si="3"/>
        <v/>
      </c>
      <c r="AE39" s="32">
        <f t="shared" si="4"/>
        <v>50</v>
      </c>
      <c r="AF39" s="11" t="str">
        <f t="shared" si="5"/>
        <v/>
      </c>
      <c r="AG39" s="33" t="s">
        <v>1511</v>
      </c>
      <c r="AH39" s="33" t="s">
        <v>397</v>
      </c>
    </row>
    <row r="40" spans="1:34" x14ac:dyDescent="0.3">
      <c r="A40" s="30" t="s">
        <v>1035</v>
      </c>
      <c r="B40" s="30" t="s">
        <v>941</v>
      </c>
      <c r="C40" s="30" t="s">
        <v>1245</v>
      </c>
      <c r="D40" s="30" t="s">
        <v>1298</v>
      </c>
      <c r="E40" s="30" t="s">
        <v>1329</v>
      </c>
      <c r="F40" s="30"/>
      <c r="G40" s="30" t="s">
        <v>110</v>
      </c>
      <c r="H40" s="30" t="s">
        <v>151</v>
      </c>
      <c r="I40" s="30" t="s">
        <v>20</v>
      </c>
      <c r="J40" s="30" t="s">
        <v>8</v>
      </c>
      <c r="K40" s="30" t="s">
        <v>1070</v>
      </c>
      <c r="L40" s="30" t="s">
        <v>1156</v>
      </c>
      <c r="M40" s="30" t="s">
        <v>530</v>
      </c>
      <c r="N40" s="30" t="s">
        <v>530</v>
      </c>
      <c r="O40" s="30">
        <v>1</v>
      </c>
      <c r="P40" s="30" t="s">
        <v>335</v>
      </c>
      <c r="Q40" s="31" t="s">
        <v>134</v>
      </c>
      <c r="R40" s="30" t="s">
        <v>28</v>
      </c>
      <c r="S40" s="30">
        <v>1</v>
      </c>
      <c r="T40" s="30"/>
      <c r="U40" s="32"/>
      <c r="V40" s="32"/>
      <c r="W40" s="32">
        <v>43423</v>
      </c>
      <c r="X40" s="32" t="s">
        <v>1415</v>
      </c>
      <c r="Y40" s="32">
        <v>68.007900000000006</v>
      </c>
      <c r="Z40" s="32" t="s">
        <v>1445</v>
      </c>
      <c r="AA40" s="32">
        <v>2</v>
      </c>
      <c r="AB40" s="21">
        <v>34.449693902669743</v>
      </c>
      <c r="AC40" s="32"/>
      <c r="AD40" s="32" t="str">
        <f t="shared" si="3"/>
        <v/>
      </c>
      <c r="AE40" s="32" t="str">
        <f t="shared" si="4"/>
        <v/>
      </c>
      <c r="AF40" s="11">
        <f t="shared" si="5"/>
        <v>2</v>
      </c>
      <c r="AG40" s="33" t="s">
        <v>1512</v>
      </c>
      <c r="AH40" s="33" t="s">
        <v>367</v>
      </c>
    </row>
    <row r="41" spans="1:34" x14ac:dyDescent="0.3">
      <c r="A41" s="30" t="s">
        <v>1035</v>
      </c>
      <c r="B41" s="30" t="s">
        <v>5</v>
      </c>
      <c r="C41" s="30" t="s">
        <v>5</v>
      </c>
      <c r="D41" s="30" t="s">
        <v>5</v>
      </c>
      <c r="E41" s="30" t="s">
        <v>1330</v>
      </c>
      <c r="F41" s="30"/>
      <c r="G41" s="30" t="s">
        <v>5</v>
      </c>
      <c r="H41" s="30" t="s">
        <v>151</v>
      </c>
      <c r="I41" s="30" t="s">
        <v>20</v>
      </c>
      <c r="J41" s="30" t="s">
        <v>8</v>
      </c>
      <c r="K41" s="30" t="s">
        <v>1070</v>
      </c>
      <c r="L41" s="30" t="s">
        <v>1156</v>
      </c>
      <c r="M41" s="30" t="s">
        <v>530</v>
      </c>
      <c r="N41" s="30" t="s">
        <v>530</v>
      </c>
      <c r="O41" s="30">
        <v>1</v>
      </c>
      <c r="P41" s="30" t="s">
        <v>335</v>
      </c>
      <c r="Q41" s="31" t="s">
        <v>135</v>
      </c>
      <c r="R41" s="30" t="s">
        <v>29</v>
      </c>
      <c r="S41" s="30">
        <v>1</v>
      </c>
      <c r="T41" s="30"/>
      <c r="U41" s="32"/>
      <c r="V41" s="32"/>
      <c r="W41" s="32">
        <v>43423</v>
      </c>
      <c r="X41" s="32" t="s">
        <v>1415</v>
      </c>
      <c r="Y41" s="32">
        <v>54.5169</v>
      </c>
      <c r="Z41" s="32" t="s">
        <v>1445</v>
      </c>
      <c r="AA41" s="32">
        <v>2</v>
      </c>
      <c r="AB41" s="21">
        <v>0.84557511243138783</v>
      </c>
      <c r="AC41" s="32"/>
      <c r="AD41" s="32">
        <f t="shared" si="3"/>
        <v>50</v>
      </c>
      <c r="AE41" s="32" t="str">
        <f t="shared" si="4"/>
        <v/>
      </c>
      <c r="AF41" s="11" t="str">
        <f t="shared" si="5"/>
        <v/>
      </c>
      <c r="AG41" s="33" t="s">
        <v>1512</v>
      </c>
      <c r="AH41" s="33" t="s">
        <v>365</v>
      </c>
    </row>
    <row r="42" spans="1:34" x14ac:dyDescent="0.3">
      <c r="A42" s="30" t="s">
        <v>1035</v>
      </c>
      <c r="B42" s="30" t="s">
        <v>941</v>
      </c>
      <c r="C42" s="30" t="s">
        <v>1244</v>
      </c>
      <c r="D42" s="30" t="s">
        <v>1297</v>
      </c>
      <c r="E42" s="30" t="s">
        <v>1331</v>
      </c>
      <c r="F42" s="30"/>
      <c r="G42" s="30" t="s">
        <v>110</v>
      </c>
      <c r="H42" s="30" t="s">
        <v>151</v>
      </c>
      <c r="I42" s="30" t="s">
        <v>20</v>
      </c>
      <c r="J42" s="30" t="s">
        <v>8</v>
      </c>
      <c r="K42" s="30" t="s">
        <v>1070</v>
      </c>
      <c r="L42" s="30" t="s">
        <v>1156</v>
      </c>
      <c r="M42" s="30" t="s">
        <v>530</v>
      </c>
      <c r="N42" s="30" t="s">
        <v>530</v>
      </c>
      <c r="O42" s="30">
        <v>1</v>
      </c>
      <c r="P42" s="30" t="s">
        <v>335</v>
      </c>
      <c r="Q42" s="31" t="s">
        <v>136</v>
      </c>
      <c r="R42" s="30" t="s">
        <v>30</v>
      </c>
      <c r="S42" s="30">
        <v>1</v>
      </c>
      <c r="T42" s="30"/>
      <c r="U42" s="32"/>
      <c r="V42" s="32"/>
      <c r="W42" s="32">
        <v>43423</v>
      </c>
      <c r="X42" s="32" t="s">
        <v>1415</v>
      </c>
      <c r="Y42" s="32">
        <v>67.046700000000001</v>
      </c>
      <c r="Z42" s="32" t="s">
        <v>1445</v>
      </c>
      <c r="AA42" s="32">
        <v>2</v>
      </c>
      <c r="AB42" s="21">
        <v>29.213461579922527</v>
      </c>
      <c r="AC42" s="32"/>
      <c r="AD42" s="32" t="str">
        <f t="shared" si="3"/>
        <v/>
      </c>
      <c r="AE42" s="32" t="str">
        <f t="shared" si="4"/>
        <v/>
      </c>
      <c r="AF42" s="11">
        <f t="shared" si="5"/>
        <v>2</v>
      </c>
      <c r="AG42" s="33" t="s">
        <v>1511</v>
      </c>
      <c r="AH42" s="33" t="s">
        <v>372</v>
      </c>
    </row>
    <row r="43" spans="1:34" x14ac:dyDescent="0.3">
      <c r="A43" s="30" t="s">
        <v>1035</v>
      </c>
      <c r="B43" s="30" t="s">
        <v>1010</v>
      </c>
      <c r="C43" s="30" t="s">
        <v>1065</v>
      </c>
      <c r="D43" s="30" t="s">
        <v>443</v>
      </c>
      <c r="E43" s="30" t="s">
        <v>1332</v>
      </c>
      <c r="F43" s="30"/>
      <c r="G43" s="30" t="s">
        <v>954</v>
      </c>
      <c r="H43" s="30" t="s">
        <v>151</v>
      </c>
      <c r="I43" s="30" t="s">
        <v>20</v>
      </c>
      <c r="J43" s="30" t="s">
        <v>8</v>
      </c>
      <c r="K43" s="30" t="s">
        <v>1070</v>
      </c>
      <c r="L43" s="30" t="s">
        <v>1156</v>
      </c>
      <c r="M43" s="30" t="s">
        <v>530</v>
      </c>
      <c r="N43" s="30" t="s">
        <v>530</v>
      </c>
      <c r="O43" s="30">
        <v>1</v>
      </c>
      <c r="P43" s="30" t="s">
        <v>335</v>
      </c>
      <c r="Q43" s="31" t="s">
        <v>137</v>
      </c>
      <c r="R43" s="30" t="s">
        <v>31</v>
      </c>
      <c r="S43" s="30">
        <v>1</v>
      </c>
      <c r="T43" s="30"/>
      <c r="U43" s="32"/>
      <c r="V43" s="32"/>
      <c r="W43" s="32">
        <v>43423</v>
      </c>
      <c r="X43" s="32" t="s">
        <v>1415</v>
      </c>
      <c r="Y43" s="32">
        <v>68.932599999999994</v>
      </c>
      <c r="Z43" s="32" t="s">
        <v>1445</v>
      </c>
      <c r="AA43" s="32">
        <v>2</v>
      </c>
      <c r="AB43" s="21">
        <v>0.86737788326251697</v>
      </c>
      <c r="AC43" s="32"/>
      <c r="AD43" s="32">
        <f t="shared" si="3"/>
        <v>50</v>
      </c>
      <c r="AE43" s="32" t="str">
        <f t="shared" si="4"/>
        <v/>
      </c>
      <c r="AF43" s="11" t="str">
        <f t="shared" si="5"/>
        <v/>
      </c>
      <c r="AG43" s="33" t="s">
        <v>1511</v>
      </c>
      <c r="AH43" s="33" t="s">
        <v>374</v>
      </c>
    </row>
    <row r="44" spans="1:34" x14ac:dyDescent="0.3">
      <c r="A44" s="30" t="s">
        <v>1035</v>
      </c>
      <c r="B44" s="30" t="s">
        <v>523</v>
      </c>
      <c r="C44" s="30" t="s">
        <v>116</v>
      </c>
      <c r="D44" s="30" t="s">
        <v>1007</v>
      </c>
      <c r="E44" s="30" t="s">
        <v>1333</v>
      </c>
      <c r="F44" s="30">
        <v>18</v>
      </c>
      <c r="G44" s="30" t="s">
        <v>110</v>
      </c>
      <c r="H44" s="30" t="s">
        <v>151</v>
      </c>
      <c r="I44" s="30" t="s">
        <v>20</v>
      </c>
      <c r="J44" s="30" t="s">
        <v>8</v>
      </c>
      <c r="K44" s="30" t="s">
        <v>1070</v>
      </c>
      <c r="L44" s="30" t="s">
        <v>1156</v>
      </c>
      <c r="M44" s="30" t="s">
        <v>530</v>
      </c>
      <c r="N44" s="30" t="s">
        <v>530</v>
      </c>
      <c r="O44" s="30">
        <v>1</v>
      </c>
      <c r="P44" s="30" t="s">
        <v>335</v>
      </c>
      <c r="Q44" s="31" t="s">
        <v>138</v>
      </c>
      <c r="R44" s="30" t="s">
        <v>32</v>
      </c>
      <c r="S44" s="30">
        <v>1</v>
      </c>
      <c r="T44" s="30">
        <v>0.2</v>
      </c>
      <c r="U44" s="32"/>
      <c r="V44" s="32">
        <v>0.15</v>
      </c>
      <c r="W44" s="32">
        <v>43423</v>
      </c>
      <c r="X44" s="32" t="s">
        <v>1415</v>
      </c>
      <c r="Y44" s="32">
        <v>63.450899999999997</v>
      </c>
      <c r="Z44" s="32" t="s">
        <v>1445</v>
      </c>
      <c r="AA44" s="32">
        <v>2</v>
      </c>
      <c r="AB44" s="21">
        <v>19.184519356914581</v>
      </c>
      <c r="AC44" s="32"/>
      <c r="AD44" s="32" t="str">
        <f t="shared" si="3"/>
        <v/>
      </c>
      <c r="AE44" s="32">
        <f t="shared" si="4"/>
        <v>50</v>
      </c>
      <c r="AF44" s="11" t="str">
        <f t="shared" si="5"/>
        <v/>
      </c>
      <c r="AG44" s="33" t="s">
        <v>1511</v>
      </c>
      <c r="AH44" s="33" t="s">
        <v>393</v>
      </c>
    </row>
    <row r="45" spans="1:34" x14ac:dyDescent="0.3">
      <c r="A45" s="30" t="s">
        <v>1035</v>
      </c>
      <c r="B45" s="30" t="s">
        <v>941</v>
      </c>
      <c r="C45" s="30" t="s">
        <v>1246</v>
      </c>
      <c r="D45" s="30" t="s">
        <v>1299</v>
      </c>
      <c r="E45" s="30" t="s">
        <v>1334</v>
      </c>
      <c r="F45" s="30"/>
      <c r="G45" s="30" t="s">
        <v>954</v>
      </c>
      <c r="H45" s="30" t="s">
        <v>151</v>
      </c>
      <c r="I45" s="30" t="s">
        <v>20</v>
      </c>
      <c r="J45" s="30" t="s">
        <v>8</v>
      </c>
      <c r="K45" s="30" t="s">
        <v>1070</v>
      </c>
      <c r="L45" s="30" t="s">
        <v>1156</v>
      </c>
      <c r="M45" s="30" t="s">
        <v>530</v>
      </c>
      <c r="N45" s="30" t="s">
        <v>530</v>
      </c>
      <c r="O45" s="30">
        <v>1</v>
      </c>
      <c r="P45" s="30" t="s">
        <v>335</v>
      </c>
      <c r="Q45" s="31" t="s">
        <v>139</v>
      </c>
      <c r="R45" s="30" t="s">
        <v>25</v>
      </c>
      <c r="S45" s="30">
        <v>2</v>
      </c>
      <c r="T45" s="30"/>
      <c r="U45" s="32"/>
      <c r="V45" s="32"/>
      <c r="W45" s="32">
        <v>43423</v>
      </c>
      <c r="X45" s="32" t="s">
        <v>1415</v>
      </c>
      <c r="Y45" s="32">
        <v>64.727599999999995</v>
      </c>
      <c r="Z45" s="32" t="s">
        <v>1445</v>
      </c>
      <c r="AA45" s="32">
        <v>22</v>
      </c>
      <c r="AB45" s="21">
        <v>18.184516660623405</v>
      </c>
      <c r="AC45" s="32"/>
      <c r="AD45" s="32" t="str">
        <f t="shared" si="3"/>
        <v/>
      </c>
      <c r="AE45" s="32">
        <f t="shared" si="4"/>
        <v>50</v>
      </c>
      <c r="AF45" s="11" t="str">
        <f t="shared" si="5"/>
        <v/>
      </c>
      <c r="AG45" s="33" t="s">
        <v>1512</v>
      </c>
      <c r="AH45" s="33" t="s">
        <v>386</v>
      </c>
    </row>
    <row r="46" spans="1:34" x14ac:dyDescent="0.3">
      <c r="A46" s="30" t="s">
        <v>1035</v>
      </c>
      <c r="B46" s="30" t="s">
        <v>523</v>
      </c>
      <c r="C46" s="30" t="s">
        <v>114</v>
      </c>
      <c r="D46" s="30" t="s">
        <v>1007</v>
      </c>
      <c r="E46" s="30" t="s">
        <v>1335</v>
      </c>
      <c r="F46" s="30">
        <v>61</v>
      </c>
      <c r="G46" s="30" t="s">
        <v>110</v>
      </c>
      <c r="H46" s="30" t="s">
        <v>151</v>
      </c>
      <c r="I46" s="30" t="s">
        <v>20</v>
      </c>
      <c r="J46" s="30" t="s">
        <v>8</v>
      </c>
      <c r="K46" s="30" t="s">
        <v>1070</v>
      </c>
      <c r="L46" s="30" t="s">
        <v>1156</v>
      </c>
      <c r="M46" s="30" t="s">
        <v>530</v>
      </c>
      <c r="N46" s="30" t="s">
        <v>530</v>
      </c>
      <c r="O46" s="30">
        <v>1</v>
      </c>
      <c r="P46" s="30" t="s">
        <v>335</v>
      </c>
      <c r="Q46" s="31" t="s">
        <v>34</v>
      </c>
      <c r="R46" s="30" t="s">
        <v>26</v>
      </c>
      <c r="S46" s="30">
        <v>2</v>
      </c>
      <c r="T46" s="30">
        <v>0.2</v>
      </c>
      <c r="U46" s="32"/>
      <c r="V46" s="32">
        <v>0.15</v>
      </c>
      <c r="W46" s="32">
        <v>43423</v>
      </c>
      <c r="X46" s="32" t="s">
        <v>1415</v>
      </c>
      <c r="Y46" s="32">
        <v>50.129800000000003</v>
      </c>
      <c r="Z46" s="32" t="s">
        <v>1445</v>
      </c>
      <c r="AA46" s="32">
        <v>2</v>
      </c>
      <c r="AB46" s="21">
        <v>10.574153147038123</v>
      </c>
      <c r="AC46" s="32"/>
      <c r="AD46" s="32" t="str">
        <f t="shared" si="3"/>
        <v/>
      </c>
      <c r="AE46" s="32">
        <f t="shared" si="4"/>
        <v>50</v>
      </c>
      <c r="AF46" s="11" t="str">
        <f t="shared" si="5"/>
        <v/>
      </c>
      <c r="AG46" s="33" t="s">
        <v>1512</v>
      </c>
      <c r="AH46" s="33" t="s">
        <v>418</v>
      </c>
    </row>
    <row r="47" spans="1:34" x14ac:dyDescent="0.3">
      <c r="A47" s="30" t="s">
        <v>1035</v>
      </c>
      <c r="B47" s="30" t="s">
        <v>941</v>
      </c>
      <c r="C47" s="30" t="s">
        <v>1247</v>
      </c>
      <c r="D47" s="30" t="s">
        <v>1300</v>
      </c>
      <c r="E47" s="30" t="s">
        <v>1336</v>
      </c>
      <c r="F47" s="30"/>
      <c r="G47" s="30" t="s">
        <v>110</v>
      </c>
      <c r="H47" s="30" t="s">
        <v>151</v>
      </c>
      <c r="I47" s="30" t="s">
        <v>20</v>
      </c>
      <c r="J47" s="30" t="s">
        <v>8</v>
      </c>
      <c r="K47" s="30" t="s">
        <v>1070</v>
      </c>
      <c r="L47" s="30" t="s">
        <v>1156</v>
      </c>
      <c r="M47" s="30" t="s">
        <v>530</v>
      </c>
      <c r="N47" s="30" t="s">
        <v>530</v>
      </c>
      <c r="O47" s="30">
        <v>1</v>
      </c>
      <c r="P47" s="30" t="s">
        <v>335</v>
      </c>
      <c r="Q47" s="31" t="s">
        <v>140</v>
      </c>
      <c r="R47" s="30" t="s">
        <v>27</v>
      </c>
      <c r="S47" s="30">
        <v>2</v>
      </c>
      <c r="T47" s="30"/>
      <c r="U47" s="32"/>
      <c r="V47" s="32"/>
      <c r="W47" s="32">
        <v>43423</v>
      </c>
      <c r="X47" s="32" t="s">
        <v>1415</v>
      </c>
      <c r="Y47" s="32">
        <v>63.008699999999997</v>
      </c>
      <c r="Z47" s="32" t="s">
        <v>1445</v>
      </c>
      <c r="AA47" s="32">
        <v>2</v>
      </c>
      <c r="AB47" s="21">
        <v>9.3994845539361833</v>
      </c>
      <c r="AC47" s="32"/>
      <c r="AD47" s="32" t="str">
        <f t="shared" si="3"/>
        <v/>
      </c>
      <c r="AE47" s="32">
        <f t="shared" si="4"/>
        <v>50</v>
      </c>
      <c r="AF47" s="11" t="str">
        <f t="shared" si="5"/>
        <v/>
      </c>
      <c r="AG47" s="33" t="s">
        <v>1512</v>
      </c>
      <c r="AH47" s="33" t="s">
        <v>388</v>
      </c>
    </row>
    <row r="48" spans="1:34" x14ac:dyDescent="0.3">
      <c r="A48" s="30" t="s">
        <v>1035</v>
      </c>
      <c r="B48" s="30" t="s">
        <v>1008</v>
      </c>
      <c r="C48" s="30" t="s">
        <v>1143</v>
      </c>
      <c r="D48" s="30" t="s">
        <v>1009</v>
      </c>
      <c r="E48" s="30" t="s">
        <v>1337</v>
      </c>
      <c r="F48" s="30">
        <v>214</v>
      </c>
      <c r="G48" s="30" t="s">
        <v>954</v>
      </c>
      <c r="H48" s="30" t="s">
        <v>151</v>
      </c>
      <c r="I48" s="30" t="s">
        <v>20</v>
      </c>
      <c r="J48" s="30" t="s">
        <v>8</v>
      </c>
      <c r="K48" s="30" t="s">
        <v>1070</v>
      </c>
      <c r="L48" s="30" t="s">
        <v>1156</v>
      </c>
      <c r="M48" s="30" t="s">
        <v>530</v>
      </c>
      <c r="N48" s="30" t="s">
        <v>530</v>
      </c>
      <c r="O48" s="30">
        <v>2</v>
      </c>
      <c r="P48" s="30" t="s">
        <v>335</v>
      </c>
      <c r="Q48" s="31" t="s">
        <v>141</v>
      </c>
      <c r="R48" s="30" t="s">
        <v>28</v>
      </c>
      <c r="S48" s="30">
        <v>2</v>
      </c>
      <c r="T48" s="30"/>
      <c r="U48" s="32"/>
      <c r="V48" s="32"/>
      <c r="W48" s="32">
        <v>43545</v>
      </c>
      <c r="X48" s="32" t="s">
        <v>1415</v>
      </c>
      <c r="Y48" s="32">
        <v>70.034899999999993</v>
      </c>
      <c r="Z48" s="32" t="s">
        <v>1445</v>
      </c>
      <c r="AA48" s="32">
        <v>1</v>
      </c>
      <c r="AB48" s="21">
        <v>4.7393723101999754</v>
      </c>
      <c r="AC48" s="32"/>
      <c r="AD48" s="32" t="str">
        <f t="shared" si="3"/>
        <v/>
      </c>
      <c r="AE48" s="32">
        <f t="shared" si="4"/>
        <v>50</v>
      </c>
      <c r="AF48" s="11" t="str">
        <f t="shared" si="5"/>
        <v/>
      </c>
      <c r="AG48" s="33" t="s">
        <v>1511</v>
      </c>
      <c r="AH48" s="33" t="s">
        <v>387</v>
      </c>
    </row>
    <row r="49" spans="1:34" x14ac:dyDescent="0.3">
      <c r="A49" s="30" t="s">
        <v>1035</v>
      </c>
      <c r="B49" s="30" t="s">
        <v>1008</v>
      </c>
      <c r="C49" s="30" t="s">
        <v>1180</v>
      </c>
      <c r="D49" s="30" t="s">
        <v>1032</v>
      </c>
      <c r="E49" s="30" t="s">
        <v>1338</v>
      </c>
      <c r="F49" s="30">
        <v>5</v>
      </c>
      <c r="G49" s="30" t="s">
        <v>954</v>
      </c>
      <c r="H49" s="30" t="s">
        <v>151</v>
      </c>
      <c r="I49" s="30" t="s">
        <v>20</v>
      </c>
      <c r="J49" s="30" t="s">
        <v>8</v>
      </c>
      <c r="K49" s="30" t="s">
        <v>1070</v>
      </c>
      <c r="L49" s="30" t="s">
        <v>1156</v>
      </c>
      <c r="M49" s="30" t="s">
        <v>530</v>
      </c>
      <c r="N49" s="30" t="s">
        <v>530</v>
      </c>
      <c r="O49" s="30">
        <v>2</v>
      </c>
      <c r="P49" s="30" t="s">
        <v>335</v>
      </c>
      <c r="Q49" s="31" t="s">
        <v>360</v>
      </c>
      <c r="R49" s="30" t="s">
        <v>29</v>
      </c>
      <c r="S49" s="30">
        <v>2</v>
      </c>
      <c r="T49" s="30"/>
      <c r="U49" s="32"/>
      <c r="V49" s="32"/>
      <c r="W49" s="32">
        <v>43545</v>
      </c>
      <c r="X49" s="32" t="s">
        <v>1415</v>
      </c>
      <c r="Y49" s="32">
        <v>58.8568</v>
      </c>
      <c r="Z49" s="32" t="s">
        <v>1445</v>
      </c>
      <c r="AA49" s="32">
        <v>1</v>
      </c>
      <c r="AB49" s="21">
        <v>7.4909354573359268</v>
      </c>
      <c r="AC49" s="32"/>
      <c r="AD49" s="32" t="str">
        <f t="shared" si="3"/>
        <v/>
      </c>
      <c r="AE49" s="32">
        <f t="shared" si="4"/>
        <v>50</v>
      </c>
      <c r="AF49" s="11" t="str">
        <f t="shared" si="5"/>
        <v/>
      </c>
      <c r="AG49" s="33" t="s">
        <v>1512</v>
      </c>
      <c r="AH49" s="33" t="s">
        <v>430</v>
      </c>
    </row>
    <row r="50" spans="1:34" x14ac:dyDescent="0.3">
      <c r="A50" s="30" t="s">
        <v>1035</v>
      </c>
      <c r="B50" s="30" t="s">
        <v>5</v>
      </c>
      <c r="C50" s="30" t="s">
        <v>5</v>
      </c>
      <c r="D50" s="30" t="s">
        <v>5</v>
      </c>
      <c r="E50" s="30" t="s">
        <v>1339</v>
      </c>
      <c r="F50" s="30"/>
      <c r="G50" s="30" t="s">
        <v>5</v>
      </c>
      <c r="H50" s="30" t="s">
        <v>151</v>
      </c>
      <c r="I50" s="30" t="s">
        <v>20</v>
      </c>
      <c r="J50" s="30" t="s">
        <v>8</v>
      </c>
      <c r="K50" s="30" t="s">
        <v>1070</v>
      </c>
      <c r="L50" s="30" t="s">
        <v>1156</v>
      </c>
      <c r="M50" s="30" t="s">
        <v>530</v>
      </c>
      <c r="N50" s="30" t="s">
        <v>530</v>
      </c>
      <c r="O50" s="30">
        <v>2</v>
      </c>
      <c r="P50" s="30" t="s">
        <v>335</v>
      </c>
      <c r="Q50" s="31" t="s">
        <v>361</v>
      </c>
      <c r="R50" s="30" t="s">
        <v>30</v>
      </c>
      <c r="S50" s="30">
        <v>2</v>
      </c>
      <c r="T50" s="30"/>
      <c r="U50" s="32"/>
      <c r="V50" s="32"/>
      <c r="W50" s="32">
        <v>43545</v>
      </c>
      <c r="X50" s="32" t="s">
        <v>1415</v>
      </c>
      <c r="Y50" s="32">
        <v>49.496499999999997</v>
      </c>
      <c r="Z50" s="32" t="s">
        <v>1445</v>
      </c>
      <c r="AA50" s="32">
        <v>1</v>
      </c>
      <c r="AB50" s="21">
        <v>1.1232315115794651</v>
      </c>
      <c r="AC50" s="32"/>
      <c r="AD50" s="32" t="str">
        <f t="shared" si="3"/>
        <v/>
      </c>
      <c r="AE50" s="32">
        <f t="shared" si="4"/>
        <v>50</v>
      </c>
      <c r="AF50" s="11" t="str">
        <f t="shared" si="5"/>
        <v/>
      </c>
      <c r="AG50" s="33" t="s">
        <v>1511</v>
      </c>
      <c r="AH50" s="33" t="s">
        <v>428</v>
      </c>
    </row>
    <row r="51" spans="1:34" x14ac:dyDescent="0.3">
      <c r="A51" s="30" t="s">
        <v>1036</v>
      </c>
      <c r="B51" s="30" t="s">
        <v>5</v>
      </c>
      <c r="C51" s="30" t="s">
        <v>5</v>
      </c>
      <c r="D51" s="30" t="s">
        <v>5</v>
      </c>
      <c r="E51" s="30" t="s">
        <v>1427</v>
      </c>
      <c r="F51" s="30"/>
      <c r="G51" s="30" t="s">
        <v>5</v>
      </c>
      <c r="H51" s="30" t="s">
        <v>151</v>
      </c>
      <c r="I51" s="30" t="s">
        <v>1204</v>
      </c>
      <c r="J51" s="30" t="s">
        <v>7</v>
      </c>
      <c r="K51" s="30" t="s">
        <v>1073</v>
      </c>
      <c r="L51" s="30" t="s">
        <v>1169</v>
      </c>
      <c r="M51" s="30" t="s">
        <v>530</v>
      </c>
      <c r="N51" s="30" t="s">
        <v>530</v>
      </c>
      <c r="O51" s="30">
        <v>1</v>
      </c>
      <c r="P51" s="30" t="s">
        <v>335</v>
      </c>
      <c r="Q51" s="31" t="s">
        <v>33</v>
      </c>
      <c r="R51" s="30" t="s">
        <v>25</v>
      </c>
      <c r="S51" s="30">
        <v>1</v>
      </c>
      <c r="T51" s="30"/>
      <c r="U51" s="32"/>
      <c r="V51" s="32"/>
      <c r="W51" s="32">
        <v>43424</v>
      </c>
      <c r="X51" s="32" t="s">
        <v>1442</v>
      </c>
      <c r="Y51" s="32">
        <v>58.308599999999998</v>
      </c>
      <c r="Z51" s="32" t="s">
        <v>1446</v>
      </c>
      <c r="AA51" s="32">
        <v>2</v>
      </c>
      <c r="AB51" s="21">
        <v>0.78102271678017454</v>
      </c>
      <c r="AC51" s="32"/>
      <c r="AD51" s="32">
        <f t="shared" si="3"/>
        <v>50</v>
      </c>
      <c r="AE51" s="32" t="str">
        <f t="shared" si="4"/>
        <v/>
      </c>
      <c r="AF51" s="11" t="str">
        <f t="shared" si="5"/>
        <v/>
      </c>
      <c r="AG51" s="33" t="s">
        <v>1512</v>
      </c>
      <c r="AH51" s="33" t="s">
        <v>412</v>
      </c>
    </row>
    <row r="52" spans="1:34" x14ac:dyDescent="0.3">
      <c r="A52" s="30" t="s">
        <v>1036</v>
      </c>
      <c r="B52" s="30" t="s">
        <v>941</v>
      </c>
      <c r="C52" s="30" t="s">
        <v>1248</v>
      </c>
      <c r="D52" s="30" t="s">
        <v>1297</v>
      </c>
      <c r="E52" s="30" t="s">
        <v>1428</v>
      </c>
      <c r="F52" s="30"/>
      <c r="G52" s="30" t="s">
        <v>110</v>
      </c>
      <c r="H52" s="30" t="s">
        <v>151</v>
      </c>
      <c r="I52" s="30" t="s">
        <v>1204</v>
      </c>
      <c r="J52" s="30" t="s">
        <v>7</v>
      </c>
      <c r="K52" s="30" t="s">
        <v>1073</v>
      </c>
      <c r="L52" s="30" t="s">
        <v>1169</v>
      </c>
      <c r="M52" s="30" t="s">
        <v>530</v>
      </c>
      <c r="N52" s="30" t="s">
        <v>530</v>
      </c>
      <c r="O52" s="30">
        <v>1</v>
      </c>
      <c r="P52" s="30" t="s">
        <v>335</v>
      </c>
      <c r="Q52" s="31" t="s">
        <v>132</v>
      </c>
      <c r="R52" s="30" t="s">
        <v>26</v>
      </c>
      <c r="S52" s="30">
        <v>1</v>
      </c>
      <c r="T52" s="30"/>
      <c r="U52" s="32"/>
      <c r="V52" s="32"/>
      <c r="W52" s="32">
        <v>43424</v>
      </c>
      <c r="X52" s="32" t="s">
        <v>1442</v>
      </c>
      <c r="Y52" s="32">
        <v>65.2744</v>
      </c>
      <c r="Z52" s="32" t="s">
        <v>1446</v>
      </c>
      <c r="AA52" s="32">
        <v>2</v>
      </c>
      <c r="AB52" s="21">
        <v>3.2491121292566305</v>
      </c>
      <c r="AC52" s="32"/>
      <c r="AD52" s="32" t="str">
        <f t="shared" si="3"/>
        <v/>
      </c>
      <c r="AE52" s="32">
        <f t="shared" si="4"/>
        <v>50</v>
      </c>
      <c r="AF52" s="11" t="str">
        <f t="shared" si="5"/>
        <v/>
      </c>
      <c r="AG52" s="33" t="s">
        <v>1511</v>
      </c>
      <c r="AH52" s="33" t="s">
        <v>435</v>
      </c>
    </row>
    <row r="53" spans="1:34" x14ac:dyDescent="0.3">
      <c r="A53" s="30" t="s">
        <v>1036</v>
      </c>
      <c r="B53" s="30" t="s">
        <v>942</v>
      </c>
      <c r="C53" s="30" t="s">
        <v>1059</v>
      </c>
      <c r="D53" s="30" t="s">
        <v>442</v>
      </c>
      <c r="E53" s="30" t="s">
        <v>1429</v>
      </c>
      <c r="F53" s="30"/>
      <c r="G53" s="30" t="s">
        <v>954</v>
      </c>
      <c r="H53" s="30" t="s">
        <v>151</v>
      </c>
      <c r="I53" s="30" t="s">
        <v>1204</v>
      </c>
      <c r="J53" s="30" t="s">
        <v>7</v>
      </c>
      <c r="K53" s="30" t="s">
        <v>1073</v>
      </c>
      <c r="L53" s="30" t="s">
        <v>1169</v>
      </c>
      <c r="M53" s="30" t="s">
        <v>530</v>
      </c>
      <c r="N53" s="30" t="s">
        <v>530</v>
      </c>
      <c r="O53" s="30">
        <v>1</v>
      </c>
      <c r="P53" s="30" t="s">
        <v>335</v>
      </c>
      <c r="Q53" s="31" t="s">
        <v>133</v>
      </c>
      <c r="R53" s="30" t="s">
        <v>27</v>
      </c>
      <c r="S53" s="30">
        <v>1</v>
      </c>
      <c r="T53" s="30"/>
      <c r="U53" s="32"/>
      <c r="V53" s="32"/>
      <c r="W53" s="32">
        <v>43424</v>
      </c>
      <c r="X53" s="32" t="s">
        <v>1442</v>
      </c>
      <c r="Y53" s="32">
        <v>66.614400000000003</v>
      </c>
      <c r="Z53" s="32" t="s">
        <v>1446</v>
      </c>
      <c r="AA53" s="32">
        <v>2</v>
      </c>
      <c r="AB53" s="21">
        <v>28.796693175621265</v>
      </c>
      <c r="AC53" s="32"/>
      <c r="AD53" s="32" t="str">
        <f t="shared" si="3"/>
        <v/>
      </c>
      <c r="AE53" s="32" t="str">
        <f t="shared" si="4"/>
        <v/>
      </c>
      <c r="AF53" s="11">
        <f t="shared" si="5"/>
        <v>2</v>
      </c>
      <c r="AG53" s="33" t="s">
        <v>1512</v>
      </c>
      <c r="AH53" s="33" t="s">
        <v>393</v>
      </c>
    </row>
    <row r="54" spans="1:34" x14ac:dyDescent="0.3">
      <c r="A54" s="30" t="s">
        <v>1036</v>
      </c>
      <c r="B54" s="30" t="s">
        <v>941</v>
      </c>
      <c r="C54" s="30" t="s">
        <v>1249</v>
      </c>
      <c r="D54" s="30" t="s">
        <v>1298</v>
      </c>
      <c r="E54" s="30" t="s">
        <v>1430</v>
      </c>
      <c r="F54" s="30"/>
      <c r="G54" s="30" t="s">
        <v>110</v>
      </c>
      <c r="H54" s="30" t="s">
        <v>151</v>
      </c>
      <c r="I54" s="30" t="s">
        <v>1204</v>
      </c>
      <c r="J54" s="30" t="s">
        <v>7</v>
      </c>
      <c r="K54" s="30" t="s">
        <v>1073</v>
      </c>
      <c r="L54" s="30" t="s">
        <v>1169</v>
      </c>
      <c r="M54" s="30" t="s">
        <v>530</v>
      </c>
      <c r="N54" s="30" t="s">
        <v>530</v>
      </c>
      <c r="O54" s="30">
        <v>1</v>
      </c>
      <c r="P54" s="30" t="s">
        <v>335</v>
      </c>
      <c r="Q54" s="31" t="s">
        <v>134</v>
      </c>
      <c r="R54" s="30" t="s">
        <v>28</v>
      </c>
      <c r="S54" s="30">
        <v>1</v>
      </c>
      <c r="T54" s="30"/>
      <c r="U54" s="32"/>
      <c r="V54" s="32"/>
      <c r="W54" s="32">
        <v>43424</v>
      </c>
      <c r="X54" s="32" t="s">
        <v>1442</v>
      </c>
      <c r="Y54" s="32">
        <v>64.922700000000006</v>
      </c>
      <c r="Z54" s="32" t="s">
        <v>1446</v>
      </c>
      <c r="AA54" s="32">
        <v>2</v>
      </c>
      <c r="AB54" s="21">
        <v>39.931286738116945</v>
      </c>
      <c r="AC54" s="32"/>
      <c r="AD54" s="32" t="str">
        <f t="shared" si="3"/>
        <v/>
      </c>
      <c r="AE54" s="32" t="str">
        <f t="shared" si="4"/>
        <v/>
      </c>
      <c r="AF54" s="11">
        <f t="shared" si="5"/>
        <v>2</v>
      </c>
      <c r="AG54" s="33" t="s">
        <v>1512</v>
      </c>
      <c r="AH54" s="33" t="s">
        <v>33</v>
      </c>
    </row>
    <row r="55" spans="1:34" x14ac:dyDescent="0.3">
      <c r="A55" s="30" t="s">
        <v>1036</v>
      </c>
      <c r="B55" s="30" t="s">
        <v>5</v>
      </c>
      <c r="C55" s="30" t="s">
        <v>5</v>
      </c>
      <c r="D55" s="30" t="s">
        <v>5</v>
      </c>
      <c r="E55" s="30" t="s">
        <v>1431</v>
      </c>
      <c r="F55" s="30"/>
      <c r="G55" s="30" t="s">
        <v>5</v>
      </c>
      <c r="H55" s="30" t="s">
        <v>151</v>
      </c>
      <c r="I55" s="30" t="s">
        <v>1204</v>
      </c>
      <c r="J55" s="30" t="s">
        <v>7</v>
      </c>
      <c r="K55" s="30" t="s">
        <v>1073</v>
      </c>
      <c r="L55" s="30" t="s">
        <v>1169</v>
      </c>
      <c r="M55" s="30" t="s">
        <v>530</v>
      </c>
      <c r="N55" s="30" t="s">
        <v>530</v>
      </c>
      <c r="O55" s="30">
        <v>1</v>
      </c>
      <c r="P55" s="30" t="s">
        <v>335</v>
      </c>
      <c r="Q55" s="31" t="s">
        <v>135</v>
      </c>
      <c r="R55" s="30" t="s">
        <v>29</v>
      </c>
      <c r="S55" s="30">
        <v>1</v>
      </c>
      <c r="T55" s="30"/>
      <c r="U55" s="32"/>
      <c r="V55" s="32"/>
      <c r="W55" s="32">
        <v>43573</v>
      </c>
      <c r="X55" s="32" t="s">
        <v>1442</v>
      </c>
      <c r="Y55" s="32">
        <v>128.90700000000001</v>
      </c>
      <c r="Z55" s="32" t="s">
        <v>1446</v>
      </c>
      <c r="AA55" s="4">
        <v>1</v>
      </c>
      <c r="AB55" s="21">
        <v>0.78710714980570584</v>
      </c>
      <c r="AC55" s="32"/>
      <c r="AD55" s="32">
        <f t="shared" si="3"/>
        <v>50</v>
      </c>
      <c r="AE55" s="32" t="str">
        <f t="shared" si="4"/>
        <v/>
      </c>
      <c r="AF55" s="11" t="str">
        <f t="shared" si="5"/>
        <v/>
      </c>
      <c r="AG55" s="33" t="s">
        <v>1511</v>
      </c>
      <c r="AH55" s="33" t="s">
        <v>420</v>
      </c>
    </row>
    <row r="56" spans="1:34" x14ac:dyDescent="0.3">
      <c r="A56" s="30" t="s">
        <v>1036</v>
      </c>
      <c r="B56" s="30" t="s">
        <v>941</v>
      </c>
      <c r="C56" s="30" t="s">
        <v>1250</v>
      </c>
      <c r="D56" s="30" t="s">
        <v>1303</v>
      </c>
      <c r="E56" s="30" t="s">
        <v>1432</v>
      </c>
      <c r="F56" s="30"/>
      <c r="G56" s="30" t="s">
        <v>110</v>
      </c>
      <c r="H56" s="30" t="s">
        <v>151</v>
      </c>
      <c r="I56" s="30" t="s">
        <v>1204</v>
      </c>
      <c r="J56" s="30" t="s">
        <v>7</v>
      </c>
      <c r="K56" s="30" t="s">
        <v>1073</v>
      </c>
      <c r="L56" s="30" t="s">
        <v>1169</v>
      </c>
      <c r="M56" s="30" t="s">
        <v>530</v>
      </c>
      <c r="N56" s="30" t="s">
        <v>530</v>
      </c>
      <c r="O56" s="30">
        <v>1</v>
      </c>
      <c r="P56" s="30" t="s">
        <v>335</v>
      </c>
      <c r="Q56" s="31" t="s">
        <v>136</v>
      </c>
      <c r="R56" s="30" t="s">
        <v>30</v>
      </c>
      <c r="S56" s="30">
        <v>1</v>
      </c>
      <c r="T56" s="30"/>
      <c r="U56" s="32"/>
      <c r="V56" s="32"/>
      <c r="W56" s="32">
        <v>43573</v>
      </c>
      <c r="X56" s="32" t="s">
        <v>1442</v>
      </c>
      <c r="Y56" s="32">
        <v>121.4742</v>
      </c>
      <c r="Z56" s="32" t="s">
        <v>1446</v>
      </c>
      <c r="AA56" s="4">
        <v>1</v>
      </c>
      <c r="AB56" s="21">
        <v>0.75301404341931277</v>
      </c>
      <c r="AC56" s="32"/>
      <c r="AD56" s="32">
        <f t="shared" si="3"/>
        <v>50</v>
      </c>
      <c r="AE56" s="32" t="str">
        <f t="shared" si="4"/>
        <v/>
      </c>
      <c r="AF56" s="11" t="str">
        <f t="shared" si="5"/>
        <v/>
      </c>
      <c r="AG56" s="33" t="s">
        <v>1511</v>
      </c>
      <c r="AH56" s="33" t="s">
        <v>140</v>
      </c>
    </row>
    <row r="57" spans="1:34" x14ac:dyDescent="0.3">
      <c r="A57" s="30" t="s">
        <v>1036</v>
      </c>
      <c r="B57" s="30" t="s">
        <v>1010</v>
      </c>
      <c r="C57" s="30" t="s">
        <v>1202</v>
      </c>
      <c r="D57" s="30" t="s">
        <v>1296</v>
      </c>
      <c r="E57" s="30" t="s">
        <v>1433</v>
      </c>
      <c r="F57" s="30"/>
      <c r="G57" s="30" t="s">
        <v>954</v>
      </c>
      <c r="H57" s="30" t="s">
        <v>151</v>
      </c>
      <c r="I57" s="30" t="s">
        <v>1204</v>
      </c>
      <c r="J57" s="30" t="s">
        <v>7</v>
      </c>
      <c r="K57" s="30" t="s">
        <v>1073</v>
      </c>
      <c r="L57" s="30" t="s">
        <v>1169</v>
      </c>
      <c r="M57" s="30" t="s">
        <v>530</v>
      </c>
      <c r="N57" s="30" t="s">
        <v>530</v>
      </c>
      <c r="O57" s="30">
        <v>1</v>
      </c>
      <c r="P57" s="30" t="s">
        <v>335</v>
      </c>
      <c r="Q57" s="31" t="s">
        <v>137</v>
      </c>
      <c r="R57" s="30" t="s">
        <v>31</v>
      </c>
      <c r="S57" s="30">
        <v>1</v>
      </c>
      <c r="T57" s="30"/>
      <c r="U57" s="32"/>
      <c r="V57" s="32"/>
      <c r="W57" s="32">
        <v>43573</v>
      </c>
      <c r="X57" s="32" t="s">
        <v>1442</v>
      </c>
      <c r="Y57" s="32">
        <v>126.5997</v>
      </c>
      <c r="Z57" s="32" t="s">
        <v>1446</v>
      </c>
      <c r="AA57" s="32">
        <v>1</v>
      </c>
      <c r="AB57" s="21">
        <v>0.79083893539469818</v>
      </c>
      <c r="AC57" s="32"/>
      <c r="AD57" s="32">
        <f t="shared" si="3"/>
        <v>50</v>
      </c>
      <c r="AE57" s="32" t="str">
        <f t="shared" si="4"/>
        <v/>
      </c>
      <c r="AF57" s="11" t="str">
        <f t="shared" si="5"/>
        <v/>
      </c>
      <c r="AG57" s="33" t="s">
        <v>1512</v>
      </c>
      <c r="AH57" s="33" t="s">
        <v>428</v>
      </c>
    </row>
    <row r="58" spans="1:34" x14ac:dyDescent="0.3">
      <c r="A58" s="30" t="s">
        <v>1036</v>
      </c>
      <c r="B58" s="30" t="s">
        <v>523</v>
      </c>
      <c r="C58" s="30" t="s">
        <v>1150</v>
      </c>
      <c r="D58" s="30" t="s">
        <v>1007</v>
      </c>
      <c r="E58" s="30" t="s">
        <v>1434</v>
      </c>
      <c r="F58" s="30">
        <v>81</v>
      </c>
      <c r="G58" s="30" t="s">
        <v>110</v>
      </c>
      <c r="H58" s="30" t="s">
        <v>151</v>
      </c>
      <c r="I58" s="30" t="s">
        <v>1204</v>
      </c>
      <c r="J58" s="30" t="s">
        <v>7</v>
      </c>
      <c r="K58" s="30" t="s">
        <v>1073</v>
      </c>
      <c r="L58" s="30" t="s">
        <v>1169</v>
      </c>
      <c r="M58" s="30" t="s">
        <v>530</v>
      </c>
      <c r="N58" s="30" t="s">
        <v>530</v>
      </c>
      <c r="O58" s="30">
        <v>1</v>
      </c>
      <c r="P58" s="30" t="s">
        <v>335</v>
      </c>
      <c r="Q58" s="31" t="s">
        <v>138</v>
      </c>
      <c r="R58" s="30" t="s">
        <v>32</v>
      </c>
      <c r="S58" s="30">
        <v>1</v>
      </c>
      <c r="T58" s="30">
        <v>0.2</v>
      </c>
      <c r="U58" s="32"/>
      <c r="V58" s="32">
        <v>0.15</v>
      </c>
      <c r="W58" s="32">
        <v>43573</v>
      </c>
      <c r="X58" s="32" t="s">
        <v>1442</v>
      </c>
      <c r="Y58" s="32">
        <v>113.41500000000001</v>
      </c>
      <c r="Z58" s="32" t="s">
        <v>1446</v>
      </c>
      <c r="AA58" s="4">
        <v>1</v>
      </c>
      <c r="AB58" s="21">
        <v>27.850659916943059</v>
      </c>
      <c r="AC58" s="32"/>
      <c r="AD58" s="32" t="str">
        <f t="shared" si="3"/>
        <v/>
      </c>
      <c r="AE58" s="32" t="str">
        <f t="shared" si="4"/>
        <v/>
      </c>
      <c r="AF58" s="11">
        <f t="shared" si="5"/>
        <v>2</v>
      </c>
      <c r="AG58" s="33" t="s">
        <v>1511</v>
      </c>
      <c r="AH58" s="33" t="s">
        <v>408</v>
      </c>
    </row>
    <row r="59" spans="1:34" x14ac:dyDescent="0.3">
      <c r="A59" s="30" t="s">
        <v>1036</v>
      </c>
      <c r="B59" s="30" t="s">
        <v>941</v>
      </c>
      <c r="C59" s="30" t="s">
        <v>1251</v>
      </c>
      <c r="D59" s="30" t="s">
        <v>1304</v>
      </c>
      <c r="E59" s="30" t="s">
        <v>1435</v>
      </c>
      <c r="F59" s="30"/>
      <c r="G59" s="30" t="s">
        <v>954</v>
      </c>
      <c r="H59" s="30" t="s">
        <v>151</v>
      </c>
      <c r="I59" s="30" t="s">
        <v>1204</v>
      </c>
      <c r="J59" s="30" t="s">
        <v>7</v>
      </c>
      <c r="K59" s="30" t="s">
        <v>1073</v>
      </c>
      <c r="L59" s="30" t="s">
        <v>1169</v>
      </c>
      <c r="M59" s="30" t="s">
        <v>530</v>
      </c>
      <c r="N59" s="30" t="s">
        <v>530</v>
      </c>
      <c r="O59" s="30">
        <v>1</v>
      </c>
      <c r="P59" s="30" t="s">
        <v>335</v>
      </c>
      <c r="Q59" s="31" t="s">
        <v>139</v>
      </c>
      <c r="R59" s="30" t="s">
        <v>25</v>
      </c>
      <c r="S59" s="30">
        <v>2</v>
      </c>
      <c r="T59" s="30"/>
      <c r="U59" s="32"/>
      <c r="V59" s="32"/>
      <c r="W59" s="32">
        <v>43573</v>
      </c>
      <c r="X59" s="32" t="s">
        <v>1442</v>
      </c>
      <c r="Y59" s="32">
        <v>121.2436</v>
      </c>
      <c r="Z59" s="32" t="s">
        <v>1446</v>
      </c>
      <c r="AA59" s="32">
        <v>1</v>
      </c>
      <c r="AB59" s="21">
        <v>0.49547520347250362</v>
      </c>
      <c r="AC59" s="32"/>
      <c r="AD59" s="32">
        <f t="shared" si="3"/>
        <v>50</v>
      </c>
      <c r="AE59" s="32" t="str">
        <f t="shared" si="4"/>
        <v/>
      </c>
      <c r="AF59" s="11" t="str">
        <f t="shared" si="5"/>
        <v/>
      </c>
      <c r="AG59" s="33" t="s">
        <v>1511</v>
      </c>
      <c r="AH59" s="33" t="s">
        <v>424</v>
      </c>
    </row>
    <row r="60" spans="1:34" x14ac:dyDescent="0.3">
      <c r="A60" s="30" t="s">
        <v>1036</v>
      </c>
      <c r="B60" s="30" t="s">
        <v>523</v>
      </c>
      <c r="C60" s="30" t="s">
        <v>1152</v>
      </c>
      <c r="D60" s="30" t="s">
        <v>1007</v>
      </c>
      <c r="E60" s="30" t="s">
        <v>1436</v>
      </c>
      <c r="F60" s="30">
        <v>94</v>
      </c>
      <c r="G60" s="30" t="s">
        <v>110</v>
      </c>
      <c r="H60" s="30" t="s">
        <v>151</v>
      </c>
      <c r="I60" s="30" t="s">
        <v>1204</v>
      </c>
      <c r="J60" s="30" t="s">
        <v>7</v>
      </c>
      <c r="K60" s="30" t="s">
        <v>1073</v>
      </c>
      <c r="L60" s="30" t="s">
        <v>1169</v>
      </c>
      <c r="M60" s="30" t="s">
        <v>530</v>
      </c>
      <c r="N60" s="30" t="s">
        <v>530</v>
      </c>
      <c r="O60" s="30">
        <v>1</v>
      </c>
      <c r="P60" s="30" t="s">
        <v>335</v>
      </c>
      <c r="Q60" s="31" t="s">
        <v>34</v>
      </c>
      <c r="R60" s="30" t="s">
        <v>26</v>
      </c>
      <c r="S60" s="30">
        <v>2</v>
      </c>
      <c r="T60" s="30">
        <v>0.2</v>
      </c>
      <c r="U60" s="32"/>
      <c r="V60" s="32">
        <v>0.15</v>
      </c>
      <c r="W60" s="32">
        <v>43573</v>
      </c>
      <c r="X60" s="32" t="s">
        <v>1442</v>
      </c>
      <c r="Y60" s="32">
        <v>131.41929999999999</v>
      </c>
      <c r="Z60" s="32" t="s">
        <v>1446</v>
      </c>
      <c r="AA60" s="4">
        <v>1</v>
      </c>
      <c r="AB60" s="21">
        <v>0.47120945195676911</v>
      </c>
      <c r="AC60" s="32"/>
      <c r="AD60" s="32">
        <f t="shared" si="3"/>
        <v>50</v>
      </c>
      <c r="AE60" s="32" t="str">
        <f t="shared" si="4"/>
        <v/>
      </c>
      <c r="AF60" s="11" t="str">
        <f t="shared" si="5"/>
        <v/>
      </c>
      <c r="AG60" s="33" t="s">
        <v>1512</v>
      </c>
      <c r="AH60" s="33" t="s">
        <v>402</v>
      </c>
    </row>
    <row r="61" spans="1:34" x14ac:dyDescent="0.3">
      <c r="A61" s="30" t="s">
        <v>1036</v>
      </c>
      <c r="B61" s="30" t="s">
        <v>941</v>
      </c>
      <c r="C61" s="30" t="s">
        <v>1252</v>
      </c>
      <c r="D61" s="30" t="s">
        <v>1305</v>
      </c>
      <c r="E61" s="30" t="s">
        <v>1437</v>
      </c>
      <c r="F61" s="30"/>
      <c r="G61" s="30" t="s">
        <v>110</v>
      </c>
      <c r="H61" s="30" t="s">
        <v>151</v>
      </c>
      <c r="I61" s="30" t="s">
        <v>1204</v>
      </c>
      <c r="J61" s="30" t="s">
        <v>7</v>
      </c>
      <c r="K61" s="30" t="s">
        <v>1073</v>
      </c>
      <c r="L61" s="30" t="s">
        <v>1169</v>
      </c>
      <c r="M61" s="30" t="s">
        <v>530</v>
      </c>
      <c r="N61" s="30" t="s">
        <v>530</v>
      </c>
      <c r="O61" s="30">
        <v>1</v>
      </c>
      <c r="P61" s="30" t="s">
        <v>335</v>
      </c>
      <c r="Q61" s="31" t="s">
        <v>140</v>
      </c>
      <c r="R61" s="30" t="s">
        <v>27</v>
      </c>
      <c r="S61" s="30">
        <v>2</v>
      </c>
      <c r="T61" s="30"/>
      <c r="U61" s="32"/>
      <c r="V61" s="32"/>
      <c r="W61" s="32">
        <v>43573</v>
      </c>
      <c r="X61" s="32" t="s">
        <v>1442</v>
      </c>
      <c r="Y61" s="32">
        <v>120.14230000000001</v>
      </c>
      <c r="Z61" s="32" t="s">
        <v>1446</v>
      </c>
      <c r="AA61" s="32">
        <v>1</v>
      </c>
      <c r="AB61" s="21">
        <v>0.48323737204199041</v>
      </c>
      <c r="AC61" s="32"/>
      <c r="AD61" s="32">
        <f t="shared" si="3"/>
        <v>50</v>
      </c>
      <c r="AE61" s="32" t="str">
        <f t="shared" si="4"/>
        <v/>
      </c>
      <c r="AF61" s="11" t="str">
        <f t="shared" si="5"/>
        <v/>
      </c>
      <c r="AG61" s="33" t="s">
        <v>1512</v>
      </c>
      <c r="AH61" s="33" t="s">
        <v>371</v>
      </c>
    </row>
    <row r="62" spans="1:34" x14ac:dyDescent="0.3">
      <c r="A62" s="30" t="s">
        <v>1036</v>
      </c>
      <c r="B62" s="30" t="s">
        <v>1008</v>
      </c>
      <c r="C62" s="30" t="s">
        <v>1129</v>
      </c>
      <c r="D62" s="30" t="s">
        <v>1009</v>
      </c>
      <c r="E62" s="30" t="s">
        <v>1438</v>
      </c>
      <c r="F62" s="30">
        <v>211</v>
      </c>
      <c r="G62" s="30" t="s">
        <v>954</v>
      </c>
      <c r="H62" s="30" t="s">
        <v>151</v>
      </c>
      <c r="I62" s="30" t="s">
        <v>1204</v>
      </c>
      <c r="J62" s="30" t="s">
        <v>7</v>
      </c>
      <c r="K62" s="30" t="s">
        <v>1073</v>
      </c>
      <c r="L62" s="30" t="s">
        <v>1169</v>
      </c>
      <c r="M62" s="30" t="s">
        <v>530</v>
      </c>
      <c r="N62" s="30" t="s">
        <v>530</v>
      </c>
      <c r="O62" s="30">
        <v>1</v>
      </c>
      <c r="P62" s="30" t="s">
        <v>335</v>
      </c>
      <c r="Q62" s="31" t="s">
        <v>141</v>
      </c>
      <c r="R62" s="30" t="s">
        <v>28</v>
      </c>
      <c r="S62" s="30">
        <v>2</v>
      </c>
      <c r="T62" s="30"/>
      <c r="U62" s="32"/>
      <c r="V62" s="32"/>
      <c r="W62" s="32">
        <v>43573</v>
      </c>
      <c r="X62" s="32" t="s">
        <v>1442</v>
      </c>
      <c r="Y62" s="32">
        <v>120.9362</v>
      </c>
      <c r="Z62" s="32" t="s">
        <v>1446</v>
      </c>
      <c r="AA62" s="4">
        <v>1</v>
      </c>
      <c r="AB62" s="21">
        <v>5.932116073127097</v>
      </c>
      <c r="AC62" s="32"/>
      <c r="AD62" s="32" t="str">
        <f t="shared" si="3"/>
        <v/>
      </c>
      <c r="AE62" s="32">
        <f t="shared" si="4"/>
        <v>50</v>
      </c>
      <c r="AF62" s="11" t="str">
        <f t="shared" si="5"/>
        <v/>
      </c>
      <c r="AG62" s="33" t="s">
        <v>1511</v>
      </c>
      <c r="AH62" s="33" t="s">
        <v>399</v>
      </c>
    </row>
    <row r="63" spans="1:34" x14ac:dyDescent="0.3">
      <c r="A63" s="30" t="s">
        <v>1036</v>
      </c>
      <c r="B63" s="30" t="s">
        <v>1008</v>
      </c>
      <c r="C63" s="30" t="s">
        <v>1178</v>
      </c>
      <c r="D63" s="30" t="s">
        <v>1032</v>
      </c>
      <c r="E63" s="30" t="s">
        <v>1439</v>
      </c>
      <c r="F63" s="30">
        <v>19</v>
      </c>
      <c r="G63" s="30" t="s">
        <v>954</v>
      </c>
      <c r="H63" s="30" t="s">
        <v>151</v>
      </c>
      <c r="I63" s="30" t="s">
        <v>1204</v>
      </c>
      <c r="J63" s="30" t="s">
        <v>7</v>
      </c>
      <c r="K63" s="30" t="s">
        <v>1073</v>
      </c>
      <c r="L63" s="30" t="s">
        <v>1169</v>
      </c>
      <c r="M63" s="30" t="s">
        <v>530</v>
      </c>
      <c r="N63" s="30" t="s">
        <v>530</v>
      </c>
      <c r="O63" s="30">
        <v>1</v>
      </c>
      <c r="P63" s="30" t="s">
        <v>335</v>
      </c>
      <c r="Q63" s="31" t="s">
        <v>360</v>
      </c>
      <c r="R63" s="30" t="s">
        <v>29</v>
      </c>
      <c r="S63" s="30">
        <v>2</v>
      </c>
      <c r="T63" s="30"/>
      <c r="U63" s="32"/>
      <c r="V63" s="32"/>
      <c r="W63" s="32">
        <v>43573</v>
      </c>
      <c r="X63" s="32" t="s">
        <v>1442</v>
      </c>
      <c r="Y63" s="32">
        <v>147.23560000000001</v>
      </c>
      <c r="Z63" s="32" t="s">
        <v>1446</v>
      </c>
      <c r="AA63" s="4">
        <v>1</v>
      </c>
      <c r="AB63" s="21">
        <v>0.99435050669304692</v>
      </c>
      <c r="AC63" s="32"/>
      <c r="AD63" s="32">
        <f t="shared" si="3"/>
        <v>50</v>
      </c>
      <c r="AE63" s="32" t="str">
        <f t="shared" si="4"/>
        <v/>
      </c>
      <c r="AF63" s="11" t="str">
        <f t="shared" si="5"/>
        <v/>
      </c>
      <c r="AG63" s="33" t="s">
        <v>1512</v>
      </c>
      <c r="AH63" s="33" t="s">
        <v>364</v>
      </c>
    </row>
    <row r="64" spans="1:34" x14ac:dyDescent="0.3">
      <c r="A64" s="30" t="s">
        <v>1036</v>
      </c>
      <c r="B64" s="30" t="s">
        <v>5</v>
      </c>
      <c r="C64" s="30" t="s">
        <v>5</v>
      </c>
      <c r="D64" s="30" t="s">
        <v>5</v>
      </c>
      <c r="E64" s="30" t="s">
        <v>1440</v>
      </c>
      <c r="F64" s="30"/>
      <c r="G64" s="30" t="s">
        <v>5</v>
      </c>
      <c r="H64" s="30" t="s">
        <v>151</v>
      </c>
      <c r="I64" s="30" t="s">
        <v>1204</v>
      </c>
      <c r="J64" s="30" t="s">
        <v>7</v>
      </c>
      <c r="K64" s="30" t="s">
        <v>1073</v>
      </c>
      <c r="L64" s="30" t="s">
        <v>1169</v>
      </c>
      <c r="M64" s="30" t="s">
        <v>530</v>
      </c>
      <c r="N64" s="30" t="s">
        <v>530</v>
      </c>
      <c r="O64" s="30">
        <v>1</v>
      </c>
      <c r="P64" s="30" t="s">
        <v>335</v>
      </c>
      <c r="Q64" s="31" t="s">
        <v>361</v>
      </c>
      <c r="R64" s="30" t="s">
        <v>30</v>
      </c>
      <c r="S64" s="30">
        <v>2</v>
      </c>
      <c r="T64" s="30"/>
      <c r="U64" s="32"/>
      <c r="V64" s="32"/>
      <c r="W64" s="32">
        <v>43573</v>
      </c>
      <c r="X64" s="32" t="s">
        <v>1442</v>
      </c>
      <c r="Y64" s="32">
        <v>131.65</v>
      </c>
      <c r="Z64" s="32" t="s">
        <v>1446</v>
      </c>
      <c r="AA64" s="4">
        <v>1</v>
      </c>
      <c r="AB64" s="21">
        <v>0.50433346224381859</v>
      </c>
      <c r="AC64" s="32"/>
      <c r="AD64" s="32">
        <f t="shared" si="3"/>
        <v>50</v>
      </c>
      <c r="AE64" s="32" t="str">
        <f t="shared" si="4"/>
        <v/>
      </c>
      <c r="AF64" s="11" t="str">
        <f t="shared" si="5"/>
        <v/>
      </c>
      <c r="AG64" s="33" t="s">
        <v>1512</v>
      </c>
      <c r="AH64" s="33" t="s">
        <v>431</v>
      </c>
    </row>
    <row r="65" spans="1:34" x14ac:dyDescent="0.3">
      <c r="A65" s="30" t="s">
        <v>1036</v>
      </c>
      <c r="B65" s="30" t="s">
        <v>1008</v>
      </c>
      <c r="C65" s="30" t="s">
        <v>1203</v>
      </c>
      <c r="D65" s="30" t="s">
        <v>1009</v>
      </c>
      <c r="E65" s="30" t="s">
        <v>1441</v>
      </c>
      <c r="F65" s="30"/>
      <c r="G65" s="30" t="s">
        <v>954</v>
      </c>
      <c r="H65" s="30" t="s">
        <v>151</v>
      </c>
      <c r="I65" s="30" t="s">
        <v>1204</v>
      </c>
      <c r="J65" s="30" t="s">
        <v>7</v>
      </c>
      <c r="K65" s="30" t="s">
        <v>1073</v>
      </c>
      <c r="L65" s="30" t="s">
        <v>1169</v>
      </c>
      <c r="M65" s="30" t="s">
        <v>530</v>
      </c>
      <c r="N65" s="30" t="s">
        <v>530</v>
      </c>
      <c r="O65" s="30">
        <v>1</v>
      </c>
      <c r="P65" s="30" t="s">
        <v>335</v>
      </c>
      <c r="Q65" s="31" t="s">
        <v>362</v>
      </c>
      <c r="R65" s="30" t="s">
        <v>25</v>
      </c>
      <c r="S65" s="30">
        <v>1</v>
      </c>
      <c r="T65" s="30"/>
      <c r="U65" s="32"/>
      <c r="V65" s="32"/>
      <c r="W65" s="32">
        <v>43573</v>
      </c>
      <c r="X65" s="32" t="s">
        <v>1442</v>
      </c>
      <c r="Y65" s="32">
        <v>127.5226</v>
      </c>
      <c r="Z65" s="32" t="s">
        <v>1446</v>
      </c>
      <c r="AA65" s="4">
        <v>1</v>
      </c>
      <c r="AB65" s="21">
        <v>1.4315328655323238</v>
      </c>
      <c r="AC65" s="32"/>
      <c r="AD65" s="32" t="str">
        <f t="shared" si="3"/>
        <v/>
      </c>
      <c r="AE65" s="32">
        <f t="shared" si="4"/>
        <v>50</v>
      </c>
      <c r="AF65" s="11" t="str">
        <f t="shared" si="5"/>
        <v/>
      </c>
      <c r="AG65" s="33" t="s">
        <v>1511</v>
      </c>
      <c r="AH65" s="33" t="s">
        <v>392</v>
      </c>
    </row>
    <row r="66" spans="1:34" x14ac:dyDescent="0.3">
      <c r="A66" s="30" t="s">
        <v>1037</v>
      </c>
      <c r="B66" s="30" t="s">
        <v>5</v>
      </c>
      <c r="C66" s="30" t="s">
        <v>5</v>
      </c>
      <c r="D66" s="30" t="s">
        <v>5</v>
      </c>
      <c r="E66" s="30" t="s">
        <v>1340</v>
      </c>
      <c r="F66" s="30"/>
      <c r="G66" s="30" t="s">
        <v>5</v>
      </c>
      <c r="H66" s="30" t="s">
        <v>151</v>
      </c>
      <c r="I66" s="30" t="s">
        <v>1072</v>
      </c>
      <c r="J66" s="30" t="s">
        <v>8</v>
      </c>
      <c r="K66" s="30" t="s">
        <v>1070</v>
      </c>
      <c r="L66" s="30" t="s">
        <v>1161</v>
      </c>
      <c r="M66" s="30" t="s">
        <v>530</v>
      </c>
      <c r="N66" s="30" t="s">
        <v>530</v>
      </c>
      <c r="O66" s="30">
        <v>1</v>
      </c>
      <c r="P66" s="30" t="s">
        <v>335</v>
      </c>
      <c r="Q66" s="31" t="s">
        <v>33</v>
      </c>
      <c r="R66" s="30" t="s">
        <v>25</v>
      </c>
      <c r="S66" s="30">
        <v>1</v>
      </c>
      <c r="T66" s="30"/>
      <c r="U66" s="32"/>
      <c r="V66" s="32"/>
      <c r="W66" s="32">
        <v>43571</v>
      </c>
      <c r="X66" s="32" t="s">
        <v>1416</v>
      </c>
      <c r="Y66" s="32">
        <v>76.359499999999997</v>
      </c>
      <c r="Z66" s="32" t="s">
        <v>1447</v>
      </c>
      <c r="AA66" s="4">
        <v>1</v>
      </c>
      <c r="AB66" s="21">
        <v>0.47011791296125155</v>
      </c>
      <c r="AC66" s="32"/>
      <c r="AD66" s="32">
        <f t="shared" ref="AD66:AD97" si="6">IF(AB66&lt;1,IF(Y66&lt;50,Y66,50),"")</f>
        <v>50</v>
      </c>
      <c r="AE66" s="32" t="str">
        <f t="shared" ref="AE66:AE97" si="7">IF(AND(AB66&gt;1, 50/AB66&lt;50,50/AB66&gt;2),50,"")</f>
        <v/>
      </c>
      <c r="AF66" s="11" t="str">
        <f t="shared" ref="AF66:AF97" si="8">IF(AND(AD66="",AE66=""),2,"")</f>
        <v/>
      </c>
      <c r="AG66" s="33" t="s">
        <v>1511</v>
      </c>
      <c r="AH66" s="33" t="s">
        <v>368</v>
      </c>
    </row>
    <row r="67" spans="1:34" x14ac:dyDescent="0.3">
      <c r="A67" s="30" t="s">
        <v>1037</v>
      </c>
      <c r="B67" s="30" t="s">
        <v>941</v>
      </c>
      <c r="C67" s="30" t="s">
        <v>1253</v>
      </c>
      <c r="D67" s="30" t="s">
        <v>1301</v>
      </c>
      <c r="E67" s="30" t="s">
        <v>1341</v>
      </c>
      <c r="F67" s="30"/>
      <c r="G67" s="30" t="s">
        <v>110</v>
      </c>
      <c r="H67" s="30" t="s">
        <v>151</v>
      </c>
      <c r="I67" s="30" t="s">
        <v>1072</v>
      </c>
      <c r="J67" s="30" t="s">
        <v>8</v>
      </c>
      <c r="K67" s="30" t="s">
        <v>1070</v>
      </c>
      <c r="L67" s="30" t="s">
        <v>1161</v>
      </c>
      <c r="M67" s="30" t="s">
        <v>530</v>
      </c>
      <c r="N67" s="30" t="s">
        <v>530</v>
      </c>
      <c r="O67" s="30">
        <v>1</v>
      </c>
      <c r="P67" s="30" t="s">
        <v>335</v>
      </c>
      <c r="Q67" s="31" t="s">
        <v>132</v>
      </c>
      <c r="R67" s="30" t="s">
        <v>26</v>
      </c>
      <c r="S67" s="30">
        <v>1</v>
      </c>
      <c r="T67" s="30"/>
      <c r="U67" s="32"/>
      <c r="V67" s="32"/>
      <c r="W67" s="32">
        <v>43571</v>
      </c>
      <c r="X67" s="32" t="s">
        <v>1416</v>
      </c>
      <c r="Y67" s="32">
        <v>72.530299999999997</v>
      </c>
      <c r="Z67" s="32" t="s">
        <v>1447</v>
      </c>
      <c r="AA67" s="4">
        <v>1</v>
      </c>
      <c r="AB67" s="21">
        <v>1.5742096069271749</v>
      </c>
      <c r="AC67" s="32"/>
      <c r="AD67" s="32" t="str">
        <f t="shared" si="6"/>
        <v/>
      </c>
      <c r="AE67" s="32">
        <f t="shared" si="7"/>
        <v>50</v>
      </c>
      <c r="AF67" s="11" t="str">
        <f t="shared" si="8"/>
        <v/>
      </c>
      <c r="AG67" s="33" t="s">
        <v>1512</v>
      </c>
      <c r="AH67" s="33" t="s">
        <v>434</v>
      </c>
    </row>
    <row r="68" spans="1:34" x14ac:dyDescent="0.3">
      <c r="A68" s="30" t="s">
        <v>1037</v>
      </c>
      <c r="B68" s="30" t="s">
        <v>942</v>
      </c>
      <c r="C68" s="30" t="s">
        <v>1163</v>
      </c>
      <c r="D68" s="30" t="s">
        <v>442</v>
      </c>
      <c r="E68" s="30" t="s">
        <v>1342</v>
      </c>
      <c r="F68" s="30"/>
      <c r="G68" s="30" t="s">
        <v>954</v>
      </c>
      <c r="H68" s="30" t="s">
        <v>151</v>
      </c>
      <c r="I68" s="30" t="s">
        <v>1072</v>
      </c>
      <c r="J68" s="30" t="s">
        <v>8</v>
      </c>
      <c r="K68" s="30" t="s">
        <v>1070</v>
      </c>
      <c r="L68" s="30" t="s">
        <v>1161</v>
      </c>
      <c r="M68" s="30" t="s">
        <v>530</v>
      </c>
      <c r="N68" s="30" t="s">
        <v>530</v>
      </c>
      <c r="O68" s="30">
        <v>1</v>
      </c>
      <c r="P68" s="30" t="s">
        <v>335</v>
      </c>
      <c r="Q68" s="31" t="s">
        <v>133</v>
      </c>
      <c r="R68" s="30" t="s">
        <v>27</v>
      </c>
      <c r="S68" s="30">
        <v>1</v>
      </c>
      <c r="T68" s="30"/>
      <c r="U68" s="32"/>
      <c r="V68" s="32"/>
      <c r="W68" s="32">
        <v>43571</v>
      </c>
      <c r="X68" s="32" t="s">
        <v>1416</v>
      </c>
      <c r="Y68" s="32">
        <v>78.134100000000004</v>
      </c>
      <c r="Z68" s="32" t="s">
        <v>1447</v>
      </c>
      <c r="AA68" s="4">
        <v>1</v>
      </c>
      <c r="AB68" s="21">
        <v>6.6133623531371741</v>
      </c>
      <c r="AC68" s="32"/>
      <c r="AD68" s="32" t="str">
        <f t="shared" si="6"/>
        <v/>
      </c>
      <c r="AE68" s="32">
        <f t="shared" si="7"/>
        <v>50</v>
      </c>
      <c r="AF68" s="11" t="str">
        <f t="shared" si="8"/>
        <v/>
      </c>
      <c r="AG68" s="33" t="s">
        <v>1511</v>
      </c>
      <c r="AH68" s="33" t="s">
        <v>388</v>
      </c>
    </row>
    <row r="69" spans="1:34" x14ac:dyDescent="0.3">
      <c r="A69" s="30" t="s">
        <v>1037</v>
      </c>
      <c r="B69" s="30" t="s">
        <v>941</v>
      </c>
      <c r="C69" s="30" t="s">
        <v>1254</v>
      </c>
      <c r="D69" s="30" t="s">
        <v>1302</v>
      </c>
      <c r="E69" s="30" t="s">
        <v>1343</v>
      </c>
      <c r="F69" s="30"/>
      <c r="G69" s="30" t="s">
        <v>110</v>
      </c>
      <c r="H69" s="30" t="s">
        <v>151</v>
      </c>
      <c r="I69" s="30" t="s">
        <v>1072</v>
      </c>
      <c r="J69" s="30" t="s">
        <v>8</v>
      </c>
      <c r="K69" s="30" t="s">
        <v>1070</v>
      </c>
      <c r="L69" s="30" t="s">
        <v>1161</v>
      </c>
      <c r="M69" s="30" t="s">
        <v>530</v>
      </c>
      <c r="N69" s="30" t="s">
        <v>530</v>
      </c>
      <c r="O69" s="30">
        <v>1</v>
      </c>
      <c r="P69" s="30" t="s">
        <v>335</v>
      </c>
      <c r="Q69" s="31" t="s">
        <v>134</v>
      </c>
      <c r="R69" s="30" t="s">
        <v>28</v>
      </c>
      <c r="S69" s="30">
        <v>1</v>
      </c>
      <c r="T69" s="30"/>
      <c r="U69" s="32"/>
      <c r="V69" s="32"/>
      <c r="W69" s="32">
        <v>43571</v>
      </c>
      <c r="X69" s="32" t="s">
        <v>1416</v>
      </c>
      <c r="Y69" s="32">
        <v>77.858000000000004</v>
      </c>
      <c r="Z69" s="32" t="s">
        <v>1447</v>
      </c>
      <c r="AA69" s="4">
        <v>1</v>
      </c>
      <c r="AB69" s="21">
        <v>15.076085176518669</v>
      </c>
      <c r="AC69" s="32"/>
      <c r="AD69" s="32" t="str">
        <f t="shared" si="6"/>
        <v/>
      </c>
      <c r="AE69" s="32">
        <f t="shared" si="7"/>
        <v>50</v>
      </c>
      <c r="AF69" s="11" t="str">
        <f t="shared" si="8"/>
        <v/>
      </c>
      <c r="AG69" s="33" t="s">
        <v>1512</v>
      </c>
      <c r="AH69" s="33" t="s">
        <v>424</v>
      </c>
    </row>
    <row r="70" spans="1:34" x14ac:dyDescent="0.3">
      <c r="A70" s="30" t="s">
        <v>1037</v>
      </c>
      <c r="B70" s="30" t="s">
        <v>5</v>
      </c>
      <c r="C70" s="30" t="s">
        <v>5</v>
      </c>
      <c r="D70" s="30" t="s">
        <v>5</v>
      </c>
      <c r="E70" s="30" t="s">
        <v>1344</v>
      </c>
      <c r="F70" s="30"/>
      <c r="G70" s="30" t="s">
        <v>5</v>
      </c>
      <c r="H70" s="30" t="s">
        <v>151</v>
      </c>
      <c r="I70" s="30" t="s">
        <v>1072</v>
      </c>
      <c r="J70" s="30" t="s">
        <v>8</v>
      </c>
      <c r="K70" s="30" t="s">
        <v>1070</v>
      </c>
      <c r="L70" s="30" t="s">
        <v>1161</v>
      </c>
      <c r="M70" s="30" t="s">
        <v>530</v>
      </c>
      <c r="N70" s="30" t="s">
        <v>530</v>
      </c>
      <c r="O70" s="30">
        <v>1</v>
      </c>
      <c r="P70" s="30" t="s">
        <v>335</v>
      </c>
      <c r="Q70" s="31" t="s">
        <v>135</v>
      </c>
      <c r="R70" s="30" t="s">
        <v>29</v>
      </c>
      <c r="S70" s="30">
        <v>1</v>
      </c>
      <c r="T70" s="30"/>
      <c r="U70" s="32"/>
      <c r="V70" s="32"/>
      <c r="W70" s="32">
        <v>43571</v>
      </c>
      <c r="X70" s="32" t="s">
        <v>1416</v>
      </c>
      <c r="Y70" s="32">
        <v>79.427199999999999</v>
      </c>
      <c r="Z70" s="32" t="s">
        <v>1447</v>
      </c>
      <c r="AA70" s="4">
        <v>1</v>
      </c>
      <c r="AB70" s="21">
        <v>0.55670634289412801</v>
      </c>
      <c r="AC70" s="32"/>
      <c r="AD70" s="32">
        <f t="shared" si="6"/>
        <v>50</v>
      </c>
      <c r="AE70" s="32" t="str">
        <f t="shared" si="7"/>
        <v/>
      </c>
      <c r="AF70" s="11" t="str">
        <f t="shared" si="8"/>
        <v/>
      </c>
      <c r="AG70" s="33" t="s">
        <v>1512</v>
      </c>
      <c r="AH70" s="33" t="s">
        <v>403</v>
      </c>
    </row>
    <row r="71" spans="1:34" x14ac:dyDescent="0.3">
      <c r="A71" s="30" t="s">
        <v>1037</v>
      </c>
      <c r="B71" s="30" t="s">
        <v>941</v>
      </c>
      <c r="C71" s="30" t="s">
        <v>1255</v>
      </c>
      <c r="D71" s="30" t="s">
        <v>1303</v>
      </c>
      <c r="E71" s="30" t="s">
        <v>1345</v>
      </c>
      <c r="F71" s="30"/>
      <c r="G71" s="30" t="s">
        <v>110</v>
      </c>
      <c r="H71" s="30" t="s">
        <v>151</v>
      </c>
      <c r="I71" s="30" t="s">
        <v>1072</v>
      </c>
      <c r="J71" s="30" t="s">
        <v>8</v>
      </c>
      <c r="K71" s="30" t="s">
        <v>1070</v>
      </c>
      <c r="L71" s="30" t="s">
        <v>1161</v>
      </c>
      <c r="M71" s="30" t="s">
        <v>530</v>
      </c>
      <c r="N71" s="30" t="s">
        <v>530</v>
      </c>
      <c r="O71" s="30">
        <v>1</v>
      </c>
      <c r="P71" s="30" t="s">
        <v>335</v>
      </c>
      <c r="Q71" s="31" t="s">
        <v>136</v>
      </c>
      <c r="R71" s="30" t="s">
        <v>30</v>
      </c>
      <c r="S71" s="30">
        <v>1</v>
      </c>
      <c r="T71" s="30"/>
      <c r="U71" s="32"/>
      <c r="V71" s="32"/>
      <c r="W71" s="32">
        <v>43571</v>
      </c>
      <c r="X71" s="32" t="s">
        <v>1416</v>
      </c>
      <c r="Y71" s="32">
        <v>74.979299999999995</v>
      </c>
      <c r="Z71" s="32" t="s">
        <v>1447</v>
      </c>
      <c r="AA71" s="4">
        <v>1</v>
      </c>
      <c r="AB71" s="21">
        <v>11.629151966616194</v>
      </c>
      <c r="AC71" s="32"/>
      <c r="AD71" s="32" t="str">
        <f t="shared" si="6"/>
        <v/>
      </c>
      <c r="AE71" s="32">
        <f t="shared" si="7"/>
        <v>50</v>
      </c>
      <c r="AF71" s="11" t="str">
        <f t="shared" si="8"/>
        <v/>
      </c>
      <c r="AG71" s="33" t="s">
        <v>1511</v>
      </c>
      <c r="AH71" s="33" t="s">
        <v>382</v>
      </c>
    </row>
    <row r="72" spans="1:34" x14ac:dyDescent="0.3">
      <c r="A72" s="30" t="s">
        <v>1037</v>
      </c>
      <c r="B72" s="30" t="s">
        <v>1010</v>
      </c>
      <c r="C72" s="30" t="s">
        <v>1164</v>
      </c>
      <c r="D72" s="30" t="s">
        <v>1296</v>
      </c>
      <c r="E72" s="30" t="s">
        <v>1346</v>
      </c>
      <c r="F72" s="30"/>
      <c r="G72" s="30" t="s">
        <v>954</v>
      </c>
      <c r="H72" s="30" t="s">
        <v>151</v>
      </c>
      <c r="I72" s="30" t="s">
        <v>1072</v>
      </c>
      <c r="J72" s="30" t="s">
        <v>8</v>
      </c>
      <c r="K72" s="30" t="s">
        <v>1070</v>
      </c>
      <c r="L72" s="30" t="s">
        <v>1161</v>
      </c>
      <c r="M72" s="30" t="s">
        <v>530</v>
      </c>
      <c r="N72" s="30" t="s">
        <v>530</v>
      </c>
      <c r="O72" s="30">
        <v>1</v>
      </c>
      <c r="P72" s="30" t="s">
        <v>335</v>
      </c>
      <c r="Q72" s="31" t="s">
        <v>137</v>
      </c>
      <c r="R72" s="30" t="s">
        <v>31</v>
      </c>
      <c r="S72" s="30">
        <v>1</v>
      </c>
      <c r="T72" s="30"/>
      <c r="U72" s="32"/>
      <c r="V72" s="32"/>
      <c r="W72" s="32">
        <v>43571</v>
      </c>
      <c r="X72" s="32" t="s">
        <v>1416</v>
      </c>
      <c r="Y72" s="32">
        <v>76.7881</v>
      </c>
      <c r="Z72" s="32" t="s">
        <v>1447</v>
      </c>
      <c r="AA72" s="4">
        <v>1</v>
      </c>
      <c r="AB72" s="21">
        <v>2.585919317830168</v>
      </c>
      <c r="AC72" s="32"/>
      <c r="AD72" s="32" t="str">
        <f t="shared" si="6"/>
        <v/>
      </c>
      <c r="AE72" s="32">
        <f t="shared" si="7"/>
        <v>50</v>
      </c>
      <c r="AF72" s="11" t="str">
        <f t="shared" si="8"/>
        <v/>
      </c>
      <c r="AG72" s="33" t="s">
        <v>1511</v>
      </c>
      <c r="AH72" s="33" t="s">
        <v>375</v>
      </c>
    </row>
    <row r="73" spans="1:34" x14ac:dyDescent="0.3">
      <c r="A73" s="30" t="s">
        <v>1037</v>
      </c>
      <c r="B73" s="30" t="s">
        <v>523</v>
      </c>
      <c r="C73" s="30" t="s">
        <v>1165</v>
      </c>
      <c r="D73" s="30" t="s">
        <v>1007</v>
      </c>
      <c r="E73" s="30" t="s">
        <v>1347</v>
      </c>
      <c r="F73" s="30">
        <v>74</v>
      </c>
      <c r="G73" s="30" t="s">
        <v>110</v>
      </c>
      <c r="H73" s="30" t="s">
        <v>151</v>
      </c>
      <c r="I73" s="30" t="s">
        <v>1072</v>
      </c>
      <c r="J73" s="30" t="s">
        <v>8</v>
      </c>
      <c r="K73" s="30" t="s">
        <v>1070</v>
      </c>
      <c r="L73" s="30" t="s">
        <v>1161</v>
      </c>
      <c r="M73" s="30" t="s">
        <v>530</v>
      </c>
      <c r="N73" s="30" t="s">
        <v>530</v>
      </c>
      <c r="O73" s="30">
        <v>1</v>
      </c>
      <c r="P73" s="30" t="s">
        <v>335</v>
      </c>
      <c r="Q73" s="31" t="s">
        <v>138</v>
      </c>
      <c r="R73" s="30" t="s">
        <v>32</v>
      </c>
      <c r="S73" s="30">
        <v>1</v>
      </c>
      <c r="T73" s="30"/>
      <c r="U73" s="32"/>
      <c r="V73" s="32"/>
      <c r="W73" s="32">
        <v>43571</v>
      </c>
      <c r="X73" s="32" t="s">
        <v>1416</v>
      </c>
      <c r="Y73" s="32">
        <v>71.906700000000001</v>
      </c>
      <c r="Z73" s="32" t="s">
        <v>1447</v>
      </c>
      <c r="AA73" s="4">
        <v>1</v>
      </c>
      <c r="AB73" s="21">
        <v>39.609977444729026</v>
      </c>
      <c r="AC73" s="32"/>
      <c r="AD73" s="32" t="str">
        <f t="shared" si="6"/>
        <v/>
      </c>
      <c r="AE73" s="32" t="str">
        <f t="shared" si="7"/>
        <v/>
      </c>
      <c r="AF73" s="11">
        <f t="shared" si="8"/>
        <v>2</v>
      </c>
      <c r="AG73" s="33" t="s">
        <v>1511</v>
      </c>
      <c r="AH73" s="33" t="s">
        <v>416</v>
      </c>
    </row>
    <row r="74" spans="1:34" x14ac:dyDescent="0.3">
      <c r="A74" s="30" t="s">
        <v>1037</v>
      </c>
      <c r="B74" s="30" t="s">
        <v>941</v>
      </c>
      <c r="C74" s="30" t="s">
        <v>1256</v>
      </c>
      <c r="D74" s="30" t="s">
        <v>1304</v>
      </c>
      <c r="E74" s="30" t="s">
        <v>1348</v>
      </c>
      <c r="F74" s="30"/>
      <c r="G74" s="30" t="s">
        <v>954</v>
      </c>
      <c r="H74" s="30" t="s">
        <v>151</v>
      </c>
      <c r="I74" s="30" t="s">
        <v>1072</v>
      </c>
      <c r="J74" s="30" t="s">
        <v>8</v>
      </c>
      <c r="K74" s="30" t="s">
        <v>1070</v>
      </c>
      <c r="L74" s="30" t="s">
        <v>1161</v>
      </c>
      <c r="M74" s="30" t="s">
        <v>530</v>
      </c>
      <c r="N74" s="30" t="s">
        <v>530</v>
      </c>
      <c r="O74" s="30">
        <v>1</v>
      </c>
      <c r="P74" s="30" t="s">
        <v>335</v>
      </c>
      <c r="Q74" s="31" t="s">
        <v>139</v>
      </c>
      <c r="R74" s="30" t="s">
        <v>25</v>
      </c>
      <c r="S74" s="30">
        <v>2</v>
      </c>
      <c r="T74" s="30"/>
      <c r="U74" s="32"/>
      <c r="V74" s="32"/>
      <c r="W74" s="32">
        <v>43571</v>
      </c>
      <c r="X74" s="32" t="s">
        <v>1416</v>
      </c>
      <c r="Y74" s="32">
        <v>68.837699999999998</v>
      </c>
      <c r="Z74" s="32" t="s">
        <v>1447</v>
      </c>
      <c r="AA74" s="4">
        <v>1</v>
      </c>
      <c r="AB74" s="21">
        <v>8.8070408671093574</v>
      </c>
      <c r="AC74" s="32"/>
      <c r="AD74" s="32" t="str">
        <f t="shared" si="6"/>
        <v/>
      </c>
      <c r="AE74" s="32">
        <f t="shared" si="7"/>
        <v>50</v>
      </c>
      <c r="AF74" s="11" t="str">
        <f t="shared" si="8"/>
        <v/>
      </c>
      <c r="AG74" s="33" t="s">
        <v>1512</v>
      </c>
      <c r="AH74" s="33" t="s">
        <v>140</v>
      </c>
    </row>
    <row r="75" spans="1:34" x14ac:dyDescent="0.3">
      <c r="A75" s="30" t="s">
        <v>1037</v>
      </c>
      <c r="B75" s="30" t="s">
        <v>523</v>
      </c>
      <c r="C75" s="30" t="s">
        <v>1166</v>
      </c>
      <c r="D75" s="30" t="s">
        <v>1007</v>
      </c>
      <c r="E75" s="30" t="s">
        <v>1349</v>
      </c>
      <c r="F75" s="30">
        <v>80</v>
      </c>
      <c r="G75" s="30" t="s">
        <v>110</v>
      </c>
      <c r="H75" s="30" t="s">
        <v>151</v>
      </c>
      <c r="I75" s="30" t="s">
        <v>1072</v>
      </c>
      <c r="J75" s="30" t="s">
        <v>8</v>
      </c>
      <c r="K75" s="30" t="s">
        <v>1070</v>
      </c>
      <c r="L75" s="30" t="s">
        <v>1161</v>
      </c>
      <c r="M75" s="30" t="s">
        <v>530</v>
      </c>
      <c r="N75" s="30" t="s">
        <v>530</v>
      </c>
      <c r="O75" s="30">
        <v>1</v>
      </c>
      <c r="P75" s="30" t="s">
        <v>335</v>
      </c>
      <c r="Q75" s="31" t="s">
        <v>34</v>
      </c>
      <c r="R75" s="30" t="s">
        <v>26</v>
      </c>
      <c r="S75" s="30">
        <v>2</v>
      </c>
      <c r="T75" s="30"/>
      <c r="U75" s="32"/>
      <c r="V75" s="32"/>
      <c r="W75" s="32">
        <v>43571</v>
      </c>
      <c r="X75" s="32" t="s">
        <v>1416</v>
      </c>
      <c r="Y75" s="32">
        <v>67.731899999999996</v>
      </c>
      <c r="Z75" s="32" t="s">
        <v>1447</v>
      </c>
      <c r="AA75" s="4">
        <v>1</v>
      </c>
      <c r="AB75" s="21">
        <v>46.63789324963733</v>
      </c>
      <c r="AC75" s="32"/>
      <c r="AD75" s="32" t="str">
        <f t="shared" si="6"/>
        <v/>
      </c>
      <c r="AE75" s="32" t="str">
        <f t="shared" si="7"/>
        <v/>
      </c>
      <c r="AF75" s="11">
        <f t="shared" si="8"/>
        <v>2</v>
      </c>
      <c r="AG75" s="33" t="s">
        <v>1512</v>
      </c>
      <c r="AH75" s="33" t="s">
        <v>132</v>
      </c>
    </row>
    <row r="76" spans="1:34" x14ac:dyDescent="0.3">
      <c r="A76" s="30" t="s">
        <v>1037</v>
      </c>
      <c r="B76" s="30" t="s">
        <v>941</v>
      </c>
      <c r="C76" s="30" t="s">
        <v>1257</v>
      </c>
      <c r="D76" s="30" t="s">
        <v>1305</v>
      </c>
      <c r="E76" s="30" t="s">
        <v>1350</v>
      </c>
      <c r="F76" s="30"/>
      <c r="G76" s="30" t="s">
        <v>110</v>
      </c>
      <c r="H76" s="30" t="s">
        <v>151</v>
      </c>
      <c r="I76" s="30" t="s">
        <v>1072</v>
      </c>
      <c r="J76" s="30" t="s">
        <v>8</v>
      </c>
      <c r="K76" s="30" t="s">
        <v>1070</v>
      </c>
      <c r="L76" s="30" t="s">
        <v>1161</v>
      </c>
      <c r="M76" s="30" t="s">
        <v>530</v>
      </c>
      <c r="N76" s="30" t="s">
        <v>530</v>
      </c>
      <c r="O76" s="30">
        <v>1</v>
      </c>
      <c r="P76" s="30" t="s">
        <v>335</v>
      </c>
      <c r="Q76" s="31" t="s">
        <v>140</v>
      </c>
      <c r="R76" s="30" t="s">
        <v>27</v>
      </c>
      <c r="S76" s="30">
        <v>2</v>
      </c>
      <c r="T76" s="30"/>
      <c r="U76" s="32"/>
      <c r="V76" s="32"/>
      <c r="W76" s="32">
        <v>43571</v>
      </c>
      <c r="X76" s="32" t="s">
        <v>1416</v>
      </c>
      <c r="Y76" s="32">
        <v>70.981399999999994</v>
      </c>
      <c r="Z76" s="32" t="s">
        <v>1447</v>
      </c>
      <c r="AA76" s="4">
        <v>1</v>
      </c>
      <c r="AB76" s="21">
        <v>30.964463821867412</v>
      </c>
      <c r="AC76" s="32"/>
      <c r="AD76" s="32" t="str">
        <f t="shared" si="6"/>
        <v/>
      </c>
      <c r="AE76" s="32" t="str">
        <f t="shared" si="7"/>
        <v/>
      </c>
      <c r="AF76" s="11">
        <f t="shared" si="8"/>
        <v>2</v>
      </c>
      <c r="AG76" s="33" t="s">
        <v>1511</v>
      </c>
      <c r="AH76" s="33" t="s">
        <v>413</v>
      </c>
    </row>
    <row r="77" spans="1:34" x14ac:dyDescent="0.3">
      <c r="A77" s="30" t="s">
        <v>1037</v>
      </c>
      <c r="B77" s="30" t="s">
        <v>1008</v>
      </c>
      <c r="C77" s="30" t="s">
        <v>1123</v>
      </c>
      <c r="D77" s="30" t="s">
        <v>1009</v>
      </c>
      <c r="E77" s="30" t="s">
        <v>1351</v>
      </c>
      <c r="F77" s="30">
        <v>203</v>
      </c>
      <c r="G77" s="30" t="s">
        <v>954</v>
      </c>
      <c r="H77" s="30" t="s">
        <v>151</v>
      </c>
      <c r="I77" s="30" t="s">
        <v>1072</v>
      </c>
      <c r="J77" s="30" t="s">
        <v>8</v>
      </c>
      <c r="K77" s="30" t="s">
        <v>1070</v>
      </c>
      <c r="L77" s="30" t="s">
        <v>1161</v>
      </c>
      <c r="M77" s="30" t="s">
        <v>530</v>
      </c>
      <c r="N77" s="30" t="s">
        <v>530</v>
      </c>
      <c r="O77" s="30">
        <v>1</v>
      </c>
      <c r="P77" s="30" t="s">
        <v>335</v>
      </c>
      <c r="Q77" s="31" t="s">
        <v>141</v>
      </c>
      <c r="R77" s="30" t="s">
        <v>28</v>
      </c>
      <c r="S77" s="30">
        <v>2</v>
      </c>
      <c r="T77" s="30"/>
      <c r="U77" s="32"/>
      <c r="V77" s="32"/>
      <c r="W77" s="32">
        <v>43571</v>
      </c>
      <c r="X77" s="32" t="s">
        <v>1416</v>
      </c>
      <c r="Y77" s="32">
        <v>81.713800000000006</v>
      </c>
      <c r="Z77" s="32" t="s">
        <v>1447</v>
      </c>
      <c r="AA77" s="4">
        <v>1</v>
      </c>
      <c r="AB77" s="21">
        <v>5.3991931497002197</v>
      </c>
      <c r="AC77" s="32"/>
      <c r="AD77" s="32" t="str">
        <f t="shared" si="6"/>
        <v/>
      </c>
      <c r="AE77" s="32">
        <f t="shared" si="7"/>
        <v>50</v>
      </c>
      <c r="AF77" s="11" t="str">
        <f t="shared" si="8"/>
        <v/>
      </c>
      <c r="AG77" s="33" t="s">
        <v>1511</v>
      </c>
      <c r="AH77" s="33" t="s">
        <v>141</v>
      </c>
    </row>
    <row r="78" spans="1:34" x14ac:dyDescent="0.3">
      <c r="A78" s="30" t="s">
        <v>1037</v>
      </c>
      <c r="B78" s="30" t="s">
        <v>1008</v>
      </c>
      <c r="C78" s="30" t="s">
        <v>1167</v>
      </c>
      <c r="D78" s="30" t="s">
        <v>1032</v>
      </c>
      <c r="E78" s="30" t="s">
        <v>1352</v>
      </c>
      <c r="F78" s="30">
        <v>2</v>
      </c>
      <c r="G78" s="30" t="s">
        <v>954</v>
      </c>
      <c r="H78" s="30" t="s">
        <v>151</v>
      </c>
      <c r="I78" s="30" t="s">
        <v>1072</v>
      </c>
      <c r="J78" s="30" t="s">
        <v>8</v>
      </c>
      <c r="K78" s="30" t="s">
        <v>1070</v>
      </c>
      <c r="L78" s="30" t="s">
        <v>1161</v>
      </c>
      <c r="M78" s="30" t="s">
        <v>530</v>
      </c>
      <c r="N78" s="30" t="s">
        <v>530</v>
      </c>
      <c r="O78" s="30">
        <v>1</v>
      </c>
      <c r="P78" s="30" t="s">
        <v>335</v>
      </c>
      <c r="Q78" s="31" t="s">
        <v>360</v>
      </c>
      <c r="R78" s="30" t="s">
        <v>29</v>
      </c>
      <c r="S78" s="30">
        <v>2</v>
      </c>
      <c r="T78" s="30"/>
      <c r="U78" s="32"/>
      <c r="V78" s="32"/>
      <c r="W78" s="32">
        <v>43571</v>
      </c>
      <c r="X78" s="32" t="s">
        <v>1416</v>
      </c>
      <c r="Y78" s="32">
        <v>76.715299999999999</v>
      </c>
      <c r="Z78" s="32" t="s">
        <v>1447</v>
      </c>
      <c r="AA78" s="4">
        <v>1</v>
      </c>
      <c r="AB78" s="21">
        <v>0.69245600989434908</v>
      </c>
      <c r="AC78" s="32"/>
      <c r="AD78" s="32">
        <f t="shared" si="6"/>
        <v>50</v>
      </c>
      <c r="AE78" s="32" t="str">
        <f t="shared" si="7"/>
        <v/>
      </c>
      <c r="AF78" s="11" t="str">
        <f t="shared" si="8"/>
        <v/>
      </c>
      <c r="AG78" s="33" t="s">
        <v>1512</v>
      </c>
      <c r="AH78" s="33" t="s">
        <v>425</v>
      </c>
    </row>
    <row r="79" spans="1:34" x14ac:dyDescent="0.3">
      <c r="A79" s="30" t="s">
        <v>1037</v>
      </c>
      <c r="B79" s="30" t="s">
        <v>5</v>
      </c>
      <c r="C79" s="30" t="s">
        <v>5</v>
      </c>
      <c r="D79" s="30" t="s">
        <v>5</v>
      </c>
      <c r="E79" s="30" t="s">
        <v>1353</v>
      </c>
      <c r="F79" s="30"/>
      <c r="G79" s="30" t="s">
        <v>5</v>
      </c>
      <c r="H79" s="30" t="s">
        <v>151</v>
      </c>
      <c r="I79" s="30" t="s">
        <v>1072</v>
      </c>
      <c r="J79" s="30" t="s">
        <v>8</v>
      </c>
      <c r="K79" s="30" t="s">
        <v>1070</v>
      </c>
      <c r="L79" s="30" t="s">
        <v>1161</v>
      </c>
      <c r="M79" s="30" t="s">
        <v>530</v>
      </c>
      <c r="N79" s="30" t="s">
        <v>530</v>
      </c>
      <c r="O79" s="30">
        <v>1</v>
      </c>
      <c r="P79" s="30" t="s">
        <v>335</v>
      </c>
      <c r="Q79" s="31" t="s">
        <v>361</v>
      </c>
      <c r="R79" s="30" t="s">
        <v>30</v>
      </c>
      <c r="S79" s="30">
        <v>2</v>
      </c>
      <c r="T79" s="30"/>
      <c r="U79" s="32"/>
      <c r="V79" s="32"/>
      <c r="W79" s="32">
        <v>43571</v>
      </c>
      <c r="X79" s="32" t="s">
        <v>1416</v>
      </c>
      <c r="Y79" s="32">
        <v>81.975899999999996</v>
      </c>
      <c r="Z79" s="32" t="s">
        <v>1447</v>
      </c>
      <c r="AA79" s="4">
        <v>1</v>
      </c>
      <c r="AB79" s="21">
        <v>0.47137738103300253</v>
      </c>
      <c r="AC79" s="32"/>
      <c r="AD79" s="32">
        <f t="shared" si="6"/>
        <v>50</v>
      </c>
      <c r="AE79" s="32" t="str">
        <f t="shared" si="7"/>
        <v/>
      </c>
      <c r="AF79" s="11" t="str">
        <f t="shared" si="8"/>
        <v/>
      </c>
      <c r="AG79" s="33" t="s">
        <v>1511</v>
      </c>
      <c r="AH79" s="33" t="s">
        <v>401</v>
      </c>
    </row>
    <row r="80" spans="1:34" x14ac:dyDescent="0.3">
      <c r="A80" s="30" t="s">
        <v>1038</v>
      </c>
      <c r="B80" s="30" t="s">
        <v>5</v>
      </c>
      <c r="C80" s="30" t="s">
        <v>5</v>
      </c>
      <c r="D80" s="30" t="s">
        <v>5</v>
      </c>
      <c r="E80" s="30" t="s">
        <v>1354</v>
      </c>
      <c r="F80" s="30"/>
      <c r="G80" s="30" t="s">
        <v>5</v>
      </c>
      <c r="H80" s="30" t="s">
        <v>10</v>
      </c>
      <c r="I80" s="30" t="s">
        <v>1030</v>
      </c>
      <c r="J80" s="30" t="s">
        <v>7</v>
      </c>
      <c r="K80" s="30" t="s">
        <v>1071</v>
      </c>
      <c r="L80" s="30" t="s">
        <v>1156</v>
      </c>
      <c r="M80" s="30" t="s">
        <v>530</v>
      </c>
      <c r="N80" s="30" t="s">
        <v>530</v>
      </c>
      <c r="O80" s="30">
        <v>1</v>
      </c>
      <c r="P80" s="30" t="s">
        <v>335</v>
      </c>
      <c r="Q80" s="31" t="s">
        <v>33</v>
      </c>
      <c r="R80" s="30" t="s">
        <v>25</v>
      </c>
      <c r="S80" s="30">
        <v>1</v>
      </c>
      <c r="T80" s="30"/>
      <c r="U80" s="32"/>
      <c r="V80" s="32"/>
      <c r="W80" s="32">
        <v>43424</v>
      </c>
      <c r="X80" s="32" t="s">
        <v>1417</v>
      </c>
      <c r="Y80" s="32">
        <v>50.677999999999997</v>
      </c>
      <c r="Z80" s="32" t="s">
        <v>1448</v>
      </c>
      <c r="AA80" s="32">
        <v>2</v>
      </c>
      <c r="AB80" s="21">
        <v>1.0387866588210686</v>
      </c>
      <c r="AC80" s="32"/>
      <c r="AD80" s="32" t="str">
        <f t="shared" si="6"/>
        <v/>
      </c>
      <c r="AE80" s="32">
        <f t="shared" si="7"/>
        <v>50</v>
      </c>
      <c r="AF80" s="11" t="str">
        <f t="shared" si="8"/>
        <v/>
      </c>
      <c r="AG80" s="33" t="s">
        <v>1511</v>
      </c>
      <c r="AH80" s="33" t="s">
        <v>409</v>
      </c>
    </row>
    <row r="81" spans="1:34" x14ac:dyDescent="0.3">
      <c r="A81" s="30" t="s">
        <v>1038</v>
      </c>
      <c r="B81" s="30" t="s">
        <v>941</v>
      </c>
      <c r="C81" s="30" t="s">
        <v>1258</v>
      </c>
      <c r="D81" s="30" t="s">
        <v>1297</v>
      </c>
      <c r="E81" s="30" t="s">
        <v>1355</v>
      </c>
      <c r="F81" s="30"/>
      <c r="G81" s="30" t="s">
        <v>110</v>
      </c>
      <c r="H81" s="30" t="s">
        <v>10</v>
      </c>
      <c r="I81" s="30" t="s">
        <v>1030</v>
      </c>
      <c r="J81" s="30" t="s">
        <v>7</v>
      </c>
      <c r="K81" s="30" t="s">
        <v>1071</v>
      </c>
      <c r="L81" s="30" t="s">
        <v>1156</v>
      </c>
      <c r="M81" s="30" t="s">
        <v>530</v>
      </c>
      <c r="N81" s="30" t="s">
        <v>530</v>
      </c>
      <c r="O81" s="30">
        <v>1</v>
      </c>
      <c r="P81" s="30" t="s">
        <v>335</v>
      </c>
      <c r="Q81" s="31" t="s">
        <v>132</v>
      </c>
      <c r="R81" s="30" t="s">
        <v>26</v>
      </c>
      <c r="S81" s="30">
        <v>1</v>
      </c>
      <c r="T81" s="30"/>
      <c r="U81" s="32"/>
      <c r="V81" s="32"/>
      <c r="W81" s="32">
        <v>43424</v>
      </c>
      <c r="X81" s="32" t="s">
        <v>1417</v>
      </c>
      <c r="Y81" s="32">
        <v>49.445099999999996</v>
      </c>
      <c r="Z81" s="32" t="s">
        <v>1448</v>
      </c>
      <c r="AA81" s="32">
        <v>2</v>
      </c>
      <c r="AB81" s="21">
        <v>3.3589648547670579</v>
      </c>
      <c r="AC81" s="32"/>
      <c r="AD81" s="32" t="str">
        <f t="shared" si="6"/>
        <v/>
      </c>
      <c r="AE81" s="32">
        <f t="shared" si="7"/>
        <v>50</v>
      </c>
      <c r="AF81" s="11" t="str">
        <f t="shared" si="8"/>
        <v/>
      </c>
      <c r="AG81" s="33" t="s">
        <v>1512</v>
      </c>
      <c r="AH81" s="33" t="s">
        <v>383</v>
      </c>
    </row>
    <row r="82" spans="1:34" x14ac:dyDescent="0.3">
      <c r="A82" s="30" t="s">
        <v>1038</v>
      </c>
      <c r="B82" s="30" t="s">
        <v>942</v>
      </c>
      <c r="C82" s="30" t="s">
        <v>948</v>
      </c>
      <c r="D82" s="30" t="s">
        <v>442</v>
      </c>
      <c r="E82" s="30" t="s">
        <v>1356</v>
      </c>
      <c r="F82" s="30"/>
      <c r="G82" s="30" t="s">
        <v>954</v>
      </c>
      <c r="H82" s="30" t="s">
        <v>10</v>
      </c>
      <c r="I82" s="30" t="s">
        <v>1030</v>
      </c>
      <c r="J82" s="30" t="s">
        <v>7</v>
      </c>
      <c r="K82" s="30" t="s">
        <v>1071</v>
      </c>
      <c r="L82" s="30" t="s">
        <v>1156</v>
      </c>
      <c r="M82" s="30" t="s">
        <v>530</v>
      </c>
      <c r="N82" s="30" t="s">
        <v>530</v>
      </c>
      <c r="O82" s="30">
        <v>1</v>
      </c>
      <c r="P82" s="30" t="s">
        <v>335</v>
      </c>
      <c r="Q82" s="31" t="s">
        <v>133</v>
      </c>
      <c r="R82" s="30" t="s">
        <v>27</v>
      </c>
      <c r="S82" s="30">
        <v>1</v>
      </c>
      <c r="T82" s="30"/>
      <c r="U82" s="32"/>
      <c r="V82" s="32"/>
      <c r="W82" s="32">
        <v>43424</v>
      </c>
      <c r="X82" s="32" t="s">
        <v>1417</v>
      </c>
      <c r="Y82" s="32">
        <v>45.9422</v>
      </c>
      <c r="Z82" s="32" t="s">
        <v>1448</v>
      </c>
      <c r="AA82" s="32">
        <v>2</v>
      </c>
      <c r="AB82" s="21">
        <v>9.3424073815164803</v>
      </c>
      <c r="AC82" s="32"/>
      <c r="AD82" s="32" t="str">
        <f t="shared" si="6"/>
        <v/>
      </c>
      <c r="AE82" s="32">
        <f t="shared" si="7"/>
        <v>50</v>
      </c>
      <c r="AF82" s="11" t="str">
        <f t="shared" si="8"/>
        <v/>
      </c>
      <c r="AG82" s="33" t="s">
        <v>1512</v>
      </c>
      <c r="AH82" s="33" t="s">
        <v>360</v>
      </c>
    </row>
    <row r="83" spans="1:34" x14ac:dyDescent="0.3">
      <c r="A83" s="30" t="s">
        <v>1038</v>
      </c>
      <c r="B83" s="30" t="s">
        <v>941</v>
      </c>
      <c r="C83" s="30" t="s">
        <v>1259</v>
      </c>
      <c r="D83" s="30" t="s">
        <v>1298</v>
      </c>
      <c r="E83" s="30" t="s">
        <v>1357</v>
      </c>
      <c r="F83" s="30"/>
      <c r="G83" s="30" t="s">
        <v>110</v>
      </c>
      <c r="H83" s="30" t="s">
        <v>10</v>
      </c>
      <c r="I83" s="30" t="s">
        <v>1030</v>
      </c>
      <c r="J83" s="30" t="s">
        <v>7</v>
      </c>
      <c r="K83" s="30" t="s">
        <v>1071</v>
      </c>
      <c r="L83" s="30" t="s">
        <v>1156</v>
      </c>
      <c r="M83" s="30" t="s">
        <v>530</v>
      </c>
      <c r="N83" s="30" t="s">
        <v>530</v>
      </c>
      <c r="O83" s="30">
        <v>1</v>
      </c>
      <c r="P83" s="30" t="s">
        <v>335</v>
      </c>
      <c r="Q83" s="31" t="s">
        <v>134</v>
      </c>
      <c r="R83" s="30" t="s">
        <v>28</v>
      </c>
      <c r="S83" s="30">
        <v>1</v>
      </c>
      <c r="T83" s="30"/>
      <c r="U83" s="32"/>
      <c r="V83" s="32"/>
      <c r="W83" s="32">
        <v>43424</v>
      </c>
      <c r="X83" s="32" t="s">
        <v>1417</v>
      </c>
      <c r="Y83" s="32">
        <v>43.039700000000003</v>
      </c>
      <c r="Z83" s="32" t="s">
        <v>1448</v>
      </c>
      <c r="AA83" s="32">
        <v>2</v>
      </c>
      <c r="AB83" s="21">
        <v>1.4714520104668594</v>
      </c>
      <c r="AC83" s="32"/>
      <c r="AD83" s="32" t="str">
        <f t="shared" si="6"/>
        <v/>
      </c>
      <c r="AE83" s="32">
        <f t="shared" si="7"/>
        <v>50</v>
      </c>
      <c r="AF83" s="11" t="str">
        <f t="shared" si="8"/>
        <v/>
      </c>
      <c r="AG83" s="33" t="s">
        <v>1511</v>
      </c>
      <c r="AH83" s="33" t="s">
        <v>503</v>
      </c>
    </row>
    <row r="84" spans="1:34" x14ac:dyDescent="0.3">
      <c r="A84" s="30" t="s">
        <v>1038</v>
      </c>
      <c r="B84" s="30" t="s">
        <v>5</v>
      </c>
      <c r="C84" s="30" t="s">
        <v>5</v>
      </c>
      <c r="D84" s="30" t="s">
        <v>5</v>
      </c>
      <c r="E84" s="30" t="s">
        <v>1358</v>
      </c>
      <c r="F84" s="30"/>
      <c r="G84" s="30" t="s">
        <v>5</v>
      </c>
      <c r="H84" s="30" t="s">
        <v>10</v>
      </c>
      <c r="I84" s="30" t="s">
        <v>1030</v>
      </c>
      <c r="J84" s="30" t="s">
        <v>7</v>
      </c>
      <c r="K84" s="30" t="s">
        <v>1071</v>
      </c>
      <c r="L84" s="30" t="s">
        <v>1156</v>
      </c>
      <c r="M84" s="30" t="s">
        <v>530</v>
      </c>
      <c r="N84" s="30" t="s">
        <v>530</v>
      </c>
      <c r="O84" s="30">
        <v>1</v>
      </c>
      <c r="P84" s="30" t="s">
        <v>335</v>
      </c>
      <c r="Q84" s="31" t="s">
        <v>135</v>
      </c>
      <c r="R84" s="30" t="s">
        <v>29</v>
      </c>
      <c r="S84" s="30">
        <v>1</v>
      </c>
      <c r="T84" s="30"/>
      <c r="U84" s="32"/>
      <c r="V84" s="32"/>
      <c r="W84" s="32">
        <v>43424</v>
      </c>
      <c r="X84" s="32" t="s">
        <v>1417</v>
      </c>
      <c r="Y84" s="32">
        <v>40.7712</v>
      </c>
      <c r="Z84" s="32" t="s">
        <v>1448</v>
      </c>
      <c r="AA84" s="32">
        <v>2</v>
      </c>
      <c r="AB84" s="21">
        <v>2.5728686113251897</v>
      </c>
      <c r="AC84" s="32"/>
      <c r="AD84" s="32" t="str">
        <f t="shared" si="6"/>
        <v/>
      </c>
      <c r="AE84" s="32">
        <f t="shared" si="7"/>
        <v>50</v>
      </c>
      <c r="AF84" s="11" t="str">
        <f t="shared" si="8"/>
        <v/>
      </c>
      <c r="AG84" s="33" t="s">
        <v>1512</v>
      </c>
      <c r="AH84" s="33" t="s">
        <v>421</v>
      </c>
    </row>
    <row r="85" spans="1:34" x14ac:dyDescent="0.3">
      <c r="A85" s="30" t="s">
        <v>1038</v>
      </c>
      <c r="B85" s="30" t="s">
        <v>941</v>
      </c>
      <c r="C85" s="30" t="s">
        <v>1260</v>
      </c>
      <c r="D85" s="30" t="s">
        <v>1306</v>
      </c>
      <c r="E85" s="30" t="s">
        <v>1359</v>
      </c>
      <c r="F85" s="30"/>
      <c r="G85" s="30" t="s">
        <v>110</v>
      </c>
      <c r="H85" s="30" t="s">
        <v>10</v>
      </c>
      <c r="I85" s="30" t="s">
        <v>1030</v>
      </c>
      <c r="J85" s="30" t="s">
        <v>7</v>
      </c>
      <c r="K85" s="30" t="s">
        <v>1071</v>
      </c>
      <c r="L85" s="30" t="s">
        <v>1156</v>
      </c>
      <c r="M85" s="30" t="s">
        <v>530</v>
      </c>
      <c r="N85" s="30" t="s">
        <v>530</v>
      </c>
      <c r="O85" s="30">
        <v>1</v>
      </c>
      <c r="P85" s="30" t="s">
        <v>335</v>
      </c>
      <c r="Q85" s="31" t="s">
        <v>136</v>
      </c>
      <c r="R85" s="30" t="s">
        <v>30</v>
      </c>
      <c r="S85" s="30">
        <v>1</v>
      </c>
      <c r="T85" s="30"/>
      <c r="U85" s="32"/>
      <c r="V85" s="32"/>
      <c r="W85" s="32">
        <v>43424</v>
      </c>
      <c r="X85" s="32" t="s">
        <v>1417</v>
      </c>
      <c r="Y85" s="32">
        <v>48.156300000000002</v>
      </c>
      <c r="Z85" s="32" t="s">
        <v>1448</v>
      </c>
      <c r="AA85" s="32">
        <v>2</v>
      </c>
      <c r="AB85" s="21">
        <v>2.8646357722035511</v>
      </c>
      <c r="AC85" s="32"/>
      <c r="AD85" s="32" t="str">
        <f t="shared" si="6"/>
        <v/>
      </c>
      <c r="AE85" s="32">
        <f t="shared" si="7"/>
        <v>50</v>
      </c>
      <c r="AF85" s="11" t="str">
        <f t="shared" si="8"/>
        <v/>
      </c>
      <c r="AG85" s="33" t="s">
        <v>1512</v>
      </c>
      <c r="AH85" s="33" t="s">
        <v>139</v>
      </c>
    </row>
    <row r="86" spans="1:34" x14ac:dyDescent="0.3">
      <c r="A86" s="30" t="s">
        <v>1038</v>
      </c>
      <c r="B86" s="30" t="s">
        <v>1010</v>
      </c>
      <c r="C86" s="30" t="s">
        <v>949</v>
      </c>
      <c r="D86" s="30" t="s">
        <v>1296</v>
      </c>
      <c r="E86" s="30" t="s">
        <v>1360</v>
      </c>
      <c r="F86" s="30"/>
      <c r="G86" s="30" t="s">
        <v>954</v>
      </c>
      <c r="H86" s="30" t="s">
        <v>10</v>
      </c>
      <c r="I86" s="30" t="s">
        <v>1030</v>
      </c>
      <c r="J86" s="30" t="s">
        <v>7</v>
      </c>
      <c r="K86" s="30" t="s">
        <v>1071</v>
      </c>
      <c r="L86" s="30" t="s">
        <v>1156</v>
      </c>
      <c r="M86" s="30" t="s">
        <v>530</v>
      </c>
      <c r="N86" s="30" t="s">
        <v>530</v>
      </c>
      <c r="O86" s="30">
        <v>1</v>
      </c>
      <c r="P86" s="30" t="s">
        <v>335</v>
      </c>
      <c r="Q86" s="31" t="s">
        <v>137</v>
      </c>
      <c r="R86" s="30" t="s">
        <v>31</v>
      </c>
      <c r="S86" s="30">
        <v>1</v>
      </c>
      <c r="T86" s="30"/>
      <c r="U86" s="32"/>
      <c r="V86" s="32"/>
      <c r="W86" s="32">
        <v>43424</v>
      </c>
      <c r="X86" s="32" t="s">
        <v>1417</v>
      </c>
      <c r="Y86" s="32">
        <v>34.481000000000002</v>
      </c>
      <c r="Z86" s="32" t="s">
        <v>1448</v>
      </c>
      <c r="AA86" s="32">
        <v>2</v>
      </c>
      <c r="AB86" s="21">
        <v>1.8991098151534682</v>
      </c>
      <c r="AC86" s="32"/>
      <c r="AD86" s="32" t="str">
        <f t="shared" si="6"/>
        <v/>
      </c>
      <c r="AE86" s="32">
        <f t="shared" si="7"/>
        <v>50</v>
      </c>
      <c r="AF86" s="11" t="str">
        <f t="shared" si="8"/>
        <v/>
      </c>
      <c r="AG86" s="33" t="s">
        <v>1512</v>
      </c>
      <c r="AH86" s="33" t="s">
        <v>385</v>
      </c>
    </row>
    <row r="87" spans="1:34" x14ac:dyDescent="0.3">
      <c r="A87" s="30" t="s">
        <v>1038</v>
      </c>
      <c r="B87" s="30" t="s">
        <v>523</v>
      </c>
      <c r="C87" s="30" t="s">
        <v>84</v>
      </c>
      <c r="D87" s="30" t="s">
        <v>1007</v>
      </c>
      <c r="E87" s="30" t="s">
        <v>1361</v>
      </c>
      <c r="F87" s="30">
        <v>43</v>
      </c>
      <c r="G87" s="30" t="s">
        <v>110</v>
      </c>
      <c r="H87" s="30" t="s">
        <v>10</v>
      </c>
      <c r="I87" s="30" t="s">
        <v>1030</v>
      </c>
      <c r="J87" s="30" t="s">
        <v>7</v>
      </c>
      <c r="K87" s="30" t="s">
        <v>1071</v>
      </c>
      <c r="L87" s="30" t="s">
        <v>1156</v>
      </c>
      <c r="M87" s="30" t="s">
        <v>530</v>
      </c>
      <c r="N87" s="30" t="s">
        <v>530</v>
      </c>
      <c r="O87" s="30">
        <v>1</v>
      </c>
      <c r="P87" s="30" t="s">
        <v>335</v>
      </c>
      <c r="Q87" s="31" t="s">
        <v>138</v>
      </c>
      <c r="R87" s="30" t="s">
        <v>32</v>
      </c>
      <c r="S87" s="30">
        <v>1</v>
      </c>
      <c r="T87" s="30">
        <v>0.2</v>
      </c>
      <c r="U87" s="32"/>
      <c r="V87" s="32">
        <v>0.15</v>
      </c>
      <c r="W87" s="32">
        <v>43424</v>
      </c>
      <c r="X87" s="32" t="s">
        <v>1417</v>
      </c>
      <c r="Y87" s="32">
        <v>41.914499999999997</v>
      </c>
      <c r="Z87" s="32" t="s">
        <v>1448</v>
      </c>
      <c r="AA87" s="32">
        <v>2</v>
      </c>
      <c r="AB87" s="21">
        <v>1.2995114600099875</v>
      </c>
      <c r="AC87" s="32"/>
      <c r="AD87" s="32" t="str">
        <f t="shared" si="6"/>
        <v/>
      </c>
      <c r="AE87" s="32">
        <f t="shared" si="7"/>
        <v>50</v>
      </c>
      <c r="AF87" s="11" t="str">
        <f t="shared" si="8"/>
        <v/>
      </c>
      <c r="AG87" s="33" t="s">
        <v>1511</v>
      </c>
      <c r="AH87" s="33" t="s">
        <v>398</v>
      </c>
    </row>
    <row r="88" spans="1:34" x14ac:dyDescent="0.3">
      <c r="A88" s="30" t="s">
        <v>1038</v>
      </c>
      <c r="B88" s="30" t="s">
        <v>941</v>
      </c>
      <c r="C88" s="30" t="s">
        <v>1261</v>
      </c>
      <c r="D88" s="30" t="s">
        <v>1299</v>
      </c>
      <c r="E88" s="30" t="s">
        <v>1362</v>
      </c>
      <c r="F88" s="30"/>
      <c r="G88" s="30" t="s">
        <v>954</v>
      </c>
      <c r="H88" s="30" t="s">
        <v>10</v>
      </c>
      <c r="I88" s="30" t="s">
        <v>1030</v>
      </c>
      <c r="J88" s="30" t="s">
        <v>7</v>
      </c>
      <c r="K88" s="30" t="s">
        <v>1071</v>
      </c>
      <c r="L88" s="30" t="s">
        <v>1156</v>
      </c>
      <c r="M88" s="30" t="s">
        <v>530</v>
      </c>
      <c r="N88" s="30" t="s">
        <v>530</v>
      </c>
      <c r="O88" s="30">
        <v>1</v>
      </c>
      <c r="P88" s="30" t="s">
        <v>335</v>
      </c>
      <c r="Q88" s="31" t="s">
        <v>139</v>
      </c>
      <c r="R88" s="30" t="s">
        <v>25</v>
      </c>
      <c r="S88" s="30">
        <v>2</v>
      </c>
      <c r="T88" s="30"/>
      <c r="U88" s="32"/>
      <c r="V88" s="32"/>
      <c r="W88" s="32">
        <v>43424</v>
      </c>
      <c r="X88" s="32" t="s">
        <v>1417</v>
      </c>
      <c r="Y88" s="32">
        <v>43.907200000000003</v>
      </c>
      <c r="Z88" s="32" t="s">
        <v>1448</v>
      </c>
      <c r="AA88" s="32">
        <v>2</v>
      </c>
      <c r="AB88" s="21">
        <v>0.91654490406970757</v>
      </c>
      <c r="AC88" s="32"/>
      <c r="AD88" s="32">
        <f t="shared" si="6"/>
        <v>43.907200000000003</v>
      </c>
      <c r="AE88" s="32" t="str">
        <f t="shared" si="7"/>
        <v/>
      </c>
      <c r="AF88" s="11" t="str">
        <f t="shared" si="8"/>
        <v/>
      </c>
      <c r="AG88" s="33" t="s">
        <v>1511</v>
      </c>
      <c r="AH88" s="33" t="s">
        <v>419</v>
      </c>
    </row>
    <row r="89" spans="1:34" x14ac:dyDescent="0.3">
      <c r="A89" s="30" t="s">
        <v>1038</v>
      </c>
      <c r="B89" s="30" t="s">
        <v>523</v>
      </c>
      <c r="C89" s="30" t="s">
        <v>1023</v>
      </c>
      <c r="D89" s="30" t="s">
        <v>1007</v>
      </c>
      <c r="E89" s="30" t="s">
        <v>1363</v>
      </c>
      <c r="F89" s="30">
        <v>7</v>
      </c>
      <c r="G89" s="30" t="s">
        <v>110</v>
      </c>
      <c r="H89" s="30" t="s">
        <v>10</v>
      </c>
      <c r="I89" s="30" t="s">
        <v>1030</v>
      </c>
      <c r="J89" s="30" t="s">
        <v>7</v>
      </c>
      <c r="K89" s="30" t="s">
        <v>1071</v>
      </c>
      <c r="L89" s="30" t="s">
        <v>1156</v>
      </c>
      <c r="M89" s="30" t="s">
        <v>530</v>
      </c>
      <c r="N89" s="30" t="s">
        <v>530</v>
      </c>
      <c r="O89" s="30">
        <v>1</v>
      </c>
      <c r="P89" s="30" t="s">
        <v>335</v>
      </c>
      <c r="Q89" s="31" t="s">
        <v>34</v>
      </c>
      <c r="R89" s="30" t="s">
        <v>26</v>
      </c>
      <c r="S89" s="30">
        <v>2</v>
      </c>
      <c r="T89" s="30">
        <v>0.2</v>
      </c>
      <c r="U89" s="32"/>
      <c r="V89" s="32">
        <v>0.15</v>
      </c>
      <c r="W89" s="32">
        <v>43424</v>
      </c>
      <c r="X89" s="32" t="s">
        <v>1417</v>
      </c>
      <c r="Y89" s="32">
        <v>43.7879</v>
      </c>
      <c r="Z89" s="32" t="s">
        <v>1448</v>
      </c>
      <c r="AA89" s="32">
        <v>2</v>
      </c>
      <c r="AB89" s="21">
        <v>0.83857340960350502</v>
      </c>
      <c r="AC89" s="32"/>
      <c r="AD89" s="32">
        <f t="shared" si="6"/>
        <v>43.7879</v>
      </c>
      <c r="AE89" s="32" t="str">
        <f t="shared" si="7"/>
        <v/>
      </c>
      <c r="AF89" s="11" t="str">
        <f t="shared" si="8"/>
        <v/>
      </c>
      <c r="AG89" s="33" t="s">
        <v>1512</v>
      </c>
      <c r="AH89" s="33" t="s">
        <v>382</v>
      </c>
    </row>
    <row r="90" spans="1:34" x14ac:dyDescent="0.3">
      <c r="A90" s="30" t="s">
        <v>1038</v>
      </c>
      <c r="B90" s="30" t="s">
        <v>941</v>
      </c>
      <c r="C90" s="30" t="s">
        <v>1501</v>
      </c>
      <c r="D90" s="30" t="s">
        <v>1305</v>
      </c>
      <c r="E90" s="30" t="s">
        <v>1364</v>
      </c>
      <c r="F90" s="30"/>
      <c r="G90" s="30" t="s">
        <v>110</v>
      </c>
      <c r="H90" s="30" t="s">
        <v>10</v>
      </c>
      <c r="I90" s="30" t="s">
        <v>1030</v>
      </c>
      <c r="J90" s="30" t="s">
        <v>7</v>
      </c>
      <c r="K90" s="30" t="s">
        <v>1071</v>
      </c>
      <c r="L90" s="30" t="s">
        <v>1156</v>
      </c>
      <c r="M90" s="30" t="s">
        <v>530</v>
      </c>
      <c r="N90" s="30" t="s">
        <v>530</v>
      </c>
      <c r="O90" s="30">
        <v>1</v>
      </c>
      <c r="P90" s="30" t="s">
        <v>335</v>
      </c>
      <c r="Q90" s="31" t="s">
        <v>140</v>
      </c>
      <c r="R90" s="30" t="s">
        <v>27</v>
      </c>
      <c r="S90" s="30">
        <v>2</v>
      </c>
      <c r="T90" s="30"/>
      <c r="U90" s="32"/>
      <c r="V90" s="32"/>
      <c r="W90" s="32">
        <v>43424</v>
      </c>
      <c r="X90" s="32" t="s">
        <v>1417</v>
      </c>
      <c r="Y90" s="32">
        <v>42.872399999999999</v>
      </c>
      <c r="Z90" s="32" t="s">
        <v>1448</v>
      </c>
      <c r="AA90" s="32">
        <v>2</v>
      </c>
      <c r="AB90" s="21">
        <v>2.9047404624518682</v>
      </c>
      <c r="AC90" s="32"/>
      <c r="AD90" s="32" t="str">
        <f t="shared" si="6"/>
        <v/>
      </c>
      <c r="AE90" s="32">
        <f t="shared" si="7"/>
        <v>50</v>
      </c>
      <c r="AF90" s="11" t="str">
        <f t="shared" si="8"/>
        <v/>
      </c>
      <c r="AG90" s="33" t="s">
        <v>1511</v>
      </c>
      <c r="AH90" s="33" t="s">
        <v>421</v>
      </c>
    </row>
    <row r="91" spans="1:34" x14ac:dyDescent="0.3">
      <c r="A91" s="30" t="s">
        <v>1038</v>
      </c>
      <c r="B91" s="30" t="s">
        <v>1008</v>
      </c>
      <c r="C91" s="30" t="s">
        <v>1140</v>
      </c>
      <c r="D91" s="30" t="s">
        <v>1009</v>
      </c>
      <c r="E91" s="30" t="s">
        <v>1365</v>
      </c>
      <c r="F91" s="30">
        <v>225</v>
      </c>
      <c r="G91" s="30" t="s">
        <v>954</v>
      </c>
      <c r="H91" s="30" t="s">
        <v>10</v>
      </c>
      <c r="I91" s="30" t="s">
        <v>1030</v>
      </c>
      <c r="J91" s="30" t="s">
        <v>7</v>
      </c>
      <c r="K91" s="30" t="s">
        <v>1071</v>
      </c>
      <c r="L91" s="30" t="s">
        <v>1156</v>
      </c>
      <c r="M91" s="30" t="s">
        <v>530</v>
      </c>
      <c r="N91" s="30" t="s">
        <v>530</v>
      </c>
      <c r="O91" s="30">
        <v>1</v>
      </c>
      <c r="P91" s="30" t="s">
        <v>335</v>
      </c>
      <c r="Q91" s="31" t="s">
        <v>141</v>
      </c>
      <c r="R91" s="30" t="s">
        <v>28</v>
      </c>
      <c r="S91" s="30">
        <v>2</v>
      </c>
      <c r="T91" s="30"/>
      <c r="U91" s="32"/>
      <c r="V91" s="32"/>
      <c r="W91" s="32">
        <v>43572</v>
      </c>
      <c r="X91" s="32" t="s">
        <v>1417</v>
      </c>
      <c r="Y91" s="32">
        <v>42.025199999999998</v>
      </c>
      <c r="Z91" s="32" t="s">
        <v>1448</v>
      </c>
      <c r="AA91" s="32">
        <v>1</v>
      </c>
      <c r="AB91" s="21">
        <v>3.8999842114411161</v>
      </c>
      <c r="AC91" s="32"/>
      <c r="AD91" s="32" t="str">
        <f t="shared" si="6"/>
        <v/>
      </c>
      <c r="AE91" s="32">
        <f t="shared" si="7"/>
        <v>50</v>
      </c>
      <c r="AF91" s="11" t="str">
        <f t="shared" si="8"/>
        <v/>
      </c>
      <c r="AG91" s="33" t="s">
        <v>1512</v>
      </c>
      <c r="AH91" s="33" t="s">
        <v>376</v>
      </c>
    </row>
    <row r="92" spans="1:34" x14ac:dyDescent="0.3">
      <c r="A92" s="30" t="s">
        <v>1038</v>
      </c>
      <c r="B92" s="30" t="s">
        <v>1008</v>
      </c>
      <c r="C92" s="30" t="s">
        <v>1177</v>
      </c>
      <c r="D92" s="30" t="s">
        <v>1032</v>
      </c>
      <c r="E92" s="30" t="s">
        <v>1366</v>
      </c>
      <c r="F92" s="30">
        <v>7</v>
      </c>
      <c r="G92" s="30" t="s">
        <v>954</v>
      </c>
      <c r="H92" s="30" t="s">
        <v>10</v>
      </c>
      <c r="I92" s="30" t="s">
        <v>1030</v>
      </c>
      <c r="J92" s="30" t="s">
        <v>7</v>
      </c>
      <c r="K92" s="30" t="s">
        <v>1071</v>
      </c>
      <c r="L92" s="30" t="s">
        <v>1156</v>
      </c>
      <c r="M92" s="30" t="s">
        <v>530</v>
      </c>
      <c r="N92" s="30" t="s">
        <v>530</v>
      </c>
      <c r="O92" s="30">
        <v>1</v>
      </c>
      <c r="P92" s="30" t="s">
        <v>335</v>
      </c>
      <c r="Q92" s="31" t="s">
        <v>360</v>
      </c>
      <c r="R92" s="30" t="s">
        <v>29</v>
      </c>
      <c r="S92" s="30">
        <v>2</v>
      </c>
      <c r="T92" s="30"/>
      <c r="U92" s="32"/>
      <c r="V92" s="32"/>
      <c r="W92" s="32">
        <v>43572</v>
      </c>
      <c r="X92" s="32" t="s">
        <v>1417</v>
      </c>
      <c r="Y92" s="32">
        <v>76.286699999999996</v>
      </c>
      <c r="Z92" s="32" t="s">
        <v>1448</v>
      </c>
      <c r="AA92" s="32">
        <v>1</v>
      </c>
      <c r="AB92" s="21">
        <v>0.89342247620515336</v>
      </c>
      <c r="AC92" s="32"/>
      <c r="AD92" s="32">
        <f t="shared" si="6"/>
        <v>50</v>
      </c>
      <c r="AE92" s="32" t="str">
        <f t="shared" si="7"/>
        <v/>
      </c>
      <c r="AF92" s="11" t="str">
        <f t="shared" si="8"/>
        <v/>
      </c>
      <c r="AG92" s="33" t="s">
        <v>1511</v>
      </c>
      <c r="AH92" s="33" t="s">
        <v>373</v>
      </c>
    </row>
    <row r="93" spans="1:34" x14ac:dyDescent="0.3">
      <c r="A93" s="30" t="s">
        <v>1038</v>
      </c>
      <c r="B93" s="30" t="s">
        <v>5</v>
      </c>
      <c r="C93" s="30" t="s">
        <v>5</v>
      </c>
      <c r="D93" s="30" t="s">
        <v>5</v>
      </c>
      <c r="E93" s="30" t="s">
        <v>1367</v>
      </c>
      <c r="F93" s="30"/>
      <c r="G93" s="30" t="s">
        <v>5</v>
      </c>
      <c r="H93" s="30" t="s">
        <v>10</v>
      </c>
      <c r="I93" s="30" t="s">
        <v>1030</v>
      </c>
      <c r="J93" s="30" t="s">
        <v>7</v>
      </c>
      <c r="K93" s="30" t="s">
        <v>1071</v>
      </c>
      <c r="L93" s="30" t="s">
        <v>1156</v>
      </c>
      <c r="M93" s="30" t="s">
        <v>530</v>
      </c>
      <c r="N93" s="30" t="s">
        <v>530</v>
      </c>
      <c r="O93" s="30">
        <v>1</v>
      </c>
      <c r="P93" s="30" t="s">
        <v>335</v>
      </c>
      <c r="Q93" s="31" t="s">
        <v>361</v>
      </c>
      <c r="R93" s="30" t="s">
        <v>30</v>
      </c>
      <c r="S93" s="30">
        <v>2</v>
      </c>
      <c r="T93" s="30"/>
      <c r="U93" s="32"/>
      <c r="V93" s="32"/>
      <c r="W93" s="32">
        <v>43572</v>
      </c>
      <c r="X93" s="32" t="s">
        <v>1417</v>
      </c>
      <c r="Y93" s="32">
        <v>94.514300000000006</v>
      </c>
      <c r="Z93" s="32" t="s">
        <v>1448</v>
      </c>
      <c r="AA93" s="32">
        <v>1</v>
      </c>
      <c r="AB93" s="21">
        <v>0.74398880109810828</v>
      </c>
      <c r="AC93" s="32"/>
      <c r="AD93" s="32">
        <f t="shared" si="6"/>
        <v>50</v>
      </c>
      <c r="AE93" s="32" t="str">
        <f t="shared" si="7"/>
        <v/>
      </c>
      <c r="AF93" s="11" t="str">
        <f t="shared" si="8"/>
        <v/>
      </c>
      <c r="AG93" s="33" t="s">
        <v>1511</v>
      </c>
      <c r="AH93" s="33" t="s">
        <v>417</v>
      </c>
    </row>
    <row r="94" spans="1:34" x14ac:dyDescent="0.3">
      <c r="A94" s="30" t="s">
        <v>1039</v>
      </c>
      <c r="B94" s="30" t="s">
        <v>5</v>
      </c>
      <c r="C94" s="30" t="s">
        <v>5</v>
      </c>
      <c r="D94" s="30" t="s">
        <v>5</v>
      </c>
      <c r="E94" s="30" t="s">
        <v>1368</v>
      </c>
      <c r="F94" s="30"/>
      <c r="G94" s="30" t="s">
        <v>5</v>
      </c>
      <c r="H94" s="30" t="s">
        <v>1018</v>
      </c>
      <c r="I94" s="30" t="s">
        <v>1031</v>
      </c>
      <c r="J94" s="30" t="s">
        <v>8</v>
      </c>
      <c r="K94" s="30" t="s">
        <v>1070</v>
      </c>
      <c r="L94" s="30" t="s">
        <v>1156</v>
      </c>
      <c r="M94" s="30" t="s">
        <v>530</v>
      </c>
      <c r="N94" s="30" t="s">
        <v>530</v>
      </c>
      <c r="O94" s="30">
        <v>1</v>
      </c>
      <c r="P94" s="30" t="s">
        <v>335</v>
      </c>
      <c r="Q94" s="31" t="s">
        <v>33</v>
      </c>
      <c r="R94" s="30" t="s">
        <v>25</v>
      </c>
      <c r="S94" s="30">
        <v>1</v>
      </c>
      <c r="T94" s="30"/>
      <c r="U94" s="32"/>
      <c r="V94" s="32"/>
      <c r="W94" s="32">
        <v>43571</v>
      </c>
      <c r="X94" s="32" t="s">
        <v>1418</v>
      </c>
      <c r="Y94" s="32">
        <v>155.59110000000001</v>
      </c>
      <c r="Z94" s="32" t="s">
        <v>1449</v>
      </c>
      <c r="AA94" s="32">
        <v>1</v>
      </c>
      <c r="AB94" s="21">
        <v>1.083378475262236</v>
      </c>
      <c r="AC94" s="32"/>
      <c r="AD94" s="32" t="str">
        <f t="shared" si="6"/>
        <v/>
      </c>
      <c r="AE94" s="32">
        <f t="shared" si="7"/>
        <v>50</v>
      </c>
      <c r="AF94" s="11" t="str">
        <f t="shared" si="8"/>
        <v/>
      </c>
      <c r="AG94" s="33" t="s">
        <v>1512</v>
      </c>
      <c r="AH94" s="33" t="s">
        <v>384</v>
      </c>
    </row>
    <row r="95" spans="1:34" x14ac:dyDescent="0.3">
      <c r="A95" s="30" t="s">
        <v>1039</v>
      </c>
      <c r="B95" s="30" t="s">
        <v>941</v>
      </c>
      <c r="C95" s="30" t="s">
        <v>1262</v>
      </c>
      <c r="D95" s="30" t="s">
        <v>1307</v>
      </c>
      <c r="E95" s="30" t="s">
        <v>1369</v>
      </c>
      <c r="F95" s="30"/>
      <c r="G95" s="30" t="s">
        <v>110</v>
      </c>
      <c r="H95" s="30" t="s">
        <v>1018</v>
      </c>
      <c r="I95" s="30" t="s">
        <v>1031</v>
      </c>
      <c r="J95" s="30" t="s">
        <v>8</v>
      </c>
      <c r="K95" s="30" t="s">
        <v>1070</v>
      </c>
      <c r="L95" s="30" t="s">
        <v>1156</v>
      </c>
      <c r="M95" s="30" t="s">
        <v>530</v>
      </c>
      <c r="N95" s="30" t="s">
        <v>530</v>
      </c>
      <c r="O95" s="30">
        <v>1</v>
      </c>
      <c r="P95" s="30" t="s">
        <v>335</v>
      </c>
      <c r="Q95" s="31" t="s">
        <v>132</v>
      </c>
      <c r="R95" s="30" t="s">
        <v>26</v>
      </c>
      <c r="S95" s="30">
        <v>1</v>
      </c>
      <c r="T95" s="30"/>
      <c r="U95" s="32"/>
      <c r="V95" s="32"/>
      <c r="W95" s="32">
        <v>43571</v>
      </c>
      <c r="X95" s="32" t="s">
        <v>1418</v>
      </c>
      <c r="Y95" s="32">
        <v>161.0891</v>
      </c>
      <c r="Z95" s="32" t="s">
        <v>1449</v>
      </c>
      <c r="AA95" s="32">
        <v>1</v>
      </c>
      <c r="AB95" s="21">
        <v>3.2032963485743808</v>
      </c>
      <c r="AC95" s="32"/>
      <c r="AD95" s="32" t="str">
        <f t="shared" si="6"/>
        <v/>
      </c>
      <c r="AE95" s="32">
        <f t="shared" si="7"/>
        <v>50</v>
      </c>
      <c r="AF95" s="11" t="str">
        <f t="shared" si="8"/>
        <v/>
      </c>
      <c r="AG95" s="33" t="s">
        <v>1512</v>
      </c>
      <c r="AH95" s="33" t="s">
        <v>405</v>
      </c>
    </row>
    <row r="96" spans="1:34" x14ac:dyDescent="0.3">
      <c r="A96" s="30" t="s">
        <v>1039</v>
      </c>
      <c r="B96" s="30" t="s">
        <v>942</v>
      </c>
      <c r="C96" s="30" t="s">
        <v>1174</v>
      </c>
      <c r="D96" s="30" t="s">
        <v>442</v>
      </c>
      <c r="E96" s="30" t="s">
        <v>1370</v>
      </c>
      <c r="F96" s="30"/>
      <c r="G96" s="30" t="s">
        <v>954</v>
      </c>
      <c r="H96" s="30" t="s">
        <v>1018</v>
      </c>
      <c r="I96" s="30" t="s">
        <v>1031</v>
      </c>
      <c r="J96" s="30" t="s">
        <v>8</v>
      </c>
      <c r="K96" s="30" t="s">
        <v>1070</v>
      </c>
      <c r="L96" s="30" t="s">
        <v>1156</v>
      </c>
      <c r="M96" s="30" t="s">
        <v>530</v>
      </c>
      <c r="N96" s="30" t="s">
        <v>530</v>
      </c>
      <c r="O96" s="30">
        <v>1</v>
      </c>
      <c r="P96" s="30" t="s">
        <v>335</v>
      </c>
      <c r="Q96" s="31" t="s">
        <v>133</v>
      </c>
      <c r="R96" s="30" t="s">
        <v>27</v>
      </c>
      <c r="S96" s="30">
        <v>1</v>
      </c>
      <c r="T96" s="30"/>
      <c r="U96" s="32"/>
      <c r="V96" s="32"/>
      <c r="W96" s="32">
        <v>43571</v>
      </c>
      <c r="X96" s="32" t="s">
        <v>1418</v>
      </c>
      <c r="Y96" s="32">
        <v>156.70070000000001</v>
      </c>
      <c r="Z96" s="32" t="s">
        <v>1449</v>
      </c>
      <c r="AA96" s="32">
        <v>1</v>
      </c>
      <c r="AB96" s="21">
        <v>5.5591482531732055</v>
      </c>
      <c r="AC96" s="32"/>
      <c r="AD96" s="32" t="str">
        <f t="shared" si="6"/>
        <v/>
      </c>
      <c r="AE96" s="32">
        <f t="shared" si="7"/>
        <v>50</v>
      </c>
      <c r="AF96" s="11" t="str">
        <f t="shared" si="8"/>
        <v/>
      </c>
      <c r="AG96" s="33" t="s">
        <v>1511</v>
      </c>
      <c r="AH96" s="33" t="s">
        <v>390</v>
      </c>
    </row>
    <row r="97" spans="1:34" x14ac:dyDescent="0.3">
      <c r="A97" s="30" t="s">
        <v>1039</v>
      </c>
      <c r="B97" s="30" t="s">
        <v>941</v>
      </c>
      <c r="C97" s="30" t="s">
        <v>1263</v>
      </c>
      <c r="D97" s="30" t="s">
        <v>1308</v>
      </c>
      <c r="E97" s="30" t="s">
        <v>1371</v>
      </c>
      <c r="F97" s="30"/>
      <c r="G97" s="30" t="s">
        <v>110</v>
      </c>
      <c r="H97" s="30" t="s">
        <v>1018</v>
      </c>
      <c r="I97" s="30" t="s">
        <v>1031</v>
      </c>
      <c r="J97" s="30" t="s">
        <v>8</v>
      </c>
      <c r="K97" s="30" t="s">
        <v>1070</v>
      </c>
      <c r="L97" s="30" t="s">
        <v>1156</v>
      </c>
      <c r="M97" s="30" t="s">
        <v>530</v>
      </c>
      <c r="N97" s="30" t="s">
        <v>530</v>
      </c>
      <c r="O97" s="30">
        <v>1</v>
      </c>
      <c r="P97" s="30" t="s">
        <v>335</v>
      </c>
      <c r="Q97" s="31" t="s">
        <v>134</v>
      </c>
      <c r="R97" s="30" t="s">
        <v>28</v>
      </c>
      <c r="S97" s="30">
        <v>1</v>
      </c>
      <c r="T97" s="30"/>
      <c r="U97" s="32"/>
      <c r="V97" s="32"/>
      <c r="W97" s="32">
        <v>43571</v>
      </c>
      <c r="X97" s="32" t="s">
        <v>1418</v>
      </c>
      <c r="Y97" s="32">
        <v>159.06129999999999</v>
      </c>
      <c r="Z97" s="32" t="s">
        <v>1449</v>
      </c>
      <c r="AA97" s="32">
        <v>1</v>
      </c>
      <c r="AB97" s="21">
        <v>0.9609191199017123</v>
      </c>
      <c r="AC97" s="32"/>
      <c r="AD97" s="32">
        <f t="shared" si="6"/>
        <v>50</v>
      </c>
      <c r="AE97" s="32" t="str">
        <f t="shared" si="7"/>
        <v/>
      </c>
      <c r="AF97" s="11" t="str">
        <f t="shared" si="8"/>
        <v/>
      </c>
      <c r="AG97" s="33" t="s">
        <v>1511</v>
      </c>
      <c r="AH97" s="33" t="s">
        <v>383</v>
      </c>
    </row>
    <row r="98" spans="1:34" x14ac:dyDescent="0.3">
      <c r="A98" s="30" t="s">
        <v>1039</v>
      </c>
      <c r="B98" s="30" t="s">
        <v>5</v>
      </c>
      <c r="C98" s="30" t="s">
        <v>5</v>
      </c>
      <c r="D98" s="30" t="s">
        <v>5</v>
      </c>
      <c r="E98" s="30" t="s">
        <v>1372</v>
      </c>
      <c r="F98" s="30"/>
      <c r="G98" s="30" t="s">
        <v>5</v>
      </c>
      <c r="H98" s="30" t="s">
        <v>1018</v>
      </c>
      <c r="I98" s="30" t="s">
        <v>1031</v>
      </c>
      <c r="J98" s="30" t="s">
        <v>8</v>
      </c>
      <c r="K98" s="30" t="s">
        <v>1070</v>
      </c>
      <c r="L98" s="30" t="s">
        <v>1156</v>
      </c>
      <c r="M98" s="30" t="s">
        <v>530</v>
      </c>
      <c r="N98" s="30" t="s">
        <v>530</v>
      </c>
      <c r="O98" s="30">
        <v>1</v>
      </c>
      <c r="P98" s="30" t="s">
        <v>335</v>
      </c>
      <c r="Q98" s="31" t="s">
        <v>135</v>
      </c>
      <c r="R98" s="30" t="s">
        <v>29</v>
      </c>
      <c r="S98" s="30">
        <v>1</v>
      </c>
      <c r="T98" s="30"/>
      <c r="U98" s="32"/>
      <c r="V98" s="32"/>
      <c r="W98" s="32">
        <v>43571</v>
      </c>
      <c r="X98" s="32" t="s">
        <v>1418</v>
      </c>
      <c r="Y98" s="32">
        <v>168.6771</v>
      </c>
      <c r="Z98" s="32" t="s">
        <v>1449</v>
      </c>
      <c r="AA98" s="32">
        <v>1</v>
      </c>
      <c r="AB98" s="21">
        <v>16.96141630590542</v>
      </c>
      <c r="AC98" s="32"/>
      <c r="AD98" s="32" t="str">
        <f t="shared" ref="AD98:AD129" si="9">IF(AB98&lt;1,IF(Y98&lt;50,Y98,50),"")</f>
        <v/>
      </c>
      <c r="AE98" s="32">
        <f t="shared" ref="AE98:AE129" si="10">IF(AND(AB98&gt;1, 50/AB98&lt;50,50/AB98&gt;2),50,"")</f>
        <v>50</v>
      </c>
      <c r="AF98" s="11" t="str">
        <f t="shared" ref="AF98:AF129" si="11">IF(AND(AD98="",AE98=""),2,"")</f>
        <v/>
      </c>
      <c r="AG98" s="33" t="s">
        <v>1511</v>
      </c>
      <c r="AH98" s="33" t="s">
        <v>422</v>
      </c>
    </row>
    <row r="99" spans="1:34" x14ac:dyDescent="0.3">
      <c r="A99" s="30" t="s">
        <v>1039</v>
      </c>
      <c r="B99" s="30" t="s">
        <v>941</v>
      </c>
      <c r="C99" s="30" t="s">
        <v>1264</v>
      </c>
      <c r="D99" s="30" t="s">
        <v>1309</v>
      </c>
      <c r="E99" s="30" t="s">
        <v>1373</v>
      </c>
      <c r="F99" s="30"/>
      <c r="G99" s="30" t="s">
        <v>110</v>
      </c>
      <c r="H99" s="30" t="s">
        <v>1018</v>
      </c>
      <c r="I99" s="30" t="s">
        <v>1031</v>
      </c>
      <c r="J99" s="30" t="s">
        <v>8</v>
      </c>
      <c r="K99" s="30" t="s">
        <v>1070</v>
      </c>
      <c r="L99" s="30" t="s">
        <v>1156</v>
      </c>
      <c r="M99" s="30" t="s">
        <v>530</v>
      </c>
      <c r="N99" s="30" t="s">
        <v>530</v>
      </c>
      <c r="O99" s="30">
        <v>1</v>
      </c>
      <c r="P99" s="30" t="s">
        <v>335</v>
      </c>
      <c r="Q99" s="31" t="s">
        <v>136</v>
      </c>
      <c r="R99" s="30" t="s">
        <v>30</v>
      </c>
      <c r="S99" s="30">
        <v>1</v>
      </c>
      <c r="T99" s="30"/>
      <c r="U99" s="32"/>
      <c r="V99" s="32"/>
      <c r="W99" s="32">
        <v>43571</v>
      </c>
      <c r="X99" s="32" t="s">
        <v>1418</v>
      </c>
      <c r="Y99" s="32">
        <v>165.0018</v>
      </c>
      <c r="Z99" s="32" t="s">
        <v>1449</v>
      </c>
      <c r="AA99" s="32">
        <v>1</v>
      </c>
      <c r="AB99" s="21">
        <v>16.733899073637392</v>
      </c>
      <c r="AC99" s="32"/>
      <c r="AD99" s="32" t="str">
        <f t="shared" si="9"/>
        <v/>
      </c>
      <c r="AE99" s="32">
        <f t="shared" si="10"/>
        <v>50</v>
      </c>
      <c r="AF99" s="11" t="str">
        <f t="shared" si="11"/>
        <v/>
      </c>
      <c r="AG99" s="33" t="s">
        <v>1512</v>
      </c>
      <c r="AH99" s="33" t="s">
        <v>377</v>
      </c>
    </row>
    <row r="100" spans="1:34" x14ac:dyDescent="0.3">
      <c r="A100" s="30" t="s">
        <v>1039</v>
      </c>
      <c r="B100" s="30" t="s">
        <v>1010</v>
      </c>
      <c r="C100" s="30" t="s">
        <v>1175</v>
      </c>
      <c r="D100" s="30" t="s">
        <v>1296</v>
      </c>
      <c r="E100" s="30" t="s">
        <v>1374</v>
      </c>
      <c r="F100" s="30"/>
      <c r="G100" s="30" t="s">
        <v>954</v>
      </c>
      <c r="H100" s="30" t="s">
        <v>1018</v>
      </c>
      <c r="I100" s="30" t="s">
        <v>1031</v>
      </c>
      <c r="J100" s="30" t="s">
        <v>8</v>
      </c>
      <c r="K100" s="30" t="s">
        <v>1070</v>
      </c>
      <c r="L100" s="30" t="s">
        <v>1156</v>
      </c>
      <c r="M100" s="30" t="s">
        <v>530</v>
      </c>
      <c r="N100" s="30" t="s">
        <v>530</v>
      </c>
      <c r="O100" s="30">
        <v>1</v>
      </c>
      <c r="P100" s="30" t="s">
        <v>335</v>
      </c>
      <c r="Q100" s="31" t="s">
        <v>137</v>
      </c>
      <c r="R100" s="30" t="s">
        <v>31</v>
      </c>
      <c r="S100" s="30">
        <v>1</v>
      </c>
      <c r="T100" s="30"/>
      <c r="U100" s="32"/>
      <c r="V100" s="32"/>
      <c r="W100" s="32">
        <v>43571</v>
      </c>
      <c r="X100" s="32" t="s">
        <v>1418</v>
      </c>
      <c r="Y100" s="32">
        <v>163.5189</v>
      </c>
      <c r="Z100" s="32" t="s">
        <v>1449</v>
      </c>
      <c r="AA100" s="32">
        <v>1</v>
      </c>
      <c r="AB100" s="21">
        <v>1.7479405317541667</v>
      </c>
      <c r="AC100" s="32"/>
      <c r="AD100" s="32" t="str">
        <f t="shared" si="9"/>
        <v/>
      </c>
      <c r="AE100" s="32">
        <f t="shared" si="10"/>
        <v>50</v>
      </c>
      <c r="AF100" s="11" t="str">
        <f t="shared" si="11"/>
        <v/>
      </c>
      <c r="AG100" s="33" t="s">
        <v>1511</v>
      </c>
      <c r="AH100" s="33" t="s">
        <v>414</v>
      </c>
    </row>
    <row r="101" spans="1:34" x14ac:dyDescent="0.3">
      <c r="A101" s="30" t="s">
        <v>1039</v>
      </c>
      <c r="B101" s="30" t="s">
        <v>523</v>
      </c>
      <c r="C101" s="30" t="s">
        <v>1170</v>
      </c>
      <c r="D101" s="30" t="s">
        <v>1007</v>
      </c>
      <c r="E101" s="30" t="s">
        <v>1375</v>
      </c>
      <c r="F101" s="30">
        <v>92</v>
      </c>
      <c r="G101" s="30" t="s">
        <v>110</v>
      </c>
      <c r="H101" s="30" t="s">
        <v>1018</v>
      </c>
      <c r="I101" s="30" t="s">
        <v>1031</v>
      </c>
      <c r="J101" s="30" t="s">
        <v>8</v>
      </c>
      <c r="K101" s="30" t="s">
        <v>1070</v>
      </c>
      <c r="L101" s="30" t="s">
        <v>1156</v>
      </c>
      <c r="M101" s="30" t="s">
        <v>530</v>
      </c>
      <c r="N101" s="30" t="s">
        <v>530</v>
      </c>
      <c r="O101" s="30">
        <v>1</v>
      </c>
      <c r="P101" s="30" t="s">
        <v>335</v>
      </c>
      <c r="Q101" s="31" t="s">
        <v>138</v>
      </c>
      <c r="R101" s="30" t="s">
        <v>32</v>
      </c>
      <c r="S101" s="30">
        <v>1</v>
      </c>
      <c r="T101" s="30"/>
      <c r="U101" s="32"/>
      <c r="V101" s="32"/>
      <c r="W101" s="32">
        <v>43571</v>
      </c>
      <c r="X101" s="32" t="s">
        <v>1418</v>
      </c>
      <c r="Y101" s="32">
        <v>142.4915</v>
      </c>
      <c r="Z101" s="32" t="s">
        <v>1449</v>
      </c>
      <c r="AA101" s="32">
        <v>1</v>
      </c>
      <c r="AB101" s="21">
        <v>12.946765425556038</v>
      </c>
      <c r="AC101" s="32"/>
      <c r="AD101" s="32" t="str">
        <f t="shared" si="9"/>
        <v/>
      </c>
      <c r="AE101" s="32">
        <f t="shared" si="10"/>
        <v>50</v>
      </c>
      <c r="AF101" s="11" t="str">
        <f t="shared" si="11"/>
        <v/>
      </c>
      <c r="AG101" s="33" t="s">
        <v>1511</v>
      </c>
      <c r="AH101" s="33" t="s">
        <v>384</v>
      </c>
    </row>
    <row r="102" spans="1:34" x14ac:dyDescent="0.3">
      <c r="A102" s="30" t="s">
        <v>1039</v>
      </c>
      <c r="B102" s="30" t="s">
        <v>941</v>
      </c>
      <c r="C102" s="30" t="s">
        <v>1265</v>
      </c>
      <c r="D102" s="30" t="s">
        <v>1310</v>
      </c>
      <c r="E102" s="30" t="s">
        <v>1376</v>
      </c>
      <c r="F102" s="30"/>
      <c r="G102" s="30" t="s">
        <v>954</v>
      </c>
      <c r="H102" s="30" t="s">
        <v>1018</v>
      </c>
      <c r="I102" s="30" t="s">
        <v>1031</v>
      </c>
      <c r="J102" s="30" t="s">
        <v>8</v>
      </c>
      <c r="K102" s="30" t="s">
        <v>1070</v>
      </c>
      <c r="L102" s="30" t="s">
        <v>1156</v>
      </c>
      <c r="M102" s="30" t="s">
        <v>530</v>
      </c>
      <c r="N102" s="30" t="s">
        <v>530</v>
      </c>
      <c r="O102" s="30">
        <v>1</v>
      </c>
      <c r="P102" s="30" t="s">
        <v>335</v>
      </c>
      <c r="Q102" s="31" t="s">
        <v>139</v>
      </c>
      <c r="R102" s="30" t="s">
        <v>25</v>
      </c>
      <c r="S102" s="30">
        <v>2</v>
      </c>
      <c r="T102" s="30"/>
      <c r="U102" s="32"/>
      <c r="V102" s="32"/>
      <c r="W102" s="32">
        <v>43571</v>
      </c>
      <c r="X102" s="32" t="s">
        <v>1418</v>
      </c>
      <c r="Y102" s="32">
        <v>141.61340000000001</v>
      </c>
      <c r="Z102" s="32" t="s">
        <v>1449</v>
      </c>
      <c r="AA102" s="32">
        <v>1</v>
      </c>
      <c r="AB102" s="21">
        <v>14.424694488900972</v>
      </c>
      <c r="AC102" s="32"/>
      <c r="AD102" s="32" t="str">
        <f t="shared" si="9"/>
        <v/>
      </c>
      <c r="AE102" s="32">
        <f t="shared" si="10"/>
        <v>50</v>
      </c>
      <c r="AF102" s="11" t="str">
        <f t="shared" si="11"/>
        <v/>
      </c>
      <c r="AG102" s="33" t="s">
        <v>1512</v>
      </c>
      <c r="AH102" s="33" t="s">
        <v>411</v>
      </c>
    </row>
    <row r="103" spans="1:34" x14ac:dyDescent="0.3">
      <c r="A103" s="30" t="s">
        <v>1039</v>
      </c>
      <c r="B103" s="30" t="s">
        <v>523</v>
      </c>
      <c r="C103" s="30" t="s">
        <v>1171</v>
      </c>
      <c r="D103" s="30" t="s">
        <v>1007</v>
      </c>
      <c r="E103" s="30" t="s">
        <v>1377</v>
      </c>
      <c r="F103" s="30">
        <v>98</v>
      </c>
      <c r="G103" s="30" t="s">
        <v>110</v>
      </c>
      <c r="H103" s="30" t="s">
        <v>1018</v>
      </c>
      <c r="I103" s="30" t="s">
        <v>1031</v>
      </c>
      <c r="J103" s="30" t="s">
        <v>8</v>
      </c>
      <c r="K103" s="30" t="s">
        <v>1070</v>
      </c>
      <c r="L103" s="30" t="s">
        <v>1156</v>
      </c>
      <c r="M103" s="30" t="s">
        <v>530</v>
      </c>
      <c r="N103" s="30" t="s">
        <v>530</v>
      </c>
      <c r="O103" s="30">
        <v>1</v>
      </c>
      <c r="P103" s="30" t="s">
        <v>335</v>
      </c>
      <c r="Q103" s="31" t="s">
        <v>34</v>
      </c>
      <c r="R103" s="30" t="s">
        <v>26</v>
      </c>
      <c r="S103" s="30">
        <v>2</v>
      </c>
      <c r="T103" s="30"/>
      <c r="U103" s="32"/>
      <c r="V103" s="32"/>
      <c r="W103" s="32">
        <v>43571</v>
      </c>
      <c r="X103" s="32" t="s">
        <v>1418</v>
      </c>
      <c r="Y103" s="32">
        <v>162.15260000000001</v>
      </c>
      <c r="Z103" s="32" t="s">
        <v>1449</v>
      </c>
      <c r="AA103" s="32">
        <v>1</v>
      </c>
      <c r="AB103" s="21">
        <v>16.268561635844769</v>
      </c>
      <c r="AC103" s="32"/>
      <c r="AD103" s="32" t="str">
        <f t="shared" si="9"/>
        <v/>
      </c>
      <c r="AE103" s="32">
        <f t="shared" si="10"/>
        <v>50</v>
      </c>
      <c r="AF103" s="11" t="str">
        <f t="shared" si="11"/>
        <v/>
      </c>
      <c r="AG103" s="33" t="s">
        <v>1512</v>
      </c>
      <c r="AH103" s="33" t="s">
        <v>404</v>
      </c>
    </row>
    <row r="104" spans="1:34" x14ac:dyDescent="0.3">
      <c r="A104" s="30" t="s">
        <v>1039</v>
      </c>
      <c r="B104" s="30" t="s">
        <v>941</v>
      </c>
      <c r="C104" s="30" t="s">
        <v>1266</v>
      </c>
      <c r="D104" s="30" t="s">
        <v>1311</v>
      </c>
      <c r="E104" s="30" t="s">
        <v>1378</v>
      </c>
      <c r="F104" s="30"/>
      <c r="G104" s="30" t="s">
        <v>110</v>
      </c>
      <c r="H104" s="30" t="s">
        <v>1018</v>
      </c>
      <c r="I104" s="30" t="s">
        <v>1031</v>
      </c>
      <c r="J104" s="30" t="s">
        <v>8</v>
      </c>
      <c r="K104" s="30" t="s">
        <v>1070</v>
      </c>
      <c r="L104" s="30" t="s">
        <v>1156</v>
      </c>
      <c r="M104" s="30" t="s">
        <v>530</v>
      </c>
      <c r="N104" s="30" t="s">
        <v>530</v>
      </c>
      <c r="O104" s="30">
        <v>1</v>
      </c>
      <c r="P104" s="30" t="s">
        <v>335</v>
      </c>
      <c r="Q104" s="31" t="s">
        <v>140</v>
      </c>
      <c r="R104" s="30" t="s">
        <v>27</v>
      </c>
      <c r="S104" s="30">
        <v>2</v>
      </c>
      <c r="T104" s="30"/>
      <c r="U104" s="32"/>
      <c r="V104" s="32"/>
      <c r="W104" s="32">
        <v>43571</v>
      </c>
      <c r="X104" s="32" t="s">
        <v>1418</v>
      </c>
      <c r="Y104" s="32">
        <v>157.58099999999999</v>
      </c>
      <c r="Z104" s="32" t="s">
        <v>1449</v>
      </c>
      <c r="AA104" s="32">
        <v>1</v>
      </c>
      <c r="AB104" s="21">
        <v>33.650083148540119</v>
      </c>
      <c r="AC104" s="32"/>
      <c r="AD104" s="32" t="str">
        <f t="shared" si="9"/>
        <v/>
      </c>
      <c r="AE104" s="32" t="str">
        <f t="shared" si="10"/>
        <v/>
      </c>
      <c r="AF104" s="11">
        <f t="shared" si="11"/>
        <v>2</v>
      </c>
      <c r="AG104" s="33" t="s">
        <v>1511</v>
      </c>
      <c r="AH104" s="33" t="s">
        <v>425</v>
      </c>
    </row>
    <row r="105" spans="1:34" x14ac:dyDescent="0.3">
      <c r="A105" s="30" t="s">
        <v>1039</v>
      </c>
      <c r="B105" s="30" t="s">
        <v>1008</v>
      </c>
      <c r="C105" s="30" t="s">
        <v>1132</v>
      </c>
      <c r="D105" s="30" t="s">
        <v>1009</v>
      </c>
      <c r="E105" s="30" t="s">
        <v>1379</v>
      </c>
      <c r="F105" s="30">
        <v>215</v>
      </c>
      <c r="G105" s="30" t="s">
        <v>954</v>
      </c>
      <c r="H105" s="30" t="s">
        <v>1018</v>
      </c>
      <c r="I105" s="30" t="s">
        <v>1031</v>
      </c>
      <c r="J105" s="30" t="s">
        <v>8</v>
      </c>
      <c r="K105" s="30" t="s">
        <v>1070</v>
      </c>
      <c r="L105" s="30" t="s">
        <v>1156</v>
      </c>
      <c r="M105" s="30" t="s">
        <v>530</v>
      </c>
      <c r="N105" s="30" t="s">
        <v>530</v>
      </c>
      <c r="O105" s="30">
        <v>1</v>
      </c>
      <c r="P105" s="30" t="s">
        <v>335</v>
      </c>
      <c r="Q105" s="31" t="s">
        <v>141</v>
      </c>
      <c r="R105" s="30" t="s">
        <v>28</v>
      </c>
      <c r="S105" s="30">
        <v>2</v>
      </c>
      <c r="T105" s="30"/>
      <c r="U105" s="32"/>
      <c r="V105" s="32"/>
      <c r="W105" s="32">
        <v>43571</v>
      </c>
      <c r="X105" s="32" t="s">
        <v>1418</v>
      </c>
      <c r="Y105" s="32">
        <v>152.7336</v>
      </c>
      <c r="Z105" s="32" t="s">
        <v>1449</v>
      </c>
      <c r="AA105" s="32">
        <v>1</v>
      </c>
      <c r="AB105" s="21">
        <v>3.5557675537434008</v>
      </c>
      <c r="AC105" s="32"/>
      <c r="AD105" s="32" t="str">
        <f t="shared" si="9"/>
        <v/>
      </c>
      <c r="AE105" s="32">
        <f t="shared" si="10"/>
        <v>50</v>
      </c>
      <c r="AF105" s="11" t="str">
        <f t="shared" si="11"/>
        <v/>
      </c>
      <c r="AG105" s="33" t="s">
        <v>1512</v>
      </c>
      <c r="AH105" s="33" t="s">
        <v>408</v>
      </c>
    </row>
    <row r="106" spans="1:34" x14ac:dyDescent="0.3">
      <c r="A106" s="30" t="s">
        <v>1039</v>
      </c>
      <c r="B106" s="30" t="s">
        <v>1008</v>
      </c>
      <c r="C106" s="30" t="s">
        <v>1117</v>
      </c>
      <c r="D106" s="30" t="s">
        <v>1032</v>
      </c>
      <c r="E106" s="30" t="s">
        <v>1380</v>
      </c>
      <c r="F106" s="30">
        <v>24</v>
      </c>
      <c r="G106" s="30" t="s">
        <v>954</v>
      </c>
      <c r="H106" s="30" t="s">
        <v>1018</v>
      </c>
      <c r="I106" s="30" t="s">
        <v>1031</v>
      </c>
      <c r="J106" s="30" t="s">
        <v>8</v>
      </c>
      <c r="K106" s="30" t="s">
        <v>1070</v>
      </c>
      <c r="L106" s="30" t="s">
        <v>1156</v>
      </c>
      <c r="M106" s="30" t="s">
        <v>530</v>
      </c>
      <c r="N106" s="30" t="s">
        <v>530</v>
      </c>
      <c r="O106" s="30">
        <v>1</v>
      </c>
      <c r="P106" s="30" t="s">
        <v>335</v>
      </c>
      <c r="Q106" s="31" t="s">
        <v>360</v>
      </c>
      <c r="R106" s="30" t="s">
        <v>29</v>
      </c>
      <c r="S106" s="30">
        <v>2</v>
      </c>
      <c r="T106" s="30"/>
      <c r="U106" s="32"/>
      <c r="V106" s="32"/>
      <c r="W106" s="32">
        <v>43571</v>
      </c>
      <c r="X106" s="32" t="s">
        <v>1418</v>
      </c>
      <c r="Y106" s="32">
        <v>155.43020000000001</v>
      </c>
      <c r="Z106" s="32" t="s">
        <v>1449</v>
      </c>
      <c r="AA106" s="32">
        <v>1</v>
      </c>
      <c r="AB106" s="21">
        <v>1.2004429666734553</v>
      </c>
      <c r="AC106" s="32"/>
      <c r="AD106" s="32" t="str">
        <f t="shared" si="9"/>
        <v/>
      </c>
      <c r="AE106" s="32">
        <f t="shared" si="10"/>
        <v>50</v>
      </c>
      <c r="AF106" s="11" t="str">
        <f t="shared" si="11"/>
        <v/>
      </c>
      <c r="AG106" s="33" t="s">
        <v>1511</v>
      </c>
      <c r="AH106" s="33" t="s">
        <v>371</v>
      </c>
    </row>
    <row r="107" spans="1:34" x14ac:dyDescent="0.3">
      <c r="A107" s="30" t="s">
        <v>1039</v>
      </c>
      <c r="B107" s="30" t="s">
        <v>5</v>
      </c>
      <c r="C107" s="30" t="s">
        <v>5</v>
      </c>
      <c r="D107" s="30" t="s">
        <v>5</v>
      </c>
      <c r="E107" s="30" t="s">
        <v>1381</v>
      </c>
      <c r="F107" s="30"/>
      <c r="G107" s="30" t="s">
        <v>5</v>
      </c>
      <c r="H107" s="30" t="s">
        <v>1018</v>
      </c>
      <c r="I107" s="30" t="s">
        <v>1031</v>
      </c>
      <c r="J107" s="30" t="s">
        <v>8</v>
      </c>
      <c r="K107" s="30" t="s">
        <v>1070</v>
      </c>
      <c r="L107" s="30" t="s">
        <v>1156</v>
      </c>
      <c r="M107" s="30" t="s">
        <v>530</v>
      </c>
      <c r="N107" s="30" t="s">
        <v>530</v>
      </c>
      <c r="O107" s="30">
        <v>1</v>
      </c>
      <c r="P107" s="30" t="s">
        <v>335</v>
      </c>
      <c r="Q107" s="31" t="s">
        <v>361</v>
      </c>
      <c r="R107" s="30" t="s">
        <v>30</v>
      </c>
      <c r="S107" s="30">
        <v>2</v>
      </c>
      <c r="T107" s="30"/>
      <c r="U107" s="32"/>
      <c r="V107" s="32"/>
      <c r="W107" s="32">
        <v>43571</v>
      </c>
      <c r="X107" s="32" t="s">
        <v>1418</v>
      </c>
      <c r="Y107" s="32">
        <v>150.30510000000001</v>
      </c>
      <c r="Z107" s="32" t="s">
        <v>1449</v>
      </c>
      <c r="AA107" s="32">
        <v>1</v>
      </c>
      <c r="AB107" s="21">
        <v>0.90248828141319481</v>
      </c>
      <c r="AC107" s="32"/>
      <c r="AD107" s="32">
        <f t="shared" si="9"/>
        <v>50</v>
      </c>
      <c r="AE107" s="32" t="str">
        <f t="shared" si="10"/>
        <v/>
      </c>
      <c r="AF107" s="11" t="str">
        <f t="shared" si="11"/>
        <v/>
      </c>
      <c r="AG107" s="33" t="s">
        <v>1512</v>
      </c>
      <c r="AH107" s="33" t="s">
        <v>373</v>
      </c>
    </row>
    <row r="108" spans="1:34" x14ac:dyDescent="0.3">
      <c r="A108" s="30" t="s">
        <v>1040</v>
      </c>
      <c r="B108" s="30" t="s">
        <v>1008</v>
      </c>
      <c r="C108" s="30" t="s">
        <v>1142</v>
      </c>
      <c r="D108" s="30" t="s">
        <v>1009</v>
      </c>
      <c r="E108" s="30" t="s">
        <v>1382</v>
      </c>
      <c r="F108" s="30">
        <v>229</v>
      </c>
      <c r="G108" s="30" t="s">
        <v>954</v>
      </c>
      <c r="H108" s="30" t="s">
        <v>151</v>
      </c>
      <c r="I108" s="30" t="s">
        <v>1204</v>
      </c>
      <c r="J108" s="30" t="s">
        <v>7</v>
      </c>
      <c r="K108" s="30" t="s">
        <v>1074</v>
      </c>
      <c r="L108" s="30" t="s">
        <v>1169</v>
      </c>
      <c r="M108" s="30" t="s">
        <v>530</v>
      </c>
      <c r="N108" s="30" t="s">
        <v>530</v>
      </c>
      <c r="O108" s="30">
        <v>1</v>
      </c>
      <c r="P108" s="30" t="s">
        <v>335</v>
      </c>
      <c r="Q108" s="31" t="s">
        <v>33</v>
      </c>
      <c r="R108" s="30" t="s">
        <v>25</v>
      </c>
      <c r="S108" s="30">
        <v>1</v>
      </c>
      <c r="T108" s="30"/>
      <c r="U108" s="32"/>
      <c r="V108" s="32"/>
      <c r="W108" s="32">
        <v>43573</v>
      </c>
      <c r="X108" s="32" t="s">
        <v>1419</v>
      </c>
      <c r="Y108" s="32">
        <v>126.7877</v>
      </c>
      <c r="Z108" s="32" t="s">
        <v>1450</v>
      </c>
      <c r="AA108" s="4">
        <v>1</v>
      </c>
      <c r="AB108" s="21">
        <v>8.3721465419337608</v>
      </c>
      <c r="AC108" s="32"/>
      <c r="AD108" s="32" t="str">
        <f t="shared" si="9"/>
        <v/>
      </c>
      <c r="AE108" s="32">
        <f t="shared" si="10"/>
        <v>50</v>
      </c>
      <c r="AF108" s="11" t="str">
        <f t="shared" si="11"/>
        <v/>
      </c>
      <c r="AG108" s="33" t="s">
        <v>1512</v>
      </c>
      <c r="AH108" s="33" t="s">
        <v>429</v>
      </c>
    </row>
    <row r="109" spans="1:34" x14ac:dyDescent="0.3">
      <c r="A109" s="30" t="s">
        <v>1040</v>
      </c>
      <c r="B109" s="30" t="s">
        <v>523</v>
      </c>
      <c r="C109" s="30" t="s">
        <v>1067</v>
      </c>
      <c r="D109" s="30" t="s">
        <v>1007</v>
      </c>
      <c r="E109" s="30" t="s">
        <v>1383</v>
      </c>
      <c r="F109" s="30">
        <v>68</v>
      </c>
      <c r="G109" s="30" t="s">
        <v>110</v>
      </c>
      <c r="H109" s="30" t="s">
        <v>151</v>
      </c>
      <c r="I109" s="30" t="s">
        <v>1204</v>
      </c>
      <c r="J109" s="30" t="s">
        <v>7</v>
      </c>
      <c r="K109" s="30" t="s">
        <v>1074</v>
      </c>
      <c r="L109" s="30" t="s">
        <v>1169</v>
      </c>
      <c r="M109" s="30" t="s">
        <v>530</v>
      </c>
      <c r="N109" s="30" t="s">
        <v>530</v>
      </c>
      <c r="O109" s="30">
        <v>1</v>
      </c>
      <c r="P109" s="30" t="s">
        <v>335</v>
      </c>
      <c r="Q109" s="31" t="s">
        <v>132</v>
      </c>
      <c r="R109" s="30" t="s">
        <v>26</v>
      </c>
      <c r="S109" s="30">
        <v>1</v>
      </c>
      <c r="T109" s="30"/>
      <c r="U109" s="32"/>
      <c r="V109" s="32"/>
      <c r="W109" s="32">
        <v>43573</v>
      </c>
      <c r="X109" s="32" t="s">
        <v>1419</v>
      </c>
      <c r="Y109" s="32">
        <v>104.7029</v>
      </c>
      <c r="Z109" s="32" t="s">
        <v>1450</v>
      </c>
      <c r="AA109" s="4">
        <v>1</v>
      </c>
      <c r="AB109" s="21">
        <v>13.547573733507212</v>
      </c>
      <c r="AC109" s="32"/>
      <c r="AD109" s="32" t="str">
        <f t="shared" si="9"/>
        <v/>
      </c>
      <c r="AE109" s="32">
        <f t="shared" si="10"/>
        <v>50</v>
      </c>
      <c r="AF109" s="11" t="str">
        <f t="shared" si="11"/>
        <v/>
      </c>
      <c r="AG109" s="33" t="s">
        <v>1511</v>
      </c>
      <c r="AH109" s="33" t="s">
        <v>501</v>
      </c>
    </row>
    <row r="110" spans="1:34" x14ac:dyDescent="0.3">
      <c r="A110" s="30" t="s">
        <v>1040</v>
      </c>
      <c r="B110" s="30" t="s">
        <v>1008</v>
      </c>
      <c r="C110" s="30" t="s">
        <v>1118</v>
      </c>
      <c r="D110" s="30" t="s">
        <v>1032</v>
      </c>
      <c r="E110" s="30" t="s">
        <v>1384</v>
      </c>
      <c r="F110" s="30">
        <v>27</v>
      </c>
      <c r="G110" s="30" t="s">
        <v>954</v>
      </c>
      <c r="H110" s="30" t="s">
        <v>151</v>
      </c>
      <c r="I110" s="30" t="s">
        <v>1204</v>
      </c>
      <c r="J110" s="30" t="s">
        <v>7</v>
      </c>
      <c r="K110" s="30" t="s">
        <v>1074</v>
      </c>
      <c r="L110" s="30" t="s">
        <v>1169</v>
      </c>
      <c r="M110" s="30" t="s">
        <v>530</v>
      </c>
      <c r="N110" s="30" t="s">
        <v>530</v>
      </c>
      <c r="O110" s="30">
        <v>1</v>
      </c>
      <c r="P110" s="30" t="s">
        <v>335</v>
      </c>
      <c r="Q110" s="31" t="s">
        <v>133</v>
      </c>
      <c r="R110" s="30" t="s">
        <v>27</v>
      </c>
      <c r="S110" s="30">
        <v>1</v>
      </c>
      <c r="T110" s="30"/>
      <c r="U110" s="32"/>
      <c r="V110" s="32"/>
      <c r="W110" s="32">
        <v>43573</v>
      </c>
      <c r="X110" s="32" t="s">
        <v>1419</v>
      </c>
      <c r="Y110" s="32">
        <v>128.82149999999999</v>
      </c>
      <c r="Z110" s="32" t="s">
        <v>1450</v>
      </c>
      <c r="AA110" s="4">
        <v>1</v>
      </c>
      <c r="AB110" s="21">
        <v>0.80160990944609622</v>
      </c>
      <c r="AC110" s="32"/>
      <c r="AD110" s="32">
        <f t="shared" si="9"/>
        <v>50</v>
      </c>
      <c r="AE110" s="32" t="str">
        <f t="shared" si="10"/>
        <v/>
      </c>
      <c r="AF110" s="11" t="str">
        <f t="shared" si="11"/>
        <v/>
      </c>
      <c r="AG110" s="33" t="s">
        <v>1511</v>
      </c>
      <c r="AH110" s="33" t="s">
        <v>389</v>
      </c>
    </row>
    <row r="111" spans="1:34" x14ac:dyDescent="0.3">
      <c r="A111" s="30" t="s">
        <v>1040</v>
      </c>
      <c r="B111" s="30" t="s">
        <v>5</v>
      </c>
      <c r="C111" s="30" t="s">
        <v>5</v>
      </c>
      <c r="D111" s="30" t="s">
        <v>5</v>
      </c>
      <c r="E111" s="30" t="s">
        <v>1385</v>
      </c>
      <c r="F111" s="30"/>
      <c r="G111" s="30" t="s">
        <v>1019</v>
      </c>
      <c r="H111" s="30" t="s">
        <v>151</v>
      </c>
      <c r="I111" s="30" t="s">
        <v>1204</v>
      </c>
      <c r="J111" s="30" t="s">
        <v>7</v>
      </c>
      <c r="K111" s="30" t="s">
        <v>1074</v>
      </c>
      <c r="L111" s="30" t="s">
        <v>1169</v>
      </c>
      <c r="M111" s="30" t="s">
        <v>530</v>
      </c>
      <c r="N111" s="30" t="s">
        <v>530</v>
      </c>
      <c r="O111" s="30">
        <v>1</v>
      </c>
      <c r="P111" s="30" t="s">
        <v>335</v>
      </c>
      <c r="Q111" s="31" t="s">
        <v>134</v>
      </c>
      <c r="R111" s="30" t="s">
        <v>28</v>
      </c>
      <c r="S111" s="30">
        <v>1</v>
      </c>
      <c r="T111" s="30"/>
      <c r="U111" s="32"/>
      <c r="V111" s="32"/>
      <c r="W111" s="32">
        <v>43573</v>
      </c>
      <c r="X111" s="32" t="s">
        <v>1419</v>
      </c>
      <c r="Y111" s="32">
        <v>85.2059</v>
      </c>
      <c r="Z111" s="32" t="s">
        <v>1450</v>
      </c>
      <c r="AA111" s="4">
        <v>1</v>
      </c>
      <c r="AB111" s="21">
        <v>0.4774438189119361</v>
      </c>
      <c r="AC111" s="32"/>
      <c r="AD111" s="32">
        <f t="shared" si="9"/>
        <v>50</v>
      </c>
      <c r="AE111" s="32" t="str">
        <f t="shared" si="10"/>
        <v/>
      </c>
      <c r="AF111" s="11" t="str">
        <f t="shared" si="11"/>
        <v/>
      </c>
      <c r="AG111" s="33" t="s">
        <v>1512</v>
      </c>
      <c r="AH111" s="33" t="s">
        <v>380</v>
      </c>
    </row>
    <row r="112" spans="1:34" x14ac:dyDescent="0.3">
      <c r="A112" s="30" t="s">
        <v>1041</v>
      </c>
      <c r="B112" s="30" t="s">
        <v>1008</v>
      </c>
      <c r="C112" s="30" t="s">
        <v>1124</v>
      </c>
      <c r="D112" s="30" t="s">
        <v>1009</v>
      </c>
      <c r="E112" s="30" t="s">
        <v>1386</v>
      </c>
      <c r="F112" s="30">
        <v>204</v>
      </c>
      <c r="G112" s="30" t="s">
        <v>954</v>
      </c>
      <c r="H112" s="30" t="s">
        <v>10</v>
      </c>
      <c r="I112" s="30" t="s">
        <v>1030</v>
      </c>
      <c r="J112" s="30" t="s">
        <v>7</v>
      </c>
      <c r="K112" s="30" t="s">
        <v>1074</v>
      </c>
      <c r="L112" s="30" t="s">
        <v>1169</v>
      </c>
      <c r="M112" s="30" t="s">
        <v>530</v>
      </c>
      <c r="N112" s="30" t="s">
        <v>530</v>
      </c>
      <c r="O112" s="30">
        <v>1</v>
      </c>
      <c r="P112" s="30" t="s">
        <v>335</v>
      </c>
      <c r="Q112" s="31" t="s">
        <v>33</v>
      </c>
      <c r="R112" s="30" t="s">
        <v>25</v>
      </c>
      <c r="S112" s="30">
        <v>1</v>
      </c>
      <c r="T112" s="30"/>
      <c r="U112" s="32"/>
      <c r="V112" s="32"/>
      <c r="W112" s="32">
        <v>43572</v>
      </c>
      <c r="X112" s="32" t="s">
        <v>1420</v>
      </c>
      <c r="Y112" s="32">
        <v>72.586399999999998</v>
      </c>
      <c r="Z112" s="32" t="s">
        <v>1451</v>
      </c>
      <c r="AA112" s="32">
        <v>1</v>
      </c>
      <c r="AB112" s="21">
        <v>4.7393723101999754</v>
      </c>
      <c r="AC112" s="32"/>
      <c r="AD112" s="32" t="str">
        <f t="shared" si="9"/>
        <v/>
      </c>
      <c r="AE112" s="32">
        <f t="shared" si="10"/>
        <v>50</v>
      </c>
      <c r="AF112" s="11" t="str">
        <f t="shared" si="11"/>
        <v/>
      </c>
      <c r="AG112" s="33" t="s">
        <v>1512</v>
      </c>
      <c r="AH112" s="33" t="s">
        <v>400</v>
      </c>
    </row>
    <row r="113" spans="1:34" x14ac:dyDescent="0.3">
      <c r="A113" s="30" t="s">
        <v>1041</v>
      </c>
      <c r="B113" s="30" t="s">
        <v>523</v>
      </c>
      <c r="C113" s="30" t="s">
        <v>1048</v>
      </c>
      <c r="D113" s="30" t="s">
        <v>1007</v>
      </c>
      <c r="E113" s="30" t="s">
        <v>1387</v>
      </c>
      <c r="F113" s="30">
        <v>67</v>
      </c>
      <c r="G113" s="30" t="s">
        <v>110</v>
      </c>
      <c r="H113" s="30" t="s">
        <v>10</v>
      </c>
      <c r="I113" s="30" t="s">
        <v>1030</v>
      </c>
      <c r="J113" s="30" t="s">
        <v>7</v>
      </c>
      <c r="K113" s="30" t="s">
        <v>1074</v>
      </c>
      <c r="L113" s="30" t="s">
        <v>1169</v>
      </c>
      <c r="M113" s="30" t="s">
        <v>530</v>
      </c>
      <c r="N113" s="30" t="s">
        <v>530</v>
      </c>
      <c r="O113" s="30">
        <v>1</v>
      </c>
      <c r="P113" s="30" t="s">
        <v>335</v>
      </c>
      <c r="Q113" s="31" t="s">
        <v>132</v>
      </c>
      <c r="R113" s="30" t="s">
        <v>26</v>
      </c>
      <c r="S113" s="30">
        <v>1</v>
      </c>
      <c r="T113" s="30"/>
      <c r="U113" s="32"/>
      <c r="V113" s="32"/>
      <c r="W113" s="32">
        <v>43572</v>
      </c>
      <c r="X113" s="32" t="s">
        <v>1420</v>
      </c>
      <c r="Y113" s="32">
        <v>78.8005</v>
      </c>
      <c r="Z113" s="32" t="s">
        <v>1451</v>
      </c>
      <c r="AA113" s="32">
        <v>1</v>
      </c>
      <c r="AB113" s="21">
        <v>7.4909354573359268</v>
      </c>
      <c r="AC113" s="32"/>
      <c r="AD113" s="32" t="str">
        <f t="shared" si="9"/>
        <v/>
      </c>
      <c r="AE113" s="32">
        <f t="shared" si="10"/>
        <v>50</v>
      </c>
      <c r="AF113" s="11" t="str">
        <f t="shared" si="11"/>
        <v/>
      </c>
      <c r="AG113" s="33" t="s">
        <v>1512</v>
      </c>
      <c r="AH113" s="33" t="s">
        <v>401</v>
      </c>
    </row>
    <row r="114" spans="1:34" x14ac:dyDescent="0.3">
      <c r="A114" s="30" t="s">
        <v>1041</v>
      </c>
      <c r="B114" s="30" t="s">
        <v>1008</v>
      </c>
      <c r="C114" s="30" t="s">
        <v>1049</v>
      </c>
      <c r="D114" s="30" t="s">
        <v>1032</v>
      </c>
      <c r="E114" s="30" t="s">
        <v>1388</v>
      </c>
      <c r="F114" s="30">
        <v>12</v>
      </c>
      <c r="G114" s="30" t="s">
        <v>954</v>
      </c>
      <c r="H114" s="30" t="s">
        <v>10</v>
      </c>
      <c r="I114" s="30" t="s">
        <v>1030</v>
      </c>
      <c r="J114" s="30" t="s">
        <v>7</v>
      </c>
      <c r="K114" s="30" t="s">
        <v>1074</v>
      </c>
      <c r="L114" s="30" t="s">
        <v>1169</v>
      </c>
      <c r="M114" s="30" t="s">
        <v>530</v>
      </c>
      <c r="N114" s="30" t="s">
        <v>530</v>
      </c>
      <c r="O114" s="30">
        <v>1</v>
      </c>
      <c r="P114" s="30" t="s">
        <v>335</v>
      </c>
      <c r="Q114" s="31" t="s">
        <v>133</v>
      </c>
      <c r="R114" s="30" t="s">
        <v>27</v>
      </c>
      <c r="S114" s="30">
        <v>1</v>
      </c>
      <c r="T114" s="30"/>
      <c r="U114" s="32"/>
      <c r="V114" s="32"/>
      <c r="W114" s="32">
        <v>43572</v>
      </c>
      <c r="X114" s="32" t="s">
        <v>1420</v>
      </c>
      <c r="Y114" s="32">
        <v>76.917699999999996</v>
      </c>
      <c r="Z114" s="32" t="s">
        <v>1451</v>
      </c>
      <c r="AA114" s="32">
        <v>1</v>
      </c>
      <c r="AB114" s="21">
        <v>1.1232315115794651</v>
      </c>
      <c r="AC114" s="32"/>
      <c r="AD114" s="32" t="str">
        <f t="shared" si="9"/>
        <v/>
      </c>
      <c r="AE114" s="32">
        <f t="shared" si="10"/>
        <v>50</v>
      </c>
      <c r="AF114" s="11" t="str">
        <f t="shared" si="11"/>
        <v/>
      </c>
      <c r="AG114" s="33" t="s">
        <v>1511</v>
      </c>
      <c r="AH114" s="33" t="s">
        <v>407</v>
      </c>
    </row>
    <row r="115" spans="1:34" x14ac:dyDescent="0.3">
      <c r="A115" s="30" t="s">
        <v>1041</v>
      </c>
      <c r="B115" s="30" t="s">
        <v>5</v>
      </c>
      <c r="C115" s="30" t="s">
        <v>5</v>
      </c>
      <c r="D115" s="30" t="s">
        <v>5</v>
      </c>
      <c r="E115" s="30" t="s">
        <v>1389</v>
      </c>
      <c r="F115" s="30"/>
      <c r="G115" s="30" t="s">
        <v>1019</v>
      </c>
      <c r="H115" s="30" t="s">
        <v>10</v>
      </c>
      <c r="I115" s="30" t="s">
        <v>1030</v>
      </c>
      <c r="J115" s="30" t="s">
        <v>7</v>
      </c>
      <c r="K115" s="30" t="s">
        <v>1074</v>
      </c>
      <c r="L115" s="30" t="s">
        <v>1169</v>
      </c>
      <c r="M115" s="30" t="s">
        <v>530</v>
      </c>
      <c r="N115" s="30" t="s">
        <v>530</v>
      </c>
      <c r="O115" s="30">
        <v>1</v>
      </c>
      <c r="P115" s="30" t="s">
        <v>335</v>
      </c>
      <c r="Q115" s="31" t="s">
        <v>134</v>
      </c>
      <c r="R115" s="30" t="s">
        <v>28</v>
      </c>
      <c r="S115" s="30">
        <v>1</v>
      </c>
      <c r="T115" s="30"/>
      <c r="U115" s="32"/>
      <c r="V115" s="32"/>
      <c r="W115" s="32">
        <v>43572</v>
      </c>
      <c r="X115" s="32" t="s">
        <v>1420</v>
      </c>
      <c r="Y115" s="32">
        <v>78.093400000000003</v>
      </c>
      <c r="Z115" s="32" t="s">
        <v>1451</v>
      </c>
      <c r="AA115" s="32">
        <v>1</v>
      </c>
      <c r="AB115" s="21">
        <v>0.76360095688373708</v>
      </c>
      <c r="AC115" s="32"/>
      <c r="AD115" s="32">
        <f t="shared" si="9"/>
        <v>50</v>
      </c>
      <c r="AE115" s="32" t="str">
        <f t="shared" si="10"/>
        <v/>
      </c>
      <c r="AF115" s="11" t="str">
        <f t="shared" si="11"/>
        <v/>
      </c>
      <c r="AG115" s="33" t="s">
        <v>1511</v>
      </c>
      <c r="AH115" s="33" t="s">
        <v>400</v>
      </c>
    </row>
    <row r="116" spans="1:34" x14ac:dyDescent="0.3">
      <c r="A116" s="30" t="s">
        <v>1042</v>
      </c>
      <c r="B116" s="30" t="s">
        <v>1008</v>
      </c>
      <c r="C116" s="30" t="s">
        <v>1141</v>
      </c>
      <c r="D116" s="30" t="s">
        <v>1009</v>
      </c>
      <c r="E116" s="30" t="s">
        <v>1390</v>
      </c>
      <c r="F116" s="30">
        <v>227</v>
      </c>
      <c r="G116" s="30" t="s">
        <v>954</v>
      </c>
      <c r="H116" s="30" t="s">
        <v>151</v>
      </c>
      <c r="I116" s="30" t="s">
        <v>1072</v>
      </c>
      <c r="J116" s="30" t="s">
        <v>8</v>
      </c>
      <c r="K116" s="30" t="s">
        <v>1029</v>
      </c>
      <c r="L116" s="30" t="s">
        <v>1156</v>
      </c>
      <c r="M116" s="30" t="s">
        <v>530</v>
      </c>
      <c r="N116" s="30" t="s">
        <v>530</v>
      </c>
      <c r="O116" s="30">
        <v>1</v>
      </c>
      <c r="P116" s="30" t="s">
        <v>335</v>
      </c>
      <c r="Q116" s="31" t="s">
        <v>33</v>
      </c>
      <c r="R116" s="30" t="s">
        <v>25</v>
      </c>
      <c r="S116" s="30">
        <v>1</v>
      </c>
      <c r="T116" s="30"/>
      <c r="U116" s="32"/>
      <c r="V116" s="32"/>
      <c r="W116" s="32">
        <v>43571</v>
      </c>
      <c r="X116" s="32" t="s">
        <v>1421</v>
      </c>
      <c r="Y116" s="32">
        <v>69.772800000000004</v>
      </c>
      <c r="Z116" s="32" t="s">
        <v>1452</v>
      </c>
      <c r="AA116" s="4">
        <v>1</v>
      </c>
      <c r="AB116" s="21">
        <v>3.6600776539574778</v>
      </c>
      <c r="AC116" s="32"/>
      <c r="AD116" s="32" t="str">
        <f t="shared" si="9"/>
        <v/>
      </c>
      <c r="AE116" s="32">
        <f t="shared" si="10"/>
        <v>50</v>
      </c>
      <c r="AF116" s="11" t="str">
        <f t="shared" si="11"/>
        <v/>
      </c>
      <c r="AG116" s="33" t="s">
        <v>1512</v>
      </c>
      <c r="AH116" s="33" t="s">
        <v>392</v>
      </c>
    </row>
    <row r="117" spans="1:34" x14ac:dyDescent="0.3">
      <c r="A117" s="30" t="s">
        <v>1042</v>
      </c>
      <c r="B117" s="30" t="s">
        <v>523</v>
      </c>
      <c r="C117" s="30" t="s">
        <v>1057</v>
      </c>
      <c r="D117" s="30" t="s">
        <v>1007</v>
      </c>
      <c r="E117" s="30" t="s">
        <v>1391</v>
      </c>
      <c r="F117" s="30">
        <v>73</v>
      </c>
      <c r="G117" s="30" t="s">
        <v>110</v>
      </c>
      <c r="H117" s="30" t="s">
        <v>151</v>
      </c>
      <c r="I117" s="30" t="s">
        <v>1072</v>
      </c>
      <c r="J117" s="30" t="s">
        <v>8</v>
      </c>
      <c r="K117" s="30" t="s">
        <v>1029</v>
      </c>
      <c r="L117" s="30" t="s">
        <v>1156</v>
      </c>
      <c r="M117" s="30" t="s">
        <v>530</v>
      </c>
      <c r="N117" s="30" t="s">
        <v>530</v>
      </c>
      <c r="O117" s="30">
        <v>1</v>
      </c>
      <c r="P117" s="30" t="s">
        <v>335</v>
      </c>
      <c r="Q117" s="31" t="s">
        <v>132</v>
      </c>
      <c r="R117" s="30" t="s">
        <v>26</v>
      </c>
      <c r="S117" s="30">
        <v>1</v>
      </c>
      <c r="T117" s="30"/>
      <c r="U117" s="32"/>
      <c r="V117" s="32"/>
      <c r="W117" s="32">
        <v>43571</v>
      </c>
      <c r="X117" s="32" t="s">
        <v>1421</v>
      </c>
      <c r="Y117" s="32">
        <v>70.5595</v>
      </c>
      <c r="Z117" s="32" t="s">
        <v>1452</v>
      </c>
      <c r="AA117" s="4">
        <v>1</v>
      </c>
      <c r="AB117" s="21">
        <v>8.4800829556828159</v>
      </c>
      <c r="AC117" s="32"/>
      <c r="AD117" s="32" t="str">
        <f t="shared" si="9"/>
        <v/>
      </c>
      <c r="AE117" s="32">
        <f t="shared" si="10"/>
        <v>50</v>
      </c>
      <c r="AF117" s="11" t="str">
        <f t="shared" si="11"/>
        <v/>
      </c>
      <c r="AG117" s="33" t="s">
        <v>1511</v>
      </c>
      <c r="AH117" s="33" t="s">
        <v>418</v>
      </c>
    </row>
    <row r="118" spans="1:34" x14ac:dyDescent="0.3">
      <c r="A118" s="30" t="s">
        <v>1042</v>
      </c>
      <c r="B118" s="30" t="s">
        <v>1008</v>
      </c>
      <c r="C118" s="30" t="s">
        <v>1058</v>
      </c>
      <c r="D118" s="30" t="s">
        <v>1032</v>
      </c>
      <c r="E118" s="30" t="s">
        <v>1392</v>
      </c>
      <c r="F118" s="30">
        <v>25</v>
      </c>
      <c r="G118" s="30" t="s">
        <v>954</v>
      </c>
      <c r="H118" s="30" t="s">
        <v>151</v>
      </c>
      <c r="I118" s="30" t="s">
        <v>1072</v>
      </c>
      <c r="J118" s="30" t="s">
        <v>8</v>
      </c>
      <c r="K118" s="30" t="s">
        <v>1029</v>
      </c>
      <c r="L118" s="30" t="s">
        <v>1156</v>
      </c>
      <c r="M118" s="30" t="s">
        <v>530</v>
      </c>
      <c r="N118" s="30" t="s">
        <v>530</v>
      </c>
      <c r="O118" s="30">
        <v>1</v>
      </c>
      <c r="P118" s="30" t="s">
        <v>335</v>
      </c>
      <c r="Q118" s="31" t="s">
        <v>133</v>
      </c>
      <c r="R118" s="30" t="s">
        <v>27</v>
      </c>
      <c r="S118" s="30">
        <v>1</v>
      </c>
      <c r="T118" s="30"/>
      <c r="U118" s="32"/>
      <c r="V118" s="32"/>
      <c r="W118" s="32">
        <v>43571</v>
      </c>
      <c r="X118" s="32" t="s">
        <v>1421</v>
      </c>
      <c r="Y118" s="32">
        <v>82.4923</v>
      </c>
      <c r="Z118" s="32" t="s">
        <v>1452</v>
      </c>
      <c r="AA118" s="4">
        <v>1</v>
      </c>
      <c r="AB118" s="21">
        <v>0.59132072373274935</v>
      </c>
      <c r="AC118" s="32"/>
      <c r="AD118" s="32">
        <f t="shared" si="9"/>
        <v>50</v>
      </c>
      <c r="AE118" s="32" t="str">
        <f t="shared" si="10"/>
        <v/>
      </c>
      <c r="AF118" s="11" t="str">
        <f t="shared" si="11"/>
        <v/>
      </c>
      <c r="AG118" s="45" t="s">
        <v>1512</v>
      </c>
      <c r="AH118" s="45" t="s">
        <v>409</v>
      </c>
    </row>
    <row r="119" spans="1:34" x14ac:dyDescent="0.3">
      <c r="A119" s="30" t="s">
        <v>1042</v>
      </c>
      <c r="B119" s="30" t="s">
        <v>5</v>
      </c>
      <c r="C119" s="30" t="s">
        <v>5</v>
      </c>
      <c r="D119" s="30" t="s">
        <v>5</v>
      </c>
      <c r="E119" s="30" t="s">
        <v>1393</v>
      </c>
      <c r="F119" s="30"/>
      <c r="G119" s="30" t="s">
        <v>1019</v>
      </c>
      <c r="H119" s="30" t="s">
        <v>151</v>
      </c>
      <c r="I119" s="30" t="s">
        <v>1072</v>
      </c>
      <c r="J119" s="30" t="s">
        <v>8</v>
      </c>
      <c r="K119" s="30" t="s">
        <v>1029</v>
      </c>
      <c r="L119" s="30" t="s">
        <v>1156</v>
      </c>
      <c r="M119" s="30" t="s">
        <v>530</v>
      </c>
      <c r="N119" s="30" t="s">
        <v>530</v>
      </c>
      <c r="O119" s="30">
        <v>1</v>
      </c>
      <c r="P119" s="30" t="s">
        <v>335</v>
      </c>
      <c r="Q119" s="31" t="s">
        <v>134</v>
      </c>
      <c r="R119" s="30" t="s">
        <v>28</v>
      </c>
      <c r="S119" s="30">
        <v>1</v>
      </c>
      <c r="T119" s="30"/>
      <c r="U119" s="32"/>
      <c r="V119" s="32"/>
      <c r="W119" s="32">
        <v>43571</v>
      </c>
      <c r="X119" s="32" t="s">
        <v>1421</v>
      </c>
      <c r="Y119" s="32">
        <v>78.7517</v>
      </c>
      <c r="Z119" s="32" t="s">
        <v>1452</v>
      </c>
      <c r="AA119" s="4">
        <v>1</v>
      </c>
      <c r="AB119" s="21">
        <v>0.50857367141871324</v>
      </c>
      <c r="AC119" s="32"/>
      <c r="AD119" s="32">
        <f t="shared" si="9"/>
        <v>50</v>
      </c>
      <c r="AE119" s="32" t="str">
        <f t="shared" si="10"/>
        <v/>
      </c>
      <c r="AF119" s="11" t="str">
        <f t="shared" si="11"/>
        <v/>
      </c>
      <c r="AG119" s="45" t="s">
        <v>1511</v>
      </c>
      <c r="AH119" s="45" t="s">
        <v>370</v>
      </c>
    </row>
    <row r="120" spans="1:34" x14ac:dyDescent="0.3">
      <c r="A120" s="30" t="s">
        <v>1043</v>
      </c>
      <c r="B120" s="30" t="s">
        <v>1008</v>
      </c>
      <c r="C120" s="30" t="s">
        <v>1125</v>
      </c>
      <c r="D120" s="30" t="s">
        <v>1009</v>
      </c>
      <c r="E120" s="30" t="s">
        <v>1394</v>
      </c>
      <c r="F120" s="30">
        <v>205</v>
      </c>
      <c r="G120" s="30" t="s">
        <v>954</v>
      </c>
      <c r="H120" s="30" t="s">
        <v>151</v>
      </c>
      <c r="I120" s="30" t="s">
        <v>20</v>
      </c>
      <c r="J120" s="30" t="s">
        <v>8</v>
      </c>
      <c r="K120" s="30" t="s">
        <v>1029</v>
      </c>
      <c r="L120" s="30" t="s">
        <v>1156</v>
      </c>
      <c r="M120" s="30" t="s">
        <v>530</v>
      </c>
      <c r="N120" s="30" t="s">
        <v>530</v>
      </c>
      <c r="O120" s="30">
        <v>1</v>
      </c>
      <c r="P120" s="30" t="s">
        <v>335</v>
      </c>
      <c r="Q120" s="31" t="s">
        <v>33</v>
      </c>
      <c r="R120" s="30" t="s">
        <v>25</v>
      </c>
      <c r="S120" s="30">
        <v>1</v>
      </c>
      <c r="T120" s="30"/>
      <c r="U120" s="32"/>
      <c r="V120" s="32"/>
      <c r="W120" s="32">
        <v>43570</v>
      </c>
      <c r="X120" s="32" t="s">
        <v>1422</v>
      </c>
      <c r="Y120" s="32">
        <v>72.122399999999999</v>
      </c>
      <c r="Z120" s="32" t="s">
        <v>1453</v>
      </c>
      <c r="AA120" s="32">
        <v>1</v>
      </c>
      <c r="AB120" s="21">
        <v>4.0301534055968995</v>
      </c>
      <c r="AC120" s="32"/>
      <c r="AD120" s="32" t="str">
        <f t="shared" si="9"/>
        <v/>
      </c>
      <c r="AE120" s="32">
        <f t="shared" si="10"/>
        <v>50</v>
      </c>
      <c r="AF120" s="11" t="str">
        <f t="shared" si="11"/>
        <v/>
      </c>
      <c r="AG120" s="33" t="s">
        <v>1512</v>
      </c>
      <c r="AH120" s="33" t="s">
        <v>375</v>
      </c>
    </row>
    <row r="121" spans="1:34" x14ac:dyDescent="0.3">
      <c r="A121" s="30" t="s">
        <v>1043</v>
      </c>
      <c r="B121" s="30" t="s">
        <v>523</v>
      </c>
      <c r="C121" s="30" t="s">
        <v>1054</v>
      </c>
      <c r="D121" s="30" t="s">
        <v>1007</v>
      </c>
      <c r="E121" s="30" t="s">
        <v>1395</v>
      </c>
      <c r="F121" s="30">
        <v>72</v>
      </c>
      <c r="G121" s="30" t="s">
        <v>110</v>
      </c>
      <c r="H121" s="30" t="s">
        <v>151</v>
      </c>
      <c r="I121" s="30" t="s">
        <v>20</v>
      </c>
      <c r="J121" s="30" t="s">
        <v>8</v>
      </c>
      <c r="K121" s="30" t="s">
        <v>1029</v>
      </c>
      <c r="L121" s="30" t="s">
        <v>1156</v>
      </c>
      <c r="M121" s="30" t="s">
        <v>530</v>
      </c>
      <c r="N121" s="30" t="s">
        <v>530</v>
      </c>
      <c r="O121" s="30">
        <v>1</v>
      </c>
      <c r="P121" s="30" t="s">
        <v>335</v>
      </c>
      <c r="Q121" s="31" t="s">
        <v>132</v>
      </c>
      <c r="R121" s="30" t="s">
        <v>26</v>
      </c>
      <c r="S121" s="30">
        <v>1</v>
      </c>
      <c r="T121" s="30"/>
      <c r="U121" s="32"/>
      <c r="V121" s="32"/>
      <c r="W121" s="32">
        <v>43570</v>
      </c>
      <c r="X121" s="32" t="s">
        <v>1422</v>
      </c>
      <c r="Y121" s="32">
        <v>81.9923</v>
      </c>
      <c r="Z121" s="32" t="s">
        <v>1453</v>
      </c>
      <c r="AA121" s="32">
        <v>1</v>
      </c>
      <c r="AB121" s="21">
        <v>31.577777092429091</v>
      </c>
      <c r="AC121" s="32"/>
      <c r="AD121" s="32" t="str">
        <f t="shared" si="9"/>
        <v/>
      </c>
      <c r="AE121" s="32" t="str">
        <f t="shared" si="10"/>
        <v/>
      </c>
      <c r="AF121" s="11">
        <f t="shared" si="11"/>
        <v>2</v>
      </c>
      <c r="AG121" s="33" t="s">
        <v>1512</v>
      </c>
      <c r="AH121" s="33" t="s">
        <v>363</v>
      </c>
    </row>
    <row r="122" spans="1:34" x14ac:dyDescent="0.3">
      <c r="A122" s="30" t="s">
        <v>1043</v>
      </c>
      <c r="B122" s="30" t="s">
        <v>1008</v>
      </c>
      <c r="C122" s="30" t="s">
        <v>1085</v>
      </c>
      <c r="D122" s="30" t="s">
        <v>1032</v>
      </c>
      <c r="E122" s="30" t="s">
        <v>1396</v>
      </c>
      <c r="F122" s="30">
        <v>22</v>
      </c>
      <c r="G122" s="30" t="s">
        <v>954</v>
      </c>
      <c r="H122" s="30" t="s">
        <v>151</v>
      </c>
      <c r="I122" s="30" t="s">
        <v>20</v>
      </c>
      <c r="J122" s="30" t="s">
        <v>8</v>
      </c>
      <c r="K122" s="30" t="s">
        <v>1029</v>
      </c>
      <c r="L122" s="30" t="s">
        <v>1156</v>
      </c>
      <c r="M122" s="30" t="s">
        <v>530</v>
      </c>
      <c r="N122" s="30" t="s">
        <v>530</v>
      </c>
      <c r="O122" s="30">
        <v>1</v>
      </c>
      <c r="P122" s="30" t="s">
        <v>335</v>
      </c>
      <c r="Q122" s="31" t="s">
        <v>133</v>
      </c>
      <c r="R122" s="30" t="s">
        <v>27</v>
      </c>
      <c r="S122" s="30">
        <v>1</v>
      </c>
      <c r="T122" s="30"/>
      <c r="U122" s="32"/>
      <c r="V122" s="32"/>
      <c r="W122" s="32">
        <v>43570</v>
      </c>
      <c r="X122" s="32" t="s">
        <v>1422</v>
      </c>
      <c r="Y122" s="32">
        <v>71.651200000000003</v>
      </c>
      <c r="Z122" s="32" t="s">
        <v>1453</v>
      </c>
      <c r="AA122" s="32">
        <v>1</v>
      </c>
      <c r="AB122" s="21">
        <v>0.95933062609705533</v>
      </c>
      <c r="AC122" s="32"/>
      <c r="AD122" s="32">
        <f t="shared" si="9"/>
        <v>50</v>
      </c>
      <c r="AE122" s="32" t="str">
        <f t="shared" si="10"/>
        <v/>
      </c>
      <c r="AF122" s="11" t="str">
        <f t="shared" si="11"/>
        <v/>
      </c>
      <c r="AG122" s="33" t="s">
        <v>1511</v>
      </c>
      <c r="AH122" s="33" t="s">
        <v>504</v>
      </c>
    </row>
    <row r="123" spans="1:34" x14ac:dyDescent="0.3">
      <c r="A123" s="30" t="s">
        <v>1043</v>
      </c>
      <c r="B123" s="30" t="s">
        <v>5</v>
      </c>
      <c r="C123" s="30" t="s">
        <v>5</v>
      </c>
      <c r="D123" s="30" t="s">
        <v>5</v>
      </c>
      <c r="E123" s="30" t="s">
        <v>1397</v>
      </c>
      <c r="F123" s="30"/>
      <c r="G123" s="30" t="s">
        <v>1019</v>
      </c>
      <c r="H123" s="30" t="s">
        <v>151</v>
      </c>
      <c r="I123" s="30" t="s">
        <v>20</v>
      </c>
      <c r="J123" s="30" t="s">
        <v>8</v>
      </c>
      <c r="K123" s="30" t="s">
        <v>1029</v>
      </c>
      <c r="L123" s="30" t="s">
        <v>1156</v>
      </c>
      <c r="M123" s="30" t="s">
        <v>530</v>
      </c>
      <c r="N123" s="30" t="s">
        <v>530</v>
      </c>
      <c r="O123" s="30">
        <v>1</v>
      </c>
      <c r="P123" s="30" t="s">
        <v>335</v>
      </c>
      <c r="Q123" s="31" t="s">
        <v>134</v>
      </c>
      <c r="R123" s="30" t="s">
        <v>28</v>
      </c>
      <c r="S123" s="30">
        <v>1</v>
      </c>
      <c r="T123" s="30"/>
      <c r="U123" s="32"/>
      <c r="V123" s="32"/>
      <c r="W123" s="32">
        <v>43570</v>
      </c>
      <c r="X123" s="32" t="s">
        <v>1422</v>
      </c>
      <c r="Y123" s="32">
        <v>73.491799999999998</v>
      </c>
      <c r="Z123" s="32" t="s">
        <v>1453</v>
      </c>
      <c r="AA123" s="32">
        <v>1</v>
      </c>
      <c r="AB123" s="21">
        <v>0.93387190283997468</v>
      </c>
      <c r="AC123" s="32"/>
      <c r="AD123" s="32">
        <f t="shared" si="9"/>
        <v>50</v>
      </c>
      <c r="AE123" s="32" t="str">
        <f t="shared" si="10"/>
        <v/>
      </c>
      <c r="AF123" s="11" t="str">
        <f t="shared" si="11"/>
        <v/>
      </c>
      <c r="AG123" s="33" t="s">
        <v>1511</v>
      </c>
      <c r="AH123" s="33" t="s">
        <v>406</v>
      </c>
    </row>
    <row r="124" spans="1:34" x14ac:dyDescent="0.3">
      <c r="A124" s="30" t="s">
        <v>1044</v>
      </c>
      <c r="B124" s="30" t="s">
        <v>1008</v>
      </c>
      <c r="C124" s="30" t="s">
        <v>1139</v>
      </c>
      <c r="D124" s="30" t="s">
        <v>1009</v>
      </c>
      <c r="E124" s="30" t="s">
        <v>1398</v>
      </c>
      <c r="F124" s="30">
        <v>224</v>
      </c>
      <c r="G124" s="30" t="s">
        <v>954</v>
      </c>
      <c r="H124" s="30" t="s">
        <v>151</v>
      </c>
      <c r="I124" s="30" t="s">
        <v>1204</v>
      </c>
      <c r="J124" s="30" t="s">
        <v>7</v>
      </c>
      <c r="K124" s="30" t="s">
        <v>1029</v>
      </c>
      <c r="L124" s="30" t="s">
        <v>1169</v>
      </c>
      <c r="M124" s="30" t="s">
        <v>530</v>
      </c>
      <c r="N124" s="30" t="s">
        <v>530</v>
      </c>
      <c r="O124" s="30">
        <v>1</v>
      </c>
      <c r="P124" s="30" t="s">
        <v>335</v>
      </c>
      <c r="Q124" s="31" t="s">
        <v>33</v>
      </c>
      <c r="R124" s="30" t="s">
        <v>25</v>
      </c>
      <c r="S124" s="30">
        <v>1</v>
      </c>
      <c r="T124" s="30"/>
      <c r="U124" s="32"/>
      <c r="V124" s="32"/>
      <c r="W124" s="32">
        <v>43573</v>
      </c>
      <c r="X124" s="32" t="s">
        <v>1423</v>
      </c>
      <c r="Y124" s="32">
        <v>117.9151</v>
      </c>
      <c r="Z124" s="32" t="s">
        <v>1454</v>
      </c>
      <c r="AA124" s="4">
        <v>1</v>
      </c>
      <c r="AB124" s="21">
        <v>5.2511006955968398</v>
      </c>
      <c r="AC124" s="32"/>
      <c r="AD124" s="32" t="str">
        <f t="shared" si="9"/>
        <v/>
      </c>
      <c r="AE124" s="32">
        <f t="shared" si="10"/>
        <v>50</v>
      </c>
      <c r="AF124" s="11" t="str">
        <f t="shared" si="11"/>
        <v/>
      </c>
      <c r="AG124" s="33" t="s">
        <v>1512</v>
      </c>
      <c r="AH124" s="33" t="s">
        <v>417</v>
      </c>
    </row>
    <row r="125" spans="1:34" x14ac:dyDescent="0.3">
      <c r="A125" s="30" t="s">
        <v>1044</v>
      </c>
      <c r="B125" s="30" t="s">
        <v>523</v>
      </c>
      <c r="C125" s="30" t="s">
        <v>1053</v>
      </c>
      <c r="D125" s="30" t="s">
        <v>1007</v>
      </c>
      <c r="E125" s="30" t="s">
        <v>1399</v>
      </c>
      <c r="F125" s="30">
        <v>71</v>
      </c>
      <c r="G125" s="30" t="s">
        <v>110</v>
      </c>
      <c r="H125" s="30" t="s">
        <v>151</v>
      </c>
      <c r="I125" s="30" t="s">
        <v>1204</v>
      </c>
      <c r="J125" s="30" t="s">
        <v>7</v>
      </c>
      <c r="K125" s="30" t="s">
        <v>1029</v>
      </c>
      <c r="L125" s="30" t="s">
        <v>1169</v>
      </c>
      <c r="M125" s="30" t="s">
        <v>530</v>
      </c>
      <c r="N125" s="30" t="s">
        <v>530</v>
      </c>
      <c r="O125" s="30">
        <v>1</v>
      </c>
      <c r="P125" s="30" t="s">
        <v>335</v>
      </c>
      <c r="Q125" s="31" t="s">
        <v>132</v>
      </c>
      <c r="R125" s="30" t="s">
        <v>26</v>
      </c>
      <c r="S125" s="30">
        <v>1</v>
      </c>
      <c r="T125" s="30"/>
      <c r="U125" s="32"/>
      <c r="V125" s="32"/>
      <c r="W125" s="32">
        <v>43573</v>
      </c>
      <c r="X125" s="32" t="s">
        <v>1423</v>
      </c>
      <c r="Y125" s="32">
        <v>101.871</v>
      </c>
      <c r="Z125" s="32" t="s">
        <v>1454</v>
      </c>
      <c r="AA125" s="4">
        <v>1</v>
      </c>
      <c r="AB125" s="21">
        <v>18.293480330344536</v>
      </c>
      <c r="AC125" s="32"/>
      <c r="AD125" s="32" t="str">
        <f t="shared" si="9"/>
        <v/>
      </c>
      <c r="AE125" s="32">
        <f t="shared" si="10"/>
        <v>50</v>
      </c>
      <c r="AF125" s="11" t="str">
        <f t="shared" si="11"/>
        <v/>
      </c>
      <c r="AG125" s="33" t="s">
        <v>1511</v>
      </c>
      <c r="AH125" s="33" t="s">
        <v>429</v>
      </c>
    </row>
    <row r="126" spans="1:34" x14ac:dyDescent="0.3">
      <c r="A126" s="30" t="s">
        <v>1044</v>
      </c>
      <c r="B126" s="30" t="s">
        <v>1008</v>
      </c>
      <c r="C126" s="30" t="s">
        <v>1176</v>
      </c>
      <c r="D126" s="30" t="s">
        <v>1032</v>
      </c>
      <c r="E126" s="30" t="s">
        <v>1400</v>
      </c>
      <c r="F126" s="30">
        <v>4</v>
      </c>
      <c r="G126" s="30" t="s">
        <v>954</v>
      </c>
      <c r="H126" s="30" t="s">
        <v>151</v>
      </c>
      <c r="I126" s="30" t="s">
        <v>1204</v>
      </c>
      <c r="J126" s="30" t="s">
        <v>7</v>
      </c>
      <c r="K126" s="30" t="s">
        <v>1029</v>
      </c>
      <c r="L126" s="30" t="s">
        <v>1169</v>
      </c>
      <c r="M126" s="30" t="s">
        <v>530</v>
      </c>
      <c r="N126" s="30" t="s">
        <v>530</v>
      </c>
      <c r="O126" s="30">
        <v>1</v>
      </c>
      <c r="P126" s="30" t="s">
        <v>335</v>
      </c>
      <c r="Q126" s="31" t="s">
        <v>133</v>
      </c>
      <c r="R126" s="30" t="s">
        <v>27</v>
      </c>
      <c r="S126" s="30">
        <v>1</v>
      </c>
      <c r="T126" s="30"/>
      <c r="U126" s="32"/>
      <c r="V126" s="32"/>
      <c r="W126" s="32">
        <v>43573</v>
      </c>
      <c r="X126" s="32" t="s">
        <v>1423</v>
      </c>
      <c r="Y126" s="32">
        <v>118.01739999999999</v>
      </c>
      <c r="Z126" s="32" t="s">
        <v>1454</v>
      </c>
      <c r="AA126" s="4">
        <v>1</v>
      </c>
      <c r="AB126" s="21">
        <v>0.71162091571949238</v>
      </c>
      <c r="AC126" s="32"/>
      <c r="AD126" s="32">
        <f t="shared" si="9"/>
        <v>50</v>
      </c>
      <c r="AE126" s="32" t="str">
        <f t="shared" si="10"/>
        <v/>
      </c>
      <c r="AF126" s="11" t="str">
        <f t="shared" si="11"/>
        <v/>
      </c>
      <c r="AG126" s="33" t="s">
        <v>1511</v>
      </c>
      <c r="AH126" s="33" t="s">
        <v>502</v>
      </c>
    </row>
    <row r="127" spans="1:34" x14ac:dyDescent="0.3">
      <c r="A127" s="30" t="s">
        <v>1044</v>
      </c>
      <c r="B127" s="30" t="s">
        <v>5</v>
      </c>
      <c r="C127" s="30" t="s">
        <v>5</v>
      </c>
      <c r="D127" s="30" t="s">
        <v>5</v>
      </c>
      <c r="E127" s="30" t="s">
        <v>1401</v>
      </c>
      <c r="F127" s="30"/>
      <c r="G127" s="30" t="s">
        <v>1019</v>
      </c>
      <c r="H127" s="30" t="s">
        <v>151</v>
      </c>
      <c r="I127" s="30" t="s">
        <v>1204</v>
      </c>
      <c r="J127" s="30" t="s">
        <v>7</v>
      </c>
      <c r="K127" s="30" t="s">
        <v>1029</v>
      </c>
      <c r="L127" s="30" t="s">
        <v>1169</v>
      </c>
      <c r="M127" s="30" t="s">
        <v>530</v>
      </c>
      <c r="N127" s="30" t="s">
        <v>530</v>
      </c>
      <c r="O127" s="30">
        <v>1</v>
      </c>
      <c r="P127" s="30" t="s">
        <v>335</v>
      </c>
      <c r="Q127" s="31" t="s">
        <v>134</v>
      </c>
      <c r="R127" s="30" t="s">
        <v>28</v>
      </c>
      <c r="S127" s="30">
        <v>1</v>
      </c>
      <c r="T127" s="30"/>
      <c r="U127" s="32"/>
      <c r="V127" s="32"/>
      <c r="W127" s="32">
        <v>43573</v>
      </c>
      <c r="X127" s="32" t="s">
        <v>1423</v>
      </c>
      <c r="Y127" s="32">
        <v>91.0655</v>
      </c>
      <c r="Z127" s="32" t="s">
        <v>1454</v>
      </c>
      <c r="AA127" s="4">
        <v>1</v>
      </c>
      <c r="AB127" s="21">
        <v>0.46875348921685478</v>
      </c>
      <c r="AC127" s="32"/>
      <c r="AD127" s="32">
        <f t="shared" si="9"/>
        <v>50</v>
      </c>
      <c r="AE127" s="32" t="str">
        <f t="shared" si="10"/>
        <v/>
      </c>
      <c r="AF127" s="11" t="str">
        <f t="shared" si="11"/>
        <v/>
      </c>
      <c r="AG127" s="33" t="s">
        <v>1512</v>
      </c>
      <c r="AH127" s="33" t="s">
        <v>501</v>
      </c>
    </row>
    <row r="128" spans="1:34" x14ac:dyDescent="0.3">
      <c r="A128" s="30" t="s">
        <v>1045</v>
      </c>
      <c r="B128" s="30" t="s">
        <v>1008</v>
      </c>
      <c r="C128" s="30" t="s">
        <v>1136</v>
      </c>
      <c r="D128" s="30" t="s">
        <v>1009</v>
      </c>
      <c r="E128" s="30" t="s">
        <v>1402</v>
      </c>
      <c r="F128" s="30">
        <v>221</v>
      </c>
      <c r="G128" s="30" t="s">
        <v>954</v>
      </c>
      <c r="H128" s="30" t="s">
        <v>151</v>
      </c>
      <c r="I128" s="30" t="s">
        <v>1072</v>
      </c>
      <c r="J128" s="30" t="s">
        <v>8</v>
      </c>
      <c r="K128" s="30" t="s">
        <v>1029</v>
      </c>
      <c r="L128" s="30" t="s">
        <v>1161</v>
      </c>
      <c r="M128" s="30" t="s">
        <v>530</v>
      </c>
      <c r="N128" s="30" t="s">
        <v>530</v>
      </c>
      <c r="O128" s="30">
        <v>1</v>
      </c>
      <c r="P128" s="30" t="s">
        <v>335</v>
      </c>
      <c r="Q128" s="31" t="s">
        <v>33</v>
      </c>
      <c r="R128" s="30" t="s">
        <v>25</v>
      </c>
      <c r="S128" s="30">
        <v>1</v>
      </c>
      <c r="T128" s="30"/>
      <c r="U128" s="32"/>
      <c r="V128" s="32"/>
      <c r="W128" s="32">
        <v>43571</v>
      </c>
      <c r="X128" s="32" t="s">
        <v>1424</v>
      </c>
      <c r="Y128" s="32">
        <v>73.291399999999996</v>
      </c>
      <c r="Z128" s="32" t="s">
        <v>1455</v>
      </c>
      <c r="AA128" s="4">
        <v>1</v>
      </c>
      <c r="AB128" s="21">
        <v>1.8415317051563098</v>
      </c>
      <c r="AC128" s="32"/>
      <c r="AD128" s="32" t="str">
        <f t="shared" si="9"/>
        <v/>
      </c>
      <c r="AE128" s="32">
        <f t="shared" si="10"/>
        <v>50</v>
      </c>
      <c r="AF128" s="11" t="str">
        <f t="shared" si="11"/>
        <v/>
      </c>
      <c r="AG128" s="33" t="s">
        <v>1512</v>
      </c>
      <c r="AH128" s="33" t="s">
        <v>134</v>
      </c>
    </row>
    <row r="129" spans="1:34" x14ac:dyDescent="0.3">
      <c r="A129" s="30" t="s">
        <v>1045</v>
      </c>
      <c r="B129" s="30" t="s">
        <v>523</v>
      </c>
      <c r="C129" s="30" t="s">
        <v>1151</v>
      </c>
      <c r="D129" s="30" t="s">
        <v>1007</v>
      </c>
      <c r="E129" s="30" t="s">
        <v>1403</v>
      </c>
      <c r="F129" s="30">
        <v>282</v>
      </c>
      <c r="G129" s="30" t="s">
        <v>110</v>
      </c>
      <c r="H129" s="30" t="s">
        <v>151</v>
      </c>
      <c r="I129" s="30" t="s">
        <v>1072</v>
      </c>
      <c r="J129" s="30" t="s">
        <v>8</v>
      </c>
      <c r="K129" s="30" t="s">
        <v>1029</v>
      </c>
      <c r="L129" s="30" t="s">
        <v>1161</v>
      </c>
      <c r="M129" s="30" t="s">
        <v>530</v>
      </c>
      <c r="N129" s="30" t="s">
        <v>530</v>
      </c>
      <c r="O129" s="30">
        <v>1</v>
      </c>
      <c r="P129" s="30" t="s">
        <v>335</v>
      </c>
      <c r="Q129" s="31" t="s">
        <v>132</v>
      </c>
      <c r="R129" s="30" t="s">
        <v>26</v>
      </c>
      <c r="S129" s="30">
        <v>1</v>
      </c>
      <c r="T129" s="30"/>
      <c r="U129" s="32"/>
      <c r="V129" s="32"/>
      <c r="W129" s="32">
        <v>43571</v>
      </c>
      <c r="X129" s="32" t="s">
        <v>1424</v>
      </c>
      <c r="Y129" s="32">
        <v>66.214100000000002</v>
      </c>
      <c r="Z129" s="32" t="s">
        <v>1455</v>
      </c>
      <c r="AA129" s="4">
        <v>1</v>
      </c>
      <c r="AB129" s="21">
        <v>23.36304923048732</v>
      </c>
      <c r="AC129" s="32"/>
      <c r="AD129" s="32" t="str">
        <f t="shared" si="9"/>
        <v/>
      </c>
      <c r="AE129" s="32">
        <f t="shared" si="10"/>
        <v>50</v>
      </c>
      <c r="AF129" s="11" t="str">
        <f t="shared" si="11"/>
        <v/>
      </c>
      <c r="AG129" s="33" t="s">
        <v>1512</v>
      </c>
      <c r="AH129" s="33" t="s">
        <v>415</v>
      </c>
    </row>
    <row r="130" spans="1:34" x14ac:dyDescent="0.3">
      <c r="A130" s="30" t="s">
        <v>1045</v>
      </c>
      <c r="B130" s="30" t="s">
        <v>1008</v>
      </c>
      <c r="C130" s="30" t="s">
        <v>1119</v>
      </c>
      <c r="D130" s="30" t="s">
        <v>1032</v>
      </c>
      <c r="E130" s="30" t="s">
        <v>1404</v>
      </c>
      <c r="F130" s="30">
        <v>28</v>
      </c>
      <c r="G130" s="30" t="s">
        <v>954</v>
      </c>
      <c r="H130" s="30" t="s">
        <v>151</v>
      </c>
      <c r="I130" s="30" t="s">
        <v>1072</v>
      </c>
      <c r="J130" s="30" t="s">
        <v>8</v>
      </c>
      <c r="K130" s="30" t="s">
        <v>1029</v>
      </c>
      <c r="L130" s="30" t="s">
        <v>1161</v>
      </c>
      <c r="M130" s="30" t="s">
        <v>530</v>
      </c>
      <c r="N130" s="30" t="s">
        <v>530</v>
      </c>
      <c r="O130" s="30">
        <v>1</v>
      </c>
      <c r="P130" s="30" t="s">
        <v>335</v>
      </c>
      <c r="Q130" s="31" t="s">
        <v>133</v>
      </c>
      <c r="R130" s="30" t="s">
        <v>27</v>
      </c>
      <c r="S130" s="30">
        <v>1</v>
      </c>
      <c r="T130" s="30"/>
      <c r="U130" s="32"/>
      <c r="V130" s="32"/>
      <c r="W130" s="32">
        <v>43571</v>
      </c>
      <c r="X130" s="32" t="s">
        <v>1424</v>
      </c>
      <c r="Y130" s="32">
        <v>73.853099999999998</v>
      </c>
      <c r="Z130" s="32" t="s">
        <v>1455</v>
      </c>
      <c r="AA130" s="4">
        <v>1</v>
      </c>
      <c r="AB130" s="21">
        <v>0.83616131688113016</v>
      </c>
      <c r="AC130" s="32"/>
      <c r="AD130" s="32">
        <f t="shared" ref="AD130:AD161" si="12">IF(AB130&lt;1,IF(Y130&lt;50,Y130,50),"")</f>
        <v>50</v>
      </c>
      <c r="AE130" s="32" t="str">
        <f t="shared" ref="AE130:AE161" si="13">IF(AND(AB130&gt;1, 50/AB130&lt;50,50/AB130&gt;2),50,"")</f>
        <v/>
      </c>
      <c r="AF130" s="11" t="str">
        <f t="shared" ref="AF130:AF161" si="14">IF(AND(AD130="",AE130=""),2,"")</f>
        <v/>
      </c>
      <c r="AG130" s="33" t="s">
        <v>1511</v>
      </c>
      <c r="AH130" s="33" t="s">
        <v>376</v>
      </c>
    </row>
    <row r="131" spans="1:34" x14ac:dyDescent="0.3">
      <c r="A131" s="30" t="s">
        <v>1045</v>
      </c>
      <c r="B131" s="30" t="s">
        <v>5</v>
      </c>
      <c r="C131" s="30" t="s">
        <v>5</v>
      </c>
      <c r="D131" s="30" t="s">
        <v>5</v>
      </c>
      <c r="E131" s="30" t="s">
        <v>1405</v>
      </c>
      <c r="F131" s="30"/>
      <c r="G131" s="30" t="s">
        <v>1019</v>
      </c>
      <c r="H131" s="30" t="s">
        <v>151</v>
      </c>
      <c r="I131" s="30" t="s">
        <v>1072</v>
      </c>
      <c r="J131" s="30" t="s">
        <v>8</v>
      </c>
      <c r="K131" s="30" t="s">
        <v>1029</v>
      </c>
      <c r="L131" s="30" t="s">
        <v>1161</v>
      </c>
      <c r="M131" s="30" t="s">
        <v>530</v>
      </c>
      <c r="N131" s="30" t="s">
        <v>530</v>
      </c>
      <c r="O131" s="30">
        <v>1</v>
      </c>
      <c r="P131" s="30" t="s">
        <v>335</v>
      </c>
      <c r="Q131" s="31" t="s">
        <v>134</v>
      </c>
      <c r="R131" s="30" t="s">
        <v>28</v>
      </c>
      <c r="S131" s="30">
        <v>1</v>
      </c>
      <c r="T131" s="30"/>
      <c r="U131" s="32"/>
      <c r="V131" s="32"/>
      <c r="W131" s="32">
        <v>43571</v>
      </c>
      <c r="X131" s="32" t="s">
        <v>1424</v>
      </c>
      <c r="Y131" s="32">
        <v>82.525099999999995</v>
      </c>
      <c r="Z131" s="32" t="s">
        <v>1455</v>
      </c>
      <c r="AA131" s="4">
        <v>1</v>
      </c>
      <c r="AB131" s="21">
        <v>0.49774224600165534</v>
      </c>
      <c r="AC131" s="32"/>
      <c r="AD131" s="32">
        <f t="shared" si="12"/>
        <v>50</v>
      </c>
      <c r="AE131" s="32" t="str">
        <f t="shared" si="13"/>
        <v/>
      </c>
      <c r="AF131" s="11" t="str">
        <f t="shared" si="14"/>
        <v/>
      </c>
      <c r="AG131" s="33" t="s">
        <v>1512</v>
      </c>
      <c r="AH131" s="33" t="s">
        <v>379</v>
      </c>
    </row>
    <row r="132" spans="1:34" x14ac:dyDescent="0.3">
      <c r="A132" s="30" t="s">
        <v>1046</v>
      </c>
      <c r="B132" s="30" t="s">
        <v>1008</v>
      </c>
      <c r="C132" s="30" t="s">
        <v>1130</v>
      </c>
      <c r="D132" s="30" t="s">
        <v>1009</v>
      </c>
      <c r="E132" s="30" t="s">
        <v>1406</v>
      </c>
      <c r="F132" s="30">
        <v>212</v>
      </c>
      <c r="G132" s="30" t="s">
        <v>954</v>
      </c>
      <c r="H132" s="30" t="s">
        <v>10</v>
      </c>
      <c r="I132" s="30" t="s">
        <v>1030</v>
      </c>
      <c r="J132" s="30" t="s">
        <v>7</v>
      </c>
      <c r="K132" s="30" t="s">
        <v>1029</v>
      </c>
      <c r="L132" s="30" t="s">
        <v>1169</v>
      </c>
      <c r="M132" s="30" t="s">
        <v>530</v>
      </c>
      <c r="N132" s="30" t="s">
        <v>530</v>
      </c>
      <c r="O132" s="30">
        <v>1</v>
      </c>
      <c r="P132" s="30" t="s">
        <v>335</v>
      </c>
      <c r="Q132" s="31" t="s">
        <v>33</v>
      </c>
      <c r="R132" s="30" t="s">
        <v>25</v>
      </c>
      <c r="S132" s="30">
        <v>1</v>
      </c>
      <c r="T132" s="30"/>
      <c r="U132" s="32"/>
      <c r="V132" s="32"/>
      <c r="W132" s="32">
        <v>43572</v>
      </c>
      <c r="X132" s="32" t="s">
        <v>1425</v>
      </c>
      <c r="Y132" s="32">
        <v>76.149299999999997</v>
      </c>
      <c r="Z132" s="32" t="s">
        <v>1456</v>
      </c>
      <c r="AA132" s="32">
        <v>1</v>
      </c>
      <c r="AB132" s="21">
        <v>6.0195978631019846</v>
      </c>
      <c r="AC132" s="32"/>
      <c r="AD132" s="32" t="str">
        <f t="shared" si="12"/>
        <v/>
      </c>
      <c r="AE132" s="32">
        <f t="shared" si="13"/>
        <v>50</v>
      </c>
      <c r="AF132" s="11" t="str">
        <f t="shared" si="14"/>
        <v/>
      </c>
      <c r="AG132" s="33" t="s">
        <v>1512</v>
      </c>
      <c r="AH132" s="33" t="s">
        <v>381</v>
      </c>
    </row>
    <row r="133" spans="1:34" x14ac:dyDescent="0.3">
      <c r="A133" s="30" t="s">
        <v>1046</v>
      </c>
      <c r="B133" s="30" t="s">
        <v>523</v>
      </c>
      <c r="C133" s="30" t="s">
        <v>1168</v>
      </c>
      <c r="D133" s="30" t="s">
        <v>1007</v>
      </c>
      <c r="E133" s="30" t="s">
        <v>1407</v>
      </c>
      <c r="F133" s="30">
        <v>75</v>
      </c>
      <c r="G133" s="30" t="s">
        <v>110</v>
      </c>
      <c r="H133" s="30" t="s">
        <v>10</v>
      </c>
      <c r="I133" s="30" t="s">
        <v>1030</v>
      </c>
      <c r="J133" s="30" t="s">
        <v>7</v>
      </c>
      <c r="K133" s="30" t="s">
        <v>1029</v>
      </c>
      <c r="L133" s="30" t="s">
        <v>1169</v>
      </c>
      <c r="M133" s="30" t="s">
        <v>530</v>
      </c>
      <c r="N133" s="30" t="s">
        <v>530</v>
      </c>
      <c r="O133" s="30">
        <v>1</v>
      </c>
      <c r="P133" s="30" t="s">
        <v>335</v>
      </c>
      <c r="Q133" s="31" t="s">
        <v>132</v>
      </c>
      <c r="R133" s="30" t="s">
        <v>26</v>
      </c>
      <c r="S133" s="30">
        <v>1</v>
      </c>
      <c r="T133" s="30"/>
      <c r="U133" s="32"/>
      <c r="V133" s="32"/>
      <c r="W133" s="32">
        <v>43572</v>
      </c>
      <c r="X133" s="32" t="s">
        <v>1425</v>
      </c>
      <c r="Y133" s="32">
        <v>87.1387</v>
      </c>
      <c r="Z133" s="32" t="s">
        <v>1456</v>
      </c>
      <c r="AA133" s="32">
        <v>1</v>
      </c>
      <c r="AB133" s="21">
        <v>1.0123731418542874</v>
      </c>
      <c r="AC133" s="32"/>
      <c r="AD133" s="32" t="str">
        <f t="shared" si="12"/>
        <v/>
      </c>
      <c r="AE133" s="32">
        <f t="shared" si="13"/>
        <v>50</v>
      </c>
      <c r="AF133" s="11" t="str">
        <f t="shared" si="14"/>
        <v/>
      </c>
      <c r="AG133" s="33" t="s">
        <v>1511</v>
      </c>
      <c r="AH133" s="33" t="s">
        <v>434</v>
      </c>
    </row>
    <row r="134" spans="1:34" x14ac:dyDescent="0.3">
      <c r="A134" s="30" t="s">
        <v>1046</v>
      </c>
      <c r="B134" s="30" t="s">
        <v>1008</v>
      </c>
      <c r="C134" s="30" t="s">
        <v>1068</v>
      </c>
      <c r="D134" s="30" t="s">
        <v>1032</v>
      </c>
      <c r="E134" s="30" t="s">
        <v>1408</v>
      </c>
      <c r="F134" s="30">
        <v>17</v>
      </c>
      <c r="G134" s="30" t="s">
        <v>954</v>
      </c>
      <c r="H134" s="30" t="s">
        <v>10</v>
      </c>
      <c r="I134" s="30" t="s">
        <v>1030</v>
      </c>
      <c r="J134" s="30" t="s">
        <v>7</v>
      </c>
      <c r="K134" s="30" t="s">
        <v>1029</v>
      </c>
      <c r="L134" s="30" t="s">
        <v>1169</v>
      </c>
      <c r="M134" s="30" t="s">
        <v>530</v>
      </c>
      <c r="N134" s="30" t="s">
        <v>530</v>
      </c>
      <c r="O134" s="30">
        <v>1</v>
      </c>
      <c r="P134" s="30" t="s">
        <v>335</v>
      </c>
      <c r="Q134" s="31" t="s">
        <v>133</v>
      </c>
      <c r="R134" s="30" t="s">
        <v>27</v>
      </c>
      <c r="S134" s="30">
        <v>1</v>
      </c>
      <c r="T134" s="30"/>
      <c r="U134" s="32"/>
      <c r="V134" s="32"/>
      <c r="W134" s="32">
        <v>43572</v>
      </c>
      <c r="X134" s="32" t="s">
        <v>1425</v>
      </c>
      <c r="Y134" s="32">
        <v>96.047300000000007</v>
      </c>
      <c r="Z134" s="32" t="s">
        <v>1456</v>
      </c>
      <c r="AA134" s="32">
        <v>1</v>
      </c>
      <c r="AB134" s="21">
        <v>0.76623754452813386</v>
      </c>
      <c r="AC134" s="32"/>
      <c r="AD134" s="32">
        <f t="shared" si="12"/>
        <v>50</v>
      </c>
      <c r="AE134" s="32" t="str">
        <f t="shared" si="13"/>
        <v/>
      </c>
      <c r="AF134" s="11" t="str">
        <f t="shared" si="14"/>
        <v/>
      </c>
      <c r="AG134" s="33" t="s">
        <v>1511</v>
      </c>
      <c r="AH134" s="33" t="s">
        <v>411</v>
      </c>
    </row>
    <row r="135" spans="1:34" x14ac:dyDescent="0.3">
      <c r="A135" s="30" t="s">
        <v>1046</v>
      </c>
      <c r="B135" s="30" t="s">
        <v>5</v>
      </c>
      <c r="C135" s="30" t="s">
        <v>5</v>
      </c>
      <c r="D135" s="30" t="s">
        <v>5</v>
      </c>
      <c r="E135" s="30" t="s">
        <v>1409</v>
      </c>
      <c r="F135" s="30"/>
      <c r="G135" s="30" t="s">
        <v>1019</v>
      </c>
      <c r="H135" s="30" t="s">
        <v>10</v>
      </c>
      <c r="I135" s="30" t="s">
        <v>1030</v>
      </c>
      <c r="J135" s="30" t="s">
        <v>7</v>
      </c>
      <c r="K135" s="30" t="s">
        <v>1029</v>
      </c>
      <c r="L135" s="30" t="s">
        <v>1169</v>
      </c>
      <c r="M135" s="30" t="s">
        <v>530</v>
      </c>
      <c r="N135" s="30" t="s">
        <v>530</v>
      </c>
      <c r="O135" s="30">
        <v>1</v>
      </c>
      <c r="P135" s="30" t="s">
        <v>335</v>
      </c>
      <c r="Q135" s="31" t="s">
        <v>134</v>
      </c>
      <c r="R135" s="30" t="s">
        <v>28</v>
      </c>
      <c r="S135" s="30">
        <v>1</v>
      </c>
      <c r="T135" s="30"/>
      <c r="U135" s="32"/>
      <c r="V135" s="32"/>
      <c r="W135" s="32">
        <v>43572</v>
      </c>
      <c r="X135" s="32" t="s">
        <v>1425</v>
      </c>
      <c r="Y135" s="32">
        <v>90.474500000000006</v>
      </c>
      <c r="Z135" s="32" t="s">
        <v>1456</v>
      </c>
      <c r="AA135" s="32">
        <v>1</v>
      </c>
      <c r="AB135" s="21">
        <v>0.77631742190709718</v>
      </c>
      <c r="AC135" s="32"/>
      <c r="AD135" s="32">
        <f t="shared" si="12"/>
        <v>50</v>
      </c>
      <c r="AE135" s="32" t="str">
        <f t="shared" si="13"/>
        <v/>
      </c>
      <c r="AF135" s="11" t="str">
        <f t="shared" si="14"/>
        <v/>
      </c>
      <c r="AG135" s="33" t="s">
        <v>1511</v>
      </c>
      <c r="AH135" s="33" t="s">
        <v>381</v>
      </c>
    </row>
    <row r="136" spans="1:34" x14ac:dyDescent="0.3">
      <c r="A136" s="30" t="s">
        <v>1047</v>
      </c>
      <c r="B136" s="30" t="s">
        <v>1008</v>
      </c>
      <c r="C136" s="30" t="s">
        <v>1135</v>
      </c>
      <c r="D136" s="30" t="s">
        <v>1009</v>
      </c>
      <c r="E136" s="30" t="s">
        <v>1410</v>
      </c>
      <c r="F136" s="30">
        <v>220</v>
      </c>
      <c r="G136" s="30" t="s">
        <v>954</v>
      </c>
      <c r="H136" s="30" t="s">
        <v>1018</v>
      </c>
      <c r="I136" s="30" t="s">
        <v>1031</v>
      </c>
      <c r="J136" s="30" t="s">
        <v>8</v>
      </c>
      <c r="K136" s="30" t="s">
        <v>1029</v>
      </c>
      <c r="L136" s="30" t="s">
        <v>1156</v>
      </c>
      <c r="M136" s="30" t="s">
        <v>530</v>
      </c>
      <c r="N136" s="30" t="s">
        <v>530</v>
      </c>
      <c r="O136" s="30">
        <v>1</v>
      </c>
      <c r="P136" s="30" t="s">
        <v>335</v>
      </c>
      <c r="Q136" s="31" t="s">
        <v>33</v>
      </c>
      <c r="R136" s="30" t="s">
        <v>25</v>
      </c>
      <c r="S136" s="30">
        <v>1</v>
      </c>
      <c r="T136" s="30"/>
      <c r="U136" s="32"/>
      <c r="V136" s="32"/>
      <c r="W136" s="32">
        <v>43571</v>
      </c>
      <c r="X136" s="32" t="s">
        <v>1426</v>
      </c>
      <c r="Y136" s="32">
        <v>162.566</v>
      </c>
      <c r="Z136" s="32" t="s">
        <v>1457</v>
      </c>
      <c r="AA136" s="32">
        <v>1</v>
      </c>
      <c r="AB136" s="21">
        <v>4.2481557506054273</v>
      </c>
      <c r="AC136" s="32"/>
      <c r="AD136" s="32" t="str">
        <f t="shared" si="12"/>
        <v/>
      </c>
      <c r="AE136" s="32">
        <f t="shared" si="13"/>
        <v>50</v>
      </c>
      <c r="AF136" s="11" t="str">
        <f t="shared" si="14"/>
        <v/>
      </c>
      <c r="AG136" s="33" t="s">
        <v>1512</v>
      </c>
      <c r="AH136" s="33" t="s">
        <v>432</v>
      </c>
    </row>
    <row r="137" spans="1:34" x14ac:dyDescent="0.3">
      <c r="A137" s="30" t="s">
        <v>1047</v>
      </c>
      <c r="B137" s="30" t="s">
        <v>523</v>
      </c>
      <c r="C137" s="30" t="s">
        <v>1172</v>
      </c>
      <c r="D137" s="30" t="s">
        <v>1007</v>
      </c>
      <c r="E137" s="30" t="s">
        <v>1411</v>
      </c>
      <c r="F137" s="30">
        <v>84</v>
      </c>
      <c r="G137" s="30" t="s">
        <v>110</v>
      </c>
      <c r="H137" s="30" t="s">
        <v>1018</v>
      </c>
      <c r="I137" s="30" t="s">
        <v>1031</v>
      </c>
      <c r="J137" s="30" t="s">
        <v>8</v>
      </c>
      <c r="K137" s="30" t="s">
        <v>1029</v>
      </c>
      <c r="L137" s="30" t="s">
        <v>1156</v>
      </c>
      <c r="M137" s="30" t="s">
        <v>530</v>
      </c>
      <c r="N137" s="30" t="s">
        <v>530</v>
      </c>
      <c r="O137" s="30">
        <v>1</v>
      </c>
      <c r="P137" s="30" t="s">
        <v>335</v>
      </c>
      <c r="Q137" s="31" t="s">
        <v>132</v>
      </c>
      <c r="R137" s="30" t="s">
        <v>26</v>
      </c>
      <c r="S137" s="30">
        <v>1</v>
      </c>
      <c r="T137" s="30"/>
      <c r="U137" s="32"/>
      <c r="V137" s="32"/>
      <c r="W137" s="32">
        <v>43571</v>
      </c>
      <c r="X137" s="32" t="s">
        <v>1426</v>
      </c>
      <c r="Y137" s="32">
        <v>168.41669999999999</v>
      </c>
      <c r="Z137" s="32" t="s">
        <v>1457</v>
      </c>
      <c r="AA137" s="32">
        <v>1</v>
      </c>
      <c r="AB137" s="21">
        <v>24.860673451405162</v>
      </c>
      <c r="AC137" s="32"/>
      <c r="AD137" s="32" t="str">
        <f t="shared" si="12"/>
        <v/>
      </c>
      <c r="AE137" s="32">
        <f t="shared" si="13"/>
        <v>50</v>
      </c>
      <c r="AF137" s="11" t="str">
        <f t="shared" si="14"/>
        <v/>
      </c>
      <c r="AG137" s="33" t="s">
        <v>1512</v>
      </c>
      <c r="AH137" s="33" t="s">
        <v>391</v>
      </c>
    </row>
    <row r="138" spans="1:34" x14ac:dyDescent="0.3">
      <c r="A138" s="30" t="s">
        <v>1047</v>
      </c>
      <c r="B138" s="30" t="s">
        <v>1008</v>
      </c>
      <c r="C138" s="30" t="s">
        <v>1115</v>
      </c>
      <c r="D138" s="30" t="s">
        <v>1032</v>
      </c>
      <c r="E138" s="30" t="s">
        <v>1412</v>
      </c>
      <c r="F138" s="30">
        <v>21</v>
      </c>
      <c r="G138" s="30" t="s">
        <v>954</v>
      </c>
      <c r="H138" s="30" t="s">
        <v>1018</v>
      </c>
      <c r="I138" s="30" t="s">
        <v>1031</v>
      </c>
      <c r="J138" s="30" t="s">
        <v>8</v>
      </c>
      <c r="K138" s="30" t="s">
        <v>1029</v>
      </c>
      <c r="L138" s="30" t="s">
        <v>1156</v>
      </c>
      <c r="M138" s="30" t="s">
        <v>530</v>
      </c>
      <c r="N138" s="30" t="s">
        <v>530</v>
      </c>
      <c r="O138" s="30">
        <v>1</v>
      </c>
      <c r="P138" s="30" t="s">
        <v>335</v>
      </c>
      <c r="Q138" s="31" t="s">
        <v>133</v>
      </c>
      <c r="R138" s="30" t="s">
        <v>27</v>
      </c>
      <c r="S138" s="30">
        <v>1</v>
      </c>
      <c r="T138" s="30"/>
      <c r="U138" s="32"/>
      <c r="V138" s="32"/>
      <c r="W138" s="32">
        <v>43571</v>
      </c>
      <c r="X138" s="32" t="s">
        <v>1426</v>
      </c>
      <c r="Y138" s="32">
        <v>163.1986</v>
      </c>
      <c r="Z138" s="32" t="s">
        <v>1457</v>
      </c>
      <c r="AA138" s="32">
        <v>1</v>
      </c>
      <c r="AB138" s="21">
        <v>1.0688975246614718</v>
      </c>
      <c r="AC138" s="32"/>
      <c r="AD138" s="32" t="str">
        <f t="shared" si="12"/>
        <v/>
      </c>
      <c r="AE138" s="32">
        <f t="shared" si="13"/>
        <v>50</v>
      </c>
      <c r="AF138" s="11" t="str">
        <f t="shared" si="14"/>
        <v/>
      </c>
      <c r="AG138" s="33" t="s">
        <v>1511</v>
      </c>
      <c r="AH138" s="33" t="s">
        <v>135</v>
      </c>
    </row>
    <row r="139" spans="1:34" x14ac:dyDescent="0.3">
      <c r="A139" s="30" t="s">
        <v>1047</v>
      </c>
      <c r="B139" s="30" t="s">
        <v>5</v>
      </c>
      <c r="C139" s="30" t="s">
        <v>5</v>
      </c>
      <c r="D139" s="30" t="s">
        <v>5</v>
      </c>
      <c r="E139" s="30" t="s">
        <v>1413</v>
      </c>
      <c r="F139" s="30"/>
      <c r="G139" s="30" t="s">
        <v>1019</v>
      </c>
      <c r="H139" s="30" t="s">
        <v>1018</v>
      </c>
      <c r="I139" s="30" t="s">
        <v>1031</v>
      </c>
      <c r="J139" s="30" t="s">
        <v>8</v>
      </c>
      <c r="K139" s="30" t="s">
        <v>1029</v>
      </c>
      <c r="L139" s="30" t="s">
        <v>1156</v>
      </c>
      <c r="M139" s="30" t="s">
        <v>530</v>
      </c>
      <c r="N139" s="30" t="s">
        <v>530</v>
      </c>
      <c r="O139" s="30">
        <v>1</v>
      </c>
      <c r="P139" s="30" t="s">
        <v>335</v>
      </c>
      <c r="Q139" s="31" t="s">
        <v>134</v>
      </c>
      <c r="R139" s="30" t="s">
        <v>28</v>
      </c>
      <c r="S139" s="30">
        <v>1</v>
      </c>
      <c r="T139" s="30"/>
      <c r="U139" s="32"/>
      <c r="V139" s="32"/>
      <c r="W139" s="32">
        <v>43571</v>
      </c>
      <c r="X139" s="32" t="s">
        <v>1426</v>
      </c>
      <c r="Y139" s="32">
        <v>162.8528</v>
      </c>
      <c r="Z139" s="32" t="s">
        <v>1457</v>
      </c>
      <c r="AA139" s="32">
        <v>1</v>
      </c>
      <c r="AB139" s="21">
        <v>0.88036122664367988</v>
      </c>
      <c r="AC139" s="32"/>
      <c r="AD139" s="32">
        <f t="shared" si="12"/>
        <v>50</v>
      </c>
      <c r="AE139" s="32" t="str">
        <f t="shared" si="13"/>
        <v/>
      </c>
      <c r="AF139" s="11" t="str">
        <f t="shared" si="14"/>
        <v/>
      </c>
      <c r="AG139" s="33" t="s">
        <v>1512</v>
      </c>
      <c r="AH139" s="33" t="s">
        <v>368</v>
      </c>
    </row>
    <row r="140" spans="1:34" x14ac:dyDescent="0.3">
      <c r="A140" s="30" t="s">
        <v>1144</v>
      </c>
      <c r="B140" s="30" t="s">
        <v>1008</v>
      </c>
      <c r="C140" s="30" t="s">
        <v>1136</v>
      </c>
      <c r="D140" s="30" t="s">
        <v>1009</v>
      </c>
      <c r="E140" s="30" t="s">
        <v>1458</v>
      </c>
      <c r="F140" s="30">
        <v>221</v>
      </c>
      <c r="G140" s="30" t="s">
        <v>954</v>
      </c>
      <c r="H140" s="30" t="s">
        <v>151</v>
      </c>
      <c r="I140" s="30" t="s">
        <v>1072</v>
      </c>
      <c r="J140" s="30" t="s">
        <v>8</v>
      </c>
      <c r="K140" s="30" t="s">
        <v>1149</v>
      </c>
      <c r="L140" s="30" t="s">
        <v>1160</v>
      </c>
      <c r="M140" s="30">
        <v>4</v>
      </c>
      <c r="N140" s="30">
        <v>2</v>
      </c>
      <c r="O140" s="30">
        <v>1</v>
      </c>
      <c r="P140" s="30" t="s">
        <v>335</v>
      </c>
      <c r="Q140" s="31" t="s">
        <v>33</v>
      </c>
      <c r="R140" s="30" t="s">
        <v>25</v>
      </c>
      <c r="S140" s="30">
        <v>1</v>
      </c>
      <c r="T140" s="30"/>
      <c r="U140" s="32"/>
      <c r="V140" s="32"/>
      <c r="W140" s="32">
        <v>43571</v>
      </c>
      <c r="X140" s="32" t="s">
        <v>1488</v>
      </c>
      <c r="Y140" s="32">
        <v>70.265199999999993</v>
      </c>
      <c r="Z140" s="32" t="s">
        <v>1493</v>
      </c>
      <c r="AA140" s="4">
        <v>1</v>
      </c>
      <c r="AB140" s="21">
        <v>1.5442552579540323</v>
      </c>
      <c r="AC140" s="2"/>
      <c r="AD140" s="32" t="str">
        <f t="shared" si="12"/>
        <v/>
      </c>
      <c r="AE140" s="32">
        <f t="shared" si="13"/>
        <v>50</v>
      </c>
      <c r="AF140" s="11" t="str">
        <f t="shared" si="14"/>
        <v/>
      </c>
      <c r="AG140" s="33" t="s">
        <v>1512</v>
      </c>
      <c r="AH140" s="33" t="s">
        <v>414</v>
      </c>
    </row>
    <row r="141" spans="1:34" x14ac:dyDescent="0.3">
      <c r="A141" s="30" t="s">
        <v>1144</v>
      </c>
      <c r="B141" s="30" t="s">
        <v>523</v>
      </c>
      <c r="C141" s="30" t="s">
        <v>1162</v>
      </c>
      <c r="D141" s="30" t="s">
        <v>1007</v>
      </c>
      <c r="E141" s="30" t="s">
        <v>1459</v>
      </c>
      <c r="F141" s="30"/>
      <c r="G141" s="30" t="s">
        <v>110</v>
      </c>
      <c r="H141" s="30" t="s">
        <v>151</v>
      </c>
      <c r="I141" s="30" t="s">
        <v>1072</v>
      </c>
      <c r="J141" s="30" t="s">
        <v>8</v>
      </c>
      <c r="K141" s="30" t="s">
        <v>1149</v>
      </c>
      <c r="L141" s="30" t="s">
        <v>1160</v>
      </c>
      <c r="M141" s="30">
        <v>4</v>
      </c>
      <c r="N141" s="30">
        <v>2</v>
      </c>
      <c r="O141" s="30">
        <v>1</v>
      </c>
      <c r="P141" s="30" t="s">
        <v>335</v>
      </c>
      <c r="Q141" s="31" t="s">
        <v>132</v>
      </c>
      <c r="R141" s="30" t="s">
        <v>26</v>
      </c>
      <c r="S141" s="30">
        <v>1</v>
      </c>
      <c r="T141" s="30"/>
      <c r="U141" s="32"/>
      <c r="V141" s="32"/>
      <c r="W141" s="32">
        <v>43571</v>
      </c>
      <c r="X141" s="32" t="s">
        <v>1488</v>
      </c>
      <c r="Y141" s="32">
        <v>70.750500000000002</v>
      </c>
      <c r="Z141" s="32" t="s">
        <v>1493</v>
      </c>
      <c r="AA141" s="4">
        <v>1</v>
      </c>
      <c r="AB141" s="21">
        <v>26.002054663496107</v>
      </c>
      <c r="AC141" s="2"/>
      <c r="AD141" s="32" t="str">
        <f t="shared" si="12"/>
        <v/>
      </c>
      <c r="AE141" s="32" t="str">
        <f t="shared" si="13"/>
        <v/>
      </c>
      <c r="AF141" s="11">
        <f t="shared" si="14"/>
        <v>2</v>
      </c>
      <c r="AG141" s="33" t="s">
        <v>1511</v>
      </c>
      <c r="AH141" s="33" t="s">
        <v>412</v>
      </c>
    </row>
    <row r="142" spans="1:34" x14ac:dyDescent="0.3">
      <c r="A142" s="30" t="s">
        <v>1144</v>
      </c>
      <c r="B142" s="30" t="s">
        <v>1008</v>
      </c>
      <c r="C142" s="30" t="s">
        <v>1111</v>
      </c>
      <c r="D142" s="30" t="s">
        <v>1032</v>
      </c>
      <c r="E142" s="30" t="s">
        <v>1460</v>
      </c>
      <c r="F142" s="30">
        <v>11</v>
      </c>
      <c r="G142" s="30" t="s">
        <v>954</v>
      </c>
      <c r="H142" s="30" t="s">
        <v>151</v>
      </c>
      <c r="I142" s="30" t="s">
        <v>1072</v>
      </c>
      <c r="J142" s="30" t="s">
        <v>8</v>
      </c>
      <c r="K142" s="30" t="s">
        <v>1149</v>
      </c>
      <c r="L142" s="30" t="s">
        <v>1160</v>
      </c>
      <c r="M142" s="30">
        <v>4</v>
      </c>
      <c r="N142" s="30">
        <v>2</v>
      </c>
      <c r="O142" s="30">
        <v>1</v>
      </c>
      <c r="P142" s="30" t="s">
        <v>335</v>
      </c>
      <c r="Q142" s="31" t="s">
        <v>133</v>
      </c>
      <c r="R142" s="30" t="s">
        <v>27</v>
      </c>
      <c r="S142" s="30">
        <v>1</v>
      </c>
      <c r="T142" s="30"/>
      <c r="U142" s="32"/>
      <c r="V142" s="32"/>
      <c r="W142" s="32">
        <v>43571</v>
      </c>
      <c r="X142" s="32" t="s">
        <v>1488</v>
      </c>
      <c r="Y142" s="32">
        <v>75.229100000000003</v>
      </c>
      <c r="Z142" s="32" t="s">
        <v>1493</v>
      </c>
      <c r="AA142" s="4">
        <v>1</v>
      </c>
      <c r="AB142" s="21">
        <v>0.48617613087607592</v>
      </c>
      <c r="AC142" s="2"/>
      <c r="AD142" s="32">
        <f t="shared" si="12"/>
        <v>50</v>
      </c>
      <c r="AE142" s="32" t="str">
        <f t="shared" si="13"/>
        <v/>
      </c>
      <c r="AF142" s="11" t="str">
        <f t="shared" si="14"/>
        <v/>
      </c>
      <c r="AG142" s="33" t="s">
        <v>1511</v>
      </c>
      <c r="AH142" s="33" t="s">
        <v>433</v>
      </c>
    </row>
    <row r="143" spans="1:34" x14ac:dyDescent="0.3">
      <c r="A143" s="30" t="s">
        <v>1144</v>
      </c>
      <c r="B143" s="30" t="s">
        <v>5</v>
      </c>
      <c r="C143" s="30" t="s">
        <v>5</v>
      </c>
      <c r="D143" s="30" t="s">
        <v>5</v>
      </c>
      <c r="E143" s="30" t="s">
        <v>1461</v>
      </c>
      <c r="F143" s="30"/>
      <c r="G143" s="30" t="s">
        <v>1019</v>
      </c>
      <c r="H143" s="30" t="s">
        <v>151</v>
      </c>
      <c r="I143" s="30" t="s">
        <v>1072</v>
      </c>
      <c r="J143" s="30" t="s">
        <v>8</v>
      </c>
      <c r="K143" s="30" t="s">
        <v>1149</v>
      </c>
      <c r="L143" s="30" t="s">
        <v>1160</v>
      </c>
      <c r="M143" s="30">
        <v>4</v>
      </c>
      <c r="N143" s="30">
        <v>2</v>
      </c>
      <c r="O143" s="30">
        <v>1</v>
      </c>
      <c r="P143" s="30" t="s">
        <v>335</v>
      </c>
      <c r="Q143" s="31" t="s">
        <v>134</v>
      </c>
      <c r="R143" s="30" t="s">
        <v>28</v>
      </c>
      <c r="S143" s="30">
        <v>1</v>
      </c>
      <c r="T143" s="30"/>
      <c r="U143" s="32"/>
      <c r="V143" s="32"/>
      <c r="W143" s="32">
        <v>43571</v>
      </c>
      <c r="X143" s="32" t="s">
        <v>1488</v>
      </c>
      <c r="Y143" s="32">
        <v>67.400899999999993</v>
      </c>
      <c r="Z143" s="32" t="s">
        <v>1493</v>
      </c>
      <c r="AA143" s="4">
        <v>1</v>
      </c>
      <c r="AB143" s="21">
        <v>0.62377301771486504</v>
      </c>
      <c r="AC143" s="2"/>
      <c r="AD143" s="32">
        <f t="shared" si="12"/>
        <v>50</v>
      </c>
      <c r="AE143" s="32" t="str">
        <f t="shared" si="13"/>
        <v/>
      </c>
      <c r="AF143" s="11" t="str">
        <f t="shared" si="14"/>
        <v/>
      </c>
      <c r="AG143" s="33" t="s">
        <v>1512</v>
      </c>
      <c r="AH143" s="33" t="s">
        <v>419</v>
      </c>
    </row>
    <row r="144" spans="1:34" x14ac:dyDescent="0.3">
      <c r="A144" s="30" t="s">
        <v>1145</v>
      </c>
      <c r="B144" s="30" t="s">
        <v>523</v>
      </c>
      <c r="C144" s="30" t="s">
        <v>1182</v>
      </c>
      <c r="D144" s="30" t="s">
        <v>1007</v>
      </c>
      <c r="E144" s="30" t="s">
        <v>1462</v>
      </c>
      <c r="F144" s="30">
        <v>101</v>
      </c>
      <c r="G144" s="30" t="s">
        <v>110</v>
      </c>
      <c r="H144" s="30" t="s">
        <v>151</v>
      </c>
      <c r="I144" s="30" t="s">
        <v>20</v>
      </c>
      <c r="J144" s="30" t="s">
        <v>8</v>
      </c>
      <c r="K144" s="30" t="s">
        <v>1149</v>
      </c>
      <c r="L144" s="30" t="s">
        <v>1160</v>
      </c>
      <c r="M144" s="30">
        <v>4</v>
      </c>
      <c r="N144" s="30">
        <v>1</v>
      </c>
      <c r="O144" s="30">
        <v>1</v>
      </c>
      <c r="P144" s="30" t="s">
        <v>335</v>
      </c>
      <c r="Q144" s="31" t="s">
        <v>33</v>
      </c>
      <c r="R144" s="30" t="s">
        <v>25</v>
      </c>
      <c r="S144" s="30">
        <v>1</v>
      </c>
      <c r="T144" s="30">
        <v>0.8</v>
      </c>
      <c r="U144" s="32"/>
      <c r="V144" s="32"/>
      <c r="W144" s="32">
        <v>43570</v>
      </c>
      <c r="X144" s="32" t="s">
        <v>1489</v>
      </c>
      <c r="Y144" s="32">
        <v>63.241399999999999</v>
      </c>
      <c r="Z144" s="32" t="s">
        <v>1494</v>
      </c>
      <c r="AA144" s="32">
        <v>1</v>
      </c>
      <c r="AB144" s="21">
        <v>8.4706936044765992</v>
      </c>
      <c r="AC144" s="32"/>
      <c r="AD144" s="32" t="str">
        <f t="shared" si="12"/>
        <v/>
      </c>
      <c r="AE144" s="32">
        <f t="shared" si="13"/>
        <v>50</v>
      </c>
      <c r="AF144" s="11" t="str">
        <f t="shared" si="14"/>
        <v/>
      </c>
      <c r="AG144" s="33" t="s">
        <v>1512</v>
      </c>
      <c r="AH144" s="33" t="s">
        <v>395</v>
      </c>
    </row>
    <row r="145" spans="1:34" x14ac:dyDescent="0.3">
      <c r="A145" s="30" t="s">
        <v>1145</v>
      </c>
      <c r="B145" s="30" t="s">
        <v>523</v>
      </c>
      <c r="C145" s="30" t="s">
        <v>1183</v>
      </c>
      <c r="D145" s="30" t="s">
        <v>1007</v>
      </c>
      <c r="E145" s="30" t="s">
        <v>1463</v>
      </c>
      <c r="F145" s="30">
        <v>102</v>
      </c>
      <c r="G145" s="30" t="s">
        <v>110</v>
      </c>
      <c r="H145" s="30" t="s">
        <v>151</v>
      </c>
      <c r="I145" s="30" t="s">
        <v>20</v>
      </c>
      <c r="J145" s="30" t="s">
        <v>8</v>
      </c>
      <c r="K145" s="30" t="s">
        <v>1149</v>
      </c>
      <c r="L145" s="30" t="s">
        <v>1160</v>
      </c>
      <c r="M145" s="30">
        <v>4</v>
      </c>
      <c r="N145" s="30">
        <v>1</v>
      </c>
      <c r="O145" s="30">
        <v>1</v>
      </c>
      <c r="P145" s="30" t="s">
        <v>335</v>
      </c>
      <c r="Q145" s="31" t="s">
        <v>132</v>
      </c>
      <c r="R145" s="30" t="s">
        <v>26</v>
      </c>
      <c r="S145" s="30">
        <v>1</v>
      </c>
      <c r="T145" s="30">
        <v>0.8</v>
      </c>
      <c r="U145" s="32"/>
      <c r="V145" s="32"/>
      <c r="W145" s="32">
        <v>43570</v>
      </c>
      <c r="X145" s="32" t="s">
        <v>1489</v>
      </c>
      <c r="Y145" s="32">
        <v>72.562299999999993</v>
      </c>
      <c r="Z145" s="32" t="s">
        <v>1494</v>
      </c>
      <c r="AA145" s="32">
        <v>1</v>
      </c>
      <c r="AB145" s="21">
        <v>7.6758879977122492</v>
      </c>
      <c r="AC145" s="32"/>
      <c r="AD145" s="32" t="str">
        <f t="shared" si="12"/>
        <v/>
      </c>
      <c r="AE145" s="32">
        <f t="shared" si="13"/>
        <v>50</v>
      </c>
      <c r="AF145" s="11" t="str">
        <f t="shared" si="14"/>
        <v/>
      </c>
      <c r="AG145" s="33" t="s">
        <v>1511</v>
      </c>
      <c r="AH145" s="33" t="s">
        <v>410</v>
      </c>
    </row>
    <row r="146" spans="1:34" x14ac:dyDescent="0.3">
      <c r="A146" s="30" t="s">
        <v>1145</v>
      </c>
      <c r="B146" s="30" t="s">
        <v>523</v>
      </c>
      <c r="C146" s="30" t="s">
        <v>1184</v>
      </c>
      <c r="D146" s="30" t="s">
        <v>1007</v>
      </c>
      <c r="E146" s="30" t="s">
        <v>1464</v>
      </c>
      <c r="F146" s="30">
        <v>103</v>
      </c>
      <c r="G146" s="30" t="s">
        <v>110</v>
      </c>
      <c r="H146" s="30" t="s">
        <v>151</v>
      </c>
      <c r="I146" s="30" t="s">
        <v>20</v>
      </c>
      <c r="J146" s="30" t="s">
        <v>8</v>
      </c>
      <c r="K146" s="30" t="s">
        <v>1149</v>
      </c>
      <c r="L146" s="30" t="s">
        <v>1160</v>
      </c>
      <c r="M146" s="30">
        <v>4</v>
      </c>
      <c r="N146" s="30">
        <v>2</v>
      </c>
      <c r="O146" s="30">
        <v>1</v>
      </c>
      <c r="P146" s="30" t="s">
        <v>335</v>
      </c>
      <c r="Q146" s="31" t="s">
        <v>133</v>
      </c>
      <c r="R146" s="30" t="s">
        <v>27</v>
      </c>
      <c r="S146" s="30">
        <v>1</v>
      </c>
      <c r="T146" s="30">
        <v>0.8</v>
      </c>
      <c r="U146" s="32"/>
      <c r="V146" s="32"/>
      <c r="W146" s="32">
        <v>43570</v>
      </c>
      <c r="X146" s="32" t="s">
        <v>1489</v>
      </c>
      <c r="Y146" s="32">
        <v>72.626300000000001</v>
      </c>
      <c r="Z146" s="32" t="s">
        <v>1494</v>
      </c>
      <c r="AA146" s="32">
        <v>1</v>
      </c>
      <c r="AB146" s="21">
        <v>9.1874470421073955</v>
      </c>
      <c r="AC146" s="32"/>
      <c r="AD146" s="32" t="str">
        <f t="shared" si="12"/>
        <v/>
      </c>
      <c r="AE146" s="32">
        <f t="shared" si="13"/>
        <v>50</v>
      </c>
      <c r="AF146" s="11" t="str">
        <f t="shared" si="14"/>
        <v/>
      </c>
      <c r="AG146" s="33" t="s">
        <v>1512</v>
      </c>
      <c r="AH146" s="33" t="s">
        <v>420</v>
      </c>
    </row>
    <row r="147" spans="1:34" x14ac:dyDescent="0.3">
      <c r="A147" s="30" t="s">
        <v>1145</v>
      </c>
      <c r="B147" s="30" t="s">
        <v>523</v>
      </c>
      <c r="C147" s="30" t="s">
        <v>1185</v>
      </c>
      <c r="D147" s="30" t="s">
        <v>1007</v>
      </c>
      <c r="E147" s="30" t="s">
        <v>1465</v>
      </c>
      <c r="F147" s="30">
        <v>104</v>
      </c>
      <c r="G147" s="30" t="s">
        <v>110</v>
      </c>
      <c r="H147" s="30" t="s">
        <v>151</v>
      </c>
      <c r="I147" s="30" t="s">
        <v>20</v>
      </c>
      <c r="J147" s="30" t="s">
        <v>8</v>
      </c>
      <c r="K147" s="30" t="s">
        <v>1149</v>
      </c>
      <c r="L147" s="30" t="s">
        <v>1160</v>
      </c>
      <c r="M147" s="30">
        <v>4</v>
      </c>
      <c r="N147" s="30">
        <v>2</v>
      </c>
      <c r="O147" s="30">
        <v>1</v>
      </c>
      <c r="P147" s="30" t="s">
        <v>335</v>
      </c>
      <c r="Q147" s="31" t="s">
        <v>134</v>
      </c>
      <c r="R147" s="30" t="s">
        <v>28</v>
      </c>
      <c r="S147" s="30">
        <v>1</v>
      </c>
      <c r="T147" s="30">
        <v>0.8</v>
      </c>
      <c r="U147" s="32"/>
      <c r="V147" s="32"/>
      <c r="W147" s="32">
        <v>43570</v>
      </c>
      <c r="X147" s="32" t="s">
        <v>1489</v>
      </c>
      <c r="Y147" s="32">
        <v>68.734800000000007</v>
      </c>
      <c r="Z147" s="32" t="s">
        <v>1494</v>
      </c>
      <c r="AA147" s="32">
        <v>1</v>
      </c>
      <c r="AB147" s="21">
        <v>16.999361572864526</v>
      </c>
      <c r="AC147" s="32"/>
      <c r="AD147" s="32" t="str">
        <f t="shared" si="12"/>
        <v/>
      </c>
      <c r="AE147" s="32">
        <f t="shared" si="13"/>
        <v>50</v>
      </c>
      <c r="AF147" s="11" t="str">
        <f t="shared" si="14"/>
        <v/>
      </c>
      <c r="AG147" s="33" t="s">
        <v>1511</v>
      </c>
      <c r="AH147" s="33" t="s">
        <v>386</v>
      </c>
    </row>
    <row r="148" spans="1:34" x14ac:dyDescent="0.3">
      <c r="A148" s="30" t="s">
        <v>1145</v>
      </c>
      <c r="B148" s="30" t="s">
        <v>523</v>
      </c>
      <c r="C148" s="30" t="s">
        <v>1186</v>
      </c>
      <c r="D148" s="30" t="s">
        <v>1007</v>
      </c>
      <c r="E148" s="30" t="s">
        <v>1466</v>
      </c>
      <c r="F148" s="30">
        <v>105</v>
      </c>
      <c r="G148" s="30" t="s">
        <v>110</v>
      </c>
      <c r="H148" s="30" t="s">
        <v>151</v>
      </c>
      <c r="I148" s="30" t="s">
        <v>20</v>
      </c>
      <c r="J148" s="30" t="s">
        <v>8</v>
      </c>
      <c r="K148" s="30" t="s">
        <v>1149</v>
      </c>
      <c r="L148" s="30" t="s">
        <v>1160</v>
      </c>
      <c r="M148" s="30">
        <v>8</v>
      </c>
      <c r="N148" s="30">
        <v>1</v>
      </c>
      <c r="O148" s="30">
        <v>1</v>
      </c>
      <c r="P148" s="30" t="s">
        <v>335</v>
      </c>
      <c r="Q148" s="31" t="s">
        <v>135</v>
      </c>
      <c r="R148" s="30" t="s">
        <v>29</v>
      </c>
      <c r="S148" s="30">
        <v>1</v>
      </c>
      <c r="T148" s="30">
        <v>0.8</v>
      </c>
      <c r="U148" s="32"/>
      <c r="V148" s="32"/>
      <c r="W148" s="32">
        <v>43570</v>
      </c>
      <c r="X148" s="32" t="s">
        <v>1489</v>
      </c>
      <c r="Y148" s="32">
        <v>67.361599999999996</v>
      </c>
      <c r="Z148" s="32" t="s">
        <v>1494</v>
      </c>
      <c r="AA148" s="32">
        <v>1</v>
      </c>
      <c r="AB148" s="21">
        <v>4.6788450989990675</v>
      </c>
      <c r="AC148" s="32"/>
      <c r="AD148" s="32" t="str">
        <f t="shared" si="12"/>
        <v/>
      </c>
      <c r="AE148" s="32">
        <f t="shared" si="13"/>
        <v>50</v>
      </c>
      <c r="AF148" s="11" t="str">
        <f t="shared" si="14"/>
        <v/>
      </c>
      <c r="AG148" s="33" t="s">
        <v>1512</v>
      </c>
      <c r="AH148" s="33" t="s">
        <v>34</v>
      </c>
    </row>
    <row r="149" spans="1:34" x14ac:dyDescent="0.3">
      <c r="A149" s="30" t="s">
        <v>1145</v>
      </c>
      <c r="B149" s="30" t="s">
        <v>523</v>
      </c>
      <c r="C149" s="30" t="s">
        <v>1188</v>
      </c>
      <c r="D149" s="30" t="s">
        <v>1007</v>
      </c>
      <c r="E149" s="30" t="s">
        <v>1467</v>
      </c>
      <c r="F149" s="30">
        <v>107</v>
      </c>
      <c r="G149" s="30" t="s">
        <v>110</v>
      </c>
      <c r="H149" s="30" t="s">
        <v>151</v>
      </c>
      <c r="I149" s="30" t="s">
        <v>20</v>
      </c>
      <c r="J149" s="30" t="s">
        <v>8</v>
      </c>
      <c r="K149" s="30" t="s">
        <v>1149</v>
      </c>
      <c r="L149" s="30" t="s">
        <v>1160</v>
      </c>
      <c r="M149" s="30">
        <v>8</v>
      </c>
      <c r="N149" s="30">
        <v>2</v>
      </c>
      <c r="O149" s="30">
        <v>1</v>
      </c>
      <c r="P149" s="30" t="s">
        <v>335</v>
      </c>
      <c r="Q149" s="31" t="s">
        <v>136</v>
      </c>
      <c r="R149" s="30" t="s">
        <v>30</v>
      </c>
      <c r="S149" s="30">
        <v>1</v>
      </c>
      <c r="T149" s="30">
        <v>0.8</v>
      </c>
      <c r="U149" s="32"/>
      <c r="V149" s="32"/>
      <c r="W149" s="32">
        <v>43570</v>
      </c>
      <c r="X149" s="32" t="s">
        <v>1489</v>
      </c>
      <c r="Y149" s="32">
        <v>68.766499999999994</v>
      </c>
      <c r="Z149" s="32" t="s">
        <v>1494</v>
      </c>
      <c r="AA149" s="32">
        <v>1</v>
      </c>
      <c r="AB149" s="21">
        <v>14.744301971507619</v>
      </c>
      <c r="AC149" s="32"/>
      <c r="AD149" s="32" t="str">
        <f t="shared" si="12"/>
        <v/>
      </c>
      <c r="AE149" s="32">
        <f t="shared" si="13"/>
        <v>50</v>
      </c>
      <c r="AF149" s="11" t="str">
        <f t="shared" si="14"/>
        <v/>
      </c>
      <c r="AG149" s="33" t="s">
        <v>1511</v>
      </c>
      <c r="AH149" s="33" t="s">
        <v>396</v>
      </c>
    </row>
    <row r="150" spans="1:34" x14ac:dyDescent="0.3">
      <c r="A150" s="30" t="s">
        <v>1145</v>
      </c>
      <c r="B150" s="30" t="s">
        <v>523</v>
      </c>
      <c r="C150" s="30" t="s">
        <v>1187</v>
      </c>
      <c r="D150" s="30" t="s">
        <v>1007</v>
      </c>
      <c r="E150" s="30" t="s">
        <v>1468</v>
      </c>
      <c r="F150" s="30">
        <v>106</v>
      </c>
      <c r="G150" s="30" t="s">
        <v>110</v>
      </c>
      <c r="H150" s="30" t="s">
        <v>151</v>
      </c>
      <c r="I150" s="30" t="s">
        <v>20</v>
      </c>
      <c r="J150" s="30" t="s">
        <v>8</v>
      </c>
      <c r="K150" s="30" t="s">
        <v>1149</v>
      </c>
      <c r="L150" s="30" t="s">
        <v>1160</v>
      </c>
      <c r="M150" s="30">
        <v>8</v>
      </c>
      <c r="N150" s="30">
        <v>1</v>
      </c>
      <c r="O150" s="30">
        <v>1</v>
      </c>
      <c r="P150" s="30" t="s">
        <v>335</v>
      </c>
      <c r="Q150" s="31" t="s">
        <v>137</v>
      </c>
      <c r="R150" s="30" t="s">
        <v>31</v>
      </c>
      <c r="S150" s="30">
        <v>1</v>
      </c>
      <c r="T150" s="30">
        <v>0.8</v>
      </c>
      <c r="U150" s="32"/>
      <c r="V150" s="32"/>
      <c r="W150" s="32">
        <v>43570</v>
      </c>
      <c r="X150" s="32" t="s">
        <v>1489</v>
      </c>
      <c r="Y150" s="32">
        <v>72.034499999999994</v>
      </c>
      <c r="Z150" s="32" t="s">
        <v>1494</v>
      </c>
      <c r="AA150" s="32">
        <v>1</v>
      </c>
      <c r="AB150" s="21">
        <v>10.499833250576891</v>
      </c>
      <c r="AC150" s="32"/>
      <c r="AD150" s="32" t="str">
        <f t="shared" si="12"/>
        <v/>
      </c>
      <c r="AE150" s="32">
        <f t="shared" si="13"/>
        <v>50</v>
      </c>
      <c r="AF150" s="11" t="str">
        <f t="shared" si="14"/>
        <v/>
      </c>
      <c r="AG150" s="33" t="s">
        <v>1512</v>
      </c>
      <c r="AH150" s="33" t="s">
        <v>369</v>
      </c>
    </row>
    <row r="151" spans="1:34" x14ac:dyDescent="0.3">
      <c r="A151" s="30" t="s">
        <v>1145</v>
      </c>
      <c r="B151" s="30" t="s">
        <v>523</v>
      </c>
      <c r="C151" s="30" t="s">
        <v>1189</v>
      </c>
      <c r="D151" s="30" t="s">
        <v>1007</v>
      </c>
      <c r="E151" s="30" t="s">
        <v>1469</v>
      </c>
      <c r="F151" s="30">
        <v>108</v>
      </c>
      <c r="G151" s="30" t="s">
        <v>110</v>
      </c>
      <c r="H151" s="30" t="s">
        <v>151</v>
      </c>
      <c r="I151" s="30" t="s">
        <v>20</v>
      </c>
      <c r="J151" s="30" t="s">
        <v>8</v>
      </c>
      <c r="K151" s="30" t="s">
        <v>1149</v>
      </c>
      <c r="L151" s="30" t="s">
        <v>1160</v>
      </c>
      <c r="M151" s="30">
        <v>8</v>
      </c>
      <c r="N151" s="30">
        <v>2</v>
      </c>
      <c r="O151" s="30">
        <v>1</v>
      </c>
      <c r="P151" s="30" t="s">
        <v>335</v>
      </c>
      <c r="Q151" s="31" t="s">
        <v>138</v>
      </c>
      <c r="R151" s="30" t="s">
        <v>32</v>
      </c>
      <c r="S151" s="30">
        <v>1</v>
      </c>
      <c r="T151" s="30">
        <v>0.8</v>
      </c>
      <c r="U151" s="32"/>
      <c r="V151" s="32"/>
      <c r="W151" s="32">
        <v>43570</v>
      </c>
      <c r="X151" s="32" t="s">
        <v>1489</v>
      </c>
      <c r="Y151" s="32">
        <v>70.798500000000004</v>
      </c>
      <c r="Z151" s="32" t="s">
        <v>1494</v>
      </c>
      <c r="AA151" s="32">
        <v>1</v>
      </c>
      <c r="AB151" s="21">
        <v>0.98878303791231081</v>
      </c>
      <c r="AC151" s="32"/>
      <c r="AD151" s="32">
        <f t="shared" si="12"/>
        <v>50</v>
      </c>
      <c r="AE151" s="32" t="str">
        <f t="shared" si="13"/>
        <v/>
      </c>
      <c r="AF151" s="11" t="str">
        <f t="shared" si="14"/>
        <v/>
      </c>
      <c r="AG151" s="33" t="s">
        <v>1511</v>
      </c>
      <c r="AH151" s="33" t="s">
        <v>361</v>
      </c>
    </row>
    <row r="152" spans="1:34" x14ac:dyDescent="0.3">
      <c r="A152" s="30" t="s">
        <v>1145</v>
      </c>
      <c r="B152" s="30" t="s">
        <v>523</v>
      </c>
      <c r="C152" s="30" t="s">
        <v>1190</v>
      </c>
      <c r="D152" s="30" t="s">
        <v>1007</v>
      </c>
      <c r="E152" s="30" t="s">
        <v>1470</v>
      </c>
      <c r="F152" s="30">
        <v>109</v>
      </c>
      <c r="G152" s="30" t="s">
        <v>110</v>
      </c>
      <c r="H152" s="30" t="s">
        <v>151</v>
      </c>
      <c r="I152" s="30" t="s">
        <v>20</v>
      </c>
      <c r="J152" s="30" t="s">
        <v>8</v>
      </c>
      <c r="K152" s="30" t="s">
        <v>1149</v>
      </c>
      <c r="L152" s="30" t="s">
        <v>1160</v>
      </c>
      <c r="M152" s="30">
        <v>2</v>
      </c>
      <c r="N152" s="30">
        <v>2</v>
      </c>
      <c r="O152" s="30">
        <v>1</v>
      </c>
      <c r="P152" s="30" t="s">
        <v>335</v>
      </c>
      <c r="Q152" s="31" t="s">
        <v>139</v>
      </c>
      <c r="R152" s="30" t="s">
        <v>25</v>
      </c>
      <c r="S152" s="30">
        <v>2</v>
      </c>
      <c r="T152" s="30">
        <v>0.8</v>
      </c>
      <c r="U152" s="32"/>
      <c r="V152" s="32"/>
      <c r="W152" s="32">
        <v>43570</v>
      </c>
      <c r="X152" s="32" t="s">
        <v>1489</v>
      </c>
      <c r="Y152" s="32">
        <v>76.804599999999994</v>
      </c>
      <c r="Z152" s="32" t="s">
        <v>1494</v>
      </c>
      <c r="AA152" s="32">
        <v>1</v>
      </c>
      <c r="AB152" s="21">
        <v>12.032395502939384</v>
      </c>
      <c r="AC152" s="32"/>
      <c r="AD152" s="32" t="str">
        <f t="shared" si="12"/>
        <v/>
      </c>
      <c r="AE152" s="32">
        <f t="shared" si="13"/>
        <v>50</v>
      </c>
      <c r="AF152" s="11" t="str">
        <f t="shared" si="14"/>
        <v/>
      </c>
      <c r="AG152" s="33" t="s">
        <v>1512</v>
      </c>
      <c r="AH152" s="33" t="s">
        <v>398</v>
      </c>
    </row>
    <row r="153" spans="1:34" x14ac:dyDescent="0.3">
      <c r="A153" s="30" t="s">
        <v>1145</v>
      </c>
      <c r="B153" s="30" t="s">
        <v>523</v>
      </c>
      <c r="C153" s="30" t="s">
        <v>1191</v>
      </c>
      <c r="D153" s="30" t="s">
        <v>1007</v>
      </c>
      <c r="E153" s="30" t="s">
        <v>1471</v>
      </c>
      <c r="F153" s="30">
        <v>110</v>
      </c>
      <c r="G153" s="30" t="s">
        <v>110</v>
      </c>
      <c r="H153" s="30" t="s">
        <v>151</v>
      </c>
      <c r="I153" s="30" t="s">
        <v>20</v>
      </c>
      <c r="J153" s="30" t="s">
        <v>8</v>
      </c>
      <c r="K153" s="30" t="s">
        <v>1149</v>
      </c>
      <c r="L153" s="30" t="s">
        <v>1160</v>
      </c>
      <c r="M153" s="30">
        <v>2</v>
      </c>
      <c r="N153" s="30">
        <v>2</v>
      </c>
      <c r="O153" s="30">
        <v>1</v>
      </c>
      <c r="P153" s="30" t="s">
        <v>335</v>
      </c>
      <c r="Q153" s="31" t="s">
        <v>34</v>
      </c>
      <c r="R153" s="30" t="s">
        <v>26</v>
      </c>
      <c r="S153" s="30">
        <v>2</v>
      </c>
      <c r="T153" s="30">
        <v>0.8</v>
      </c>
      <c r="U153" s="32"/>
      <c r="V153" s="32"/>
      <c r="W153" s="32">
        <v>43570</v>
      </c>
      <c r="X153" s="32" t="s">
        <v>1489</v>
      </c>
      <c r="Y153" s="32">
        <v>79.696100000000001</v>
      </c>
      <c r="Z153" s="32" t="s">
        <v>1494</v>
      </c>
      <c r="AA153" s="32">
        <v>1</v>
      </c>
      <c r="AB153" s="21">
        <v>13.808239495472678</v>
      </c>
      <c r="AC153" s="32"/>
      <c r="AD153" s="32" t="str">
        <f t="shared" si="12"/>
        <v/>
      </c>
      <c r="AE153" s="32">
        <f t="shared" si="13"/>
        <v>50</v>
      </c>
      <c r="AF153" s="11" t="str">
        <f t="shared" si="14"/>
        <v/>
      </c>
      <c r="AG153" s="33" t="s">
        <v>1511</v>
      </c>
      <c r="AH153" s="33" t="s">
        <v>132</v>
      </c>
    </row>
    <row r="154" spans="1:34" x14ac:dyDescent="0.3">
      <c r="A154" s="30" t="s">
        <v>1145</v>
      </c>
      <c r="B154" s="30" t="s">
        <v>5</v>
      </c>
      <c r="C154" s="30" t="s">
        <v>5</v>
      </c>
      <c r="D154" s="30" t="s">
        <v>5</v>
      </c>
      <c r="E154" s="30" t="s">
        <v>1472</v>
      </c>
      <c r="F154" s="30"/>
      <c r="G154" s="30" t="s">
        <v>1019</v>
      </c>
      <c r="H154" s="30" t="s">
        <v>151</v>
      </c>
      <c r="I154" s="30" t="s">
        <v>20</v>
      </c>
      <c r="J154" s="30" t="s">
        <v>8</v>
      </c>
      <c r="K154" s="30" t="s">
        <v>1149</v>
      </c>
      <c r="L154" s="30" t="s">
        <v>1160</v>
      </c>
      <c r="M154" s="30">
        <v>8</v>
      </c>
      <c r="N154" s="30">
        <v>2</v>
      </c>
      <c r="O154" s="30">
        <v>1</v>
      </c>
      <c r="P154" s="30" t="s">
        <v>335</v>
      </c>
      <c r="Q154" s="31" t="s">
        <v>140</v>
      </c>
      <c r="R154" s="30" t="s">
        <v>29</v>
      </c>
      <c r="S154" s="30">
        <v>2</v>
      </c>
      <c r="T154" s="30"/>
      <c r="U154" s="32"/>
      <c r="V154" s="32"/>
      <c r="W154" s="32">
        <v>43570</v>
      </c>
      <c r="X154" s="32" t="s">
        <v>1489</v>
      </c>
      <c r="Y154" s="32">
        <v>74.930999999999997</v>
      </c>
      <c r="Z154" s="32" t="s">
        <v>1494</v>
      </c>
      <c r="AA154" s="32">
        <v>1</v>
      </c>
      <c r="AB154" s="21">
        <v>0.86886242152032755</v>
      </c>
      <c r="AC154" s="32"/>
      <c r="AD154" s="32">
        <f t="shared" si="12"/>
        <v>50</v>
      </c>
      <c r="AE154" s="32" t="str">
        <f t="shared" si="13"/>
        <v/>
      </c>
      <c r="AF154" s="11" t="str">
        <f t="shared" si="14"/>
        <v/>
      </c>
      <c r="AG154" s="33" t="s">
        <v>1512</v>
      </c>
      <c r="AH154" s="33" t="s">
        <v>136</v>
      </c>
    </row>
    <row r="155" spans="1:34" x14ac:dyDescent="0.3">
      <c r="A155" s="30" t="s">
        <v>1145</v>
      </c>
      <c r="B155" s="30" t="s">
        <v>1008</v>
      </c>
      <c r="C155" s="30" t="s">
        <v>1128</v>
      </c>
      <c r="D155" s="30" t="s">
        <v>1009</v>
      </c>
      <c r="E155" s="30" t="s">
        <v>1473</v>
      </c>
      <c r="F155" s="30">
        <v>208</v>
      </c>
      <c r="G155" s="30" t="s">
        <v>954</v>
      </c>
      <c r="H155" s="30" t="s">
        <v>151</v>
      </c>
      <c r="I155" s="30" t="s">
        <v>20</v>
      </c>
      <c r="J155" s="30" t="s">
        <v>8</v>
      </c>
      <c r="K155" s="30" t="s">
        <v>1149</v>
      </c>
      <c r="L155" s="30" t="s">
        <v>1160</v>
      </c>
      <c r="M155" s="30">
        <v>4</v>
      </c>
      <c r="N155" s="30">
        <v>2</v>
      </c>
      <c r="O155" s="30">
        <v>2</v>
      </c>
      <c r="P155" s="30" t="s">
        <v>335</v>
      </c>
      <c r="Q155" s="31" t="s">
        <v>141</v>
      </c>
      <c r="R155" s="30" t="s">
        <v>27</v>
      </c>
      <c r="S155" s="30">
        <v>2</v>
      </c>
      <c r="T155" s="30"/>
      <c r="U155" s="32"/>
      <c r="V155" s="32"/>
      <c r="W155" s="32">
        <v>43570</v>
      </c>
      <c r="X155" s="32" t="s">
        <v>1489</v>
      </c>
      <c r="Y155" s="32">
        <v>56.287500000000001</v>
      </c>
      <c r="Z155" s="32" t="s">
        <v>1494</v>
      </c>
      <c r="AA155" s="32">
        <v>1</v>
      </c>
      <c r="AB155" s="21">
        <v>3.1617649966399761</v>
      </c>
      <c r="AC155" s="32"/>
      <c r="AD155" s="32" t="str">
        <f t="shared" si="12"/>
        <v/>
      </c>
      <c r="AE155" s="32">
        <f t="shared" si="13"/>
        <v>50</v>
      </c>
      <c r="AF155" s="11" t="str">
        <f t="shared" si="14"/>
        <v/>
      </c>
      <c r="AG155" s="33" t="s">
        <v>1512</v>
      </c>
      <c r="AH155" s="33" t="s">
        <v>137</v>
      </c>
    </row>
    <row r="156" spans="1:34" x14ac:dyDescent="0.3">
      <c r="A156" s="30" t="s">
        <v>1145</v>
      </c>
      <c r="B156" s="30" t="s">
        <v>1008</v>
      </c>
      <c r="C156" s="30" t="s">
        <v>1155</v>
      </c>
      <c r="D156" s="30" t="s">
        <v>1032</v>
      </c>
      <c r="E156" s="30" t="s">
        <v>1474</v>
      </c>
      <c r="F156" s="30">
        <v>3</v>
      </c>
      <c r="G156" s="30" t="s">
        <v>954</v>
      </c>
      <c r="H156" s="30" t="s">
        <v>151</v>
      </c>
      <c r="I156" s="30" t="s">
        <v>20</v>
      </c>
      <c r="J156" s="30" t="s">
        <v>8</v>
      </c>
      <c r="K156" s="30" t="s">
        <v>1149</v>
      </c>
      <c r="L156" s="30" t="s">
        <v>1160</v>
      </c>
      <c r="M156" s="30">
        <v>4</v>
      </c>
      <c r="N156" s="30">
        <v>2</v>
      </c>
      <c r="O156" s="30">
        <v>2</v>
      </c>
      <c r="P156" s="30" t="s">
        <v>335</v>
      </c>
      <c r="Q156" s="31" t="s">
        <v>360</v>
      </c>
      <c r="R156" s="30" t="s">
        <v>28</v>
      </c>
      <c r="S156" s="30">
        <v>2</v>
      </c>
      <c r="T156" s="30"/>
      <c r="U156" s="32"/>
      <c r="V156" s="32"/>
      <c r="W156" s="32">
        <v>43570</v>
      </c>
      <c r="X156" s="32" t="s">
        <v>1489</v>
      </c>
      <c r="Y156" s="32">
        <v>61.116199999999999</v>
      </c>
      <c r="Z156" s="32" t="s">
        <v>1494</v>
      </c>
      <c r="AA156" s="32">
        <v>1</v>
      </c>
      <c r="AB156" s="21">
        <v>0.90759335994798374</v>
      </c>
      <c r="AC156" s="32"/>
      <c r="AD156" s="32">
        <f t="shared" si="12"/>
        <v>50</v>
      </c>
      <c r="AE156" s="32" t="str">
        <f t="shared" si="13"/>
        <v/>
      </c>
      <c r="AF156" s="11" t="str">
        <f t="shared" si="14"/>
        <v/>
      </c>
      <c r="AG156" s="33" t="s">
        <v>1511</v>
      </c>
      <c r="AH156" s="33" t="s">
        <v>367</v>
      </c>
    </row>
    <row r="157" spans="1:34" x14ac:dyDescent="0.3">
      <c r="A157" s="30" t="s">
        <v>1145</v>
      </c>
      <c r="B157" s="30" t="s">
        <v>5</v>
      </c>
      <c r="C157" s="30" t="s">
        <v>5</v>
      </c>
      <c r="D157" s="30" t="s">
        <v>5</v>
      </c>
      <c r="E157" s="30" t="s">
        <v>1475</v>
      </c>
      <c r="F157" s="30"/>
      <c r="G157" s="30" t="s">
        <v>1019</v>
      </c>
      <c r="H157" s="30" t="s">
        <v>151</v>
      </c>
      <c r="I157" s="30" t="s">
        <v>20</v>
      </c>
      <c r="J157" s="30" t="s">
        <v>8</v>
      </c>
      <c r="K157" s="30" t="s">
        <v>1149</v>
      </c>
      <c r="L157" s="30" t="s">
        <v>1160</v>
      </c>
      <c r="M157" s="30">
        <v>4</v>
      </c>
      <c r="N157" s="30">
        <v>2</v>
      </c>
      <c r="O157" s="30">
        <v>2</v>
      </c>
      <c r="P157" s="30" t="s">
        <v>335</v>
      </c>
      <c r="Q157" s="31" t="s">
        <v>361</v>
      </c>
      <c r="R157" s="30" t="s">
        <v>29</v>
      </c>
      <c r="S157" s="30">
        <v>2</v>
      </c>
      <c r="T157" s="30"/>
      <c r="U157" s="32"/>
      <c r="V157" s="32"/>
      <c r="W157" s="32">
        <v>43570</v>
      </c>
      <c r="X157" s="32" t="s">
        <v>1489</v>
      </c>
      <c r="Y157" s="32">
        <v>76.302800000000005</v>
      </c>
      <c r="Z157" s="32" t="s">
        <v>1494</v>
      </c>
      <c r="AA157" s="32">
        <v>1</v>
      </c>
      <c r="AB157" s="21">
        <v>0.86886242152032755</v>
      </c>
      <c r="AC157" s="32"/>
      <c r="AD157" s="32">
        <f t="shared" si="12"/>
        <v>50</v>
      </c>
      <c r="AE157" s="32" t="str">
        <f t="shared" si="13"/>
        <v/>
      </c>
      <c r="AF157" s="11" t="str">
        <f t="shared" si="14"/>
        <v/>
      </c>
      <c r="AG157" s="33" t="s">
        <v>1511</v>
      </c>
      <c r="AH157" s="33" t="s">
        <v>136</v>
      </c>
    </row>
    <row r="158" spans="1:34" x14ac:dyDescent="0.3">
      <c r="A158" s="30" t="s">
        <v>1146</v>
      </c>
      <c r="B158" s="30" t="s">
        <v>1008</v>
      </c>
      <c r="C158" s="30" t="s">
        <v>1154</v>
      </c>
      <c r="D158" s="30" t="s">
        <v>1009</v>
      </c>
      <c r="E158" s="30" t="s">
        <v>1476</v>
      </c>
      <c r="F158" s="30">
        <v>226</v>
      </c>
      <c r="G158" s="30" t="s">
        <v>954</v>
      </c>
      <c r="H158" s="30" t="s">
        <v>151</v>
      </c>
      <c r="I158" s="30" t="s">
        <v>1204</v>
      </c>
      <c r="J158" s="30" t="s">
        <v>7</v>
      </c>
      <c r="K158" s="30" t="s">
        <v>1149</v>
      </c>
      <c r="L158" s="30" t="s">
        <v>1160</v>
      </c>
      <c r="M158" s="30">
        <v>4</v>
      </c>
      <c r="N158" s="30">
        <v>2</v>
      </c>
      <c r="O158" s="30">
        <v>1</v>
      </c>
      <c r="P158" s="30" t="s">
        <v>335</v>
      </c>
      <c r="Q158" s="31" t="s">
        <v>33</v>
      </c>
      <c r="R158" s="30" t="s">
        <v>25</v>
      </c>
      <c r="S158" s="30">
        <v>1</v>
      </c>
      <c r="T158" s="30"/>
      <c r="U158" s="32"/>
      <c r="V158" s="32"/>
      <c r="W158" s="32">
        <v>43573</v>
      </c>
      <c r="X158" s="32" t="s">
        <v>1490</v>
      </c>
      <c r="Y158" s="32">
        <v>107.90649999999999</v>
      </c>
      <c r="Z158" s="32" t="s">
        <v>1495</v>
      </c>
      <c r="AA158" s="4">
        <v>1</v>
      </c>
      <c r="AB158" s="21">
        <v>2.4913332656416731</v>
      </c>
      <c r="AC158" s="32"/>
      <c r="AD158" s="32" t="str">
        <f t="shared" si="12"/>
        <v/>
      </c>
      <c r="AE158" s="32">
        <f t="shared" si="13"/>
        <v>50</v>
      </c>
      <c r="AF158" s="11" t="str">
        <f t="shared" si="14"/>
        <v/>
      </c>
      <c r="AG158" s="33" t="s">
        <v>1511</v>
      </c>
      <c r="AH158" s="33" t="s">
        <v>395</v>
      </c>
    </row>
    <row r="159" spans="1:34" x14ac:dyDescent="0.3">
      <c r="A159" s="30" t="s">
        <v>1146</v>
      </c>
      <c r="B159" s="30" t="s">
        <v>523</v>
      </c>
      <c r="C159" s="30" t="s">
        <v>1051</v>
      </c>
      <c r="D159" s="30" t="s">
        <v>1007</v>
      </c>
      <c r="E159" s="30" t="s">
        <v>1477</v>
      </c>
      <c r="F159" s="30">
        <v>64</v>
      </c>
      <c r="G159" s="30" t="s">
        <v>110</v>
      </c>
      <c r="H159" s="30" t="s">
        <v>151</v>
      </c>
      <c r="I159" s="30" t="s">
        <v>1204</v>
      </c>
      <c r="J159" s="30" t="s">
        <v>7</v>
      </c>
      <c r="K159" s="30" t="s">
        <v>1149</v>
      </c>
      <c r="L159" s="30" t="s">
        <v>1160</v>
      </c>
      <c r="M159" s="30">
        <v>4</v>
      </c>
      <c r="N159" s="30">
        <v>2</v>
      </c>
      <c r="O159" s="30">
        <v>1</v>
      </c>
      <c r="P159" s="30" t="s">
        <v>335</v>
      </c>
      <c r="Q159" s="31" t="s">
        <v>132</v>
      </c>
      <c r="R159" s="30" t="s">
        <v>26</v>
      </c>
      <c r="S159" s="30">
        <v>1</v>
      </c>
      <c r="T159" s="30"/>
      <c r="U159" s="32"/>
      <c r="V159" s="32"/>
      <c r="W159" s="32">
        <v>43573</v>
      </c>
      <c r="X159" s="32" t="s">
        <v>1490</v>
      </c>
      <c r="Y159" s="32">
        <v>118.0431</v>
      </c>
      <c r="Z159" s="32" t="s">
        <v>1495</v>
      </c>
      <c r="AA159" s="4">
        <v>1</v>
      </c>
      <c r="AB159" s="21">
        <v>41.453250950005568</v>
      </c>
      <c r="AC159" s="32"/>
      <c r="AD159" s="32" t="str">
        <f t="shared" si="12"/>
        <v/>
      </c>
      <c r="AE159" s="32" t="str">
        <f t="shared" si="13"/>
        <v/>
      </c>
      <c r="AF159" s="11">
        <f t="shared" si="14"/>
        <v>2</v>
      </c>
      <c r="AG159" s="33" t="s">
        <v>1512</v>
      </c>
      <c r="AH159" s="33" t="s">
        <v>361</v>
      </c>
    </row>
    <row r="160" spans="1:34" x14ac:dyDescent="0.3">
      <c r="A160" s="30" t="s">
        <v>1146</v>
      </c>
      <c r="B160" s="30" t="s">
        <v>1008</v>
      </c>
      <c r="C160" s="30" t="s">
        <v>1179</v>
      </c>
      <c r="D160" s="30" t="s">
        <v>1032</v>
      </c>
      <c r="E160" s="30" t="s">
        <v>1478</v>
      </c>
      <c r="F160" s="30">
        <v>8</v>
      </c>
      <c r="G160" s="30" t="s">
        <v>954</v>
      </c>
      <c r="H160" s="30" t="s">
        <v>151</v>
      </c>
      <c r="I160" s="30" t="s">
        <v>1204</v>
      </c>
      <c r="J160" s="30" t="s">
        <v>7</v>
      </c>
      <c r="K160" s="30" t="s">
        <v>1149</v>
      </c>
      <c r="L160" s="30" t="s">
        <v>1160</v>
      </c>
      <c r="M160" s="30">
        <v>4</v>
      </c>
      <c r="N160" s="30">
        <v>2</v>
      </c>
      <c r="O160" s="30">
        <v>1</v>
      </c>
      <c r="P160" s="30" t="s">
        <v>335</v>
      </c>
      <c r="Q160" s="31" t="s">
        <v>133</v>
      </c>
      <c r="R160" s="30" t="s">
        <v>27</v>
      </c>
      <c r="S160" s="30">
        <v>1</v>
      </c>
      <c r="T160" s="30"/>
      <c r="U160" s="32"/>
      <c r="V160" s="32"/>
      <c r="W160" s="32">
        <v>43573</v>
      </c>
      <c r="X160" s="32" t="s">
        <v>1490</v>
      </c>
      <c r="Y160" s="32">
        <v>122.1317</v>
      </c>
      <c r="Z160" s="32" t="s">
        <v>1495</v>
      </c>
      <c r="AA160" s="4">
        <v>1</v>
      </c>
      <c r="AB160" s="21">
        <v>0.62117011703324643</v>
      </c>
      <c r="AC160" s="32"/>
      <c r="AD160" s="32">
        <f t="shared" si="12"/>
        <v>50</v>
      </c>
      <c r="AE160" s="32" t="str">
        <f t="shared" si="13"/>
        <v/>
      </c>
      <c r="AF160" s="11" t="str">
        <f t="shared" si="14"/>
        <v/>
      </c>
      <c r="AG160" s="33" t="s">
        <v>1512</v>
      </c>
      <c r="AH160" s="33" t="s">
        <v>422</v>
      </c>
    </row>
    <row r="161" spans="1:38" x14ac:dyDescent="0.3">
      <c r="A161" s="30" t="s">
        <v>1146</v>
      </c>
      <c r="B161" s="30" t="s">
        <v>5</v>
      </c>
      <c r="C161" s="30" t="s">
        <v>5</v>
      </c>
      <c r="D161" s="30" t="s">
        <v>5</v>
      </c>
      <c r="E161" s="30" t="s">
        <v>1479</v>
      </c>
      <c r="F161" s="30"/>
      <c r="G161" s="30" t="s">
        <v>1019</v>
      </c>
      <c r="H161" s="30" t="s">
        <v>151</v>
      </c>
      <c r="I161" s="30" t="s">
        <v>1204</v>
      </c>
      <c r="J161" s="30" t="s">
        <v>7</v>
      </c>
      <c r="K161" s="30" t="s">
        <v>1149</v>
      </c>
      <c r="L161" s="30" t="s">
        <v>1160</v>
      </c>
      <c r="M161" s="30">
        <v>4</v>
      </c>
      <c r="N161" s="30">
        <v>2</v>
      </c>
      <c r="O161" s="30">
        <v>1</v>
      </c>
      <c r="P161" s="30" t="s">
        <v>335</v>
      </c>
      <c r="Q161" s="31" t="s">
        <v>134</v>
      </c>
      <c r="R161" s="30" t="s">
        <v>28</v>
      </c>
      <c r="S161" s="30">
        <v>1</v>
      </c>
      <c r="T161" s="30"/>
      <c r="U161" s="32"/>
      <c r="V161" s="32"/>
      <c r="W161" s="32">
        <v>43573</v>
      </c>
      <c r="X161" s="32" t="s">
        <v>1490</v>
      </c>
      <c r="Y161" s="32">
        <v>91.132199999999997</v>
      </c>
      <c r="Z161" s="32" t="s">
        <v>1495</v>
      </c>
      <c r="AA161" s="4">
        <v>1</v>
      </c>
      <c r="AB161" s="21">
        <v>0.47574353701507238</v>
      </c>
      <c r="AC161" s="32"/>
      <c r="AD161" s="32">
        <f t="shared" si="12"/>
        <v>50</v>
      </c>
      <c r="AE161" s="32" t="str">
        <f t="shared" si="13"/>
        <v/>
      </c>
      <c r="AF161" s="11" t="str">
        <f t="shared" si="14"/>
        <v/>
      </c>
      <c r="AG161" s="33" t="s">
        <v>1512</v>
      </c>
      <c r="AH161" s="33" t="s">
        <v>133</v>
      </c>
    </row>
    <row r="162" spans="1:38" x14ac:dyDescent="0.3">
      <c r="A162" s="30" t="s">
        <v>1147</v>
      </c>
      <c r="B162" s="30" t="s">
        <v>1008</v>
      </c>
      <c r="C162" s="30" t="s">
        <v>1134</v>
      </c>
      <c r="D162" s="30" t="s">
        <v>1009</v>
      </c>
      <c r="E162" s="30" t="s">
        <v>1480</v>
      </c>
      <c r="F162" s="30">
        <v>219</v>
      </c>
      <c r="G162" s="30" t="s">
        <v>954</v>
      </c>
      <c r="H162" s="30" t="s">
        <v>10</v>
      </c>
      <c r="I162" s="30" t="s">
        <v>1030</v>
      </c>
      <c r="J162" s="30" t="s">
        <v>7</v>
      </c>
      <c r="K162" s="30" t="s">
        <v>1149</v>
      </c>
      <c r="L162" s="30" t="s">
        <v>1160</v>
      </c>
      <c r="M162" s="30">
        <v>4</v>
      </c>
      <c r="N162" s="30">
        <v>2</v>
      </c>
      <c r="O162" s="30">
        <v>1</v>
      </c>
      <c r="P162" s="30" t="s">
        <v>335</v>
      </c>
      <c r="Q162" s="31" t="s">
        <v>33</v>
      </c>
      <c r="R162" s="30" t="s">
        <v>25</v>
      </c>
      <c r="S162" s="30">
        <v>1</v>
      </c>
      <c r="T162" s="30"/>
      <c r="U162" s="32"/>
      <c r="V162" s="32"/>
      <c r="W162" s="32">
        <v>43572</v>
      </c>
      <c r="X162" s="32" t="s">
        <v>1491</v>
      </c>
      <c r="Y162" s="32">
        <v>87.304199999999994</v>
      </c>
      <c r="Z162" s="32" t="s">
        <v>1496</v>
      </c>
      <c r="AA162" s="32">
        <v>1</v>
      </c>
      <c r="AB162" s="21">
        <v>2.6197180956522699</v>
      </c>
      <c r="AC162" s="32"/>
      <c r="AD162" s="32" t="str">
        <f t="shared" ref="AD162:AD169" si="15">IF(AB162&lt;1,IF(Y162&lt;50,Y162,50),"")</f>
        <v/>
      </c>
      <c r="AE162" s="32">
        <f t="shared" ref="AE162:AE169" si="16">IF(AND(AB162&gt;1, 50/AB162&lt;50,50/AB162&gt;2),50,"")</f>
        <v>50</v>
      </c>
      <c r="AF162" s="11" t="str">
        <f t="shared" ref="AF162:AF169" si="17">IF(AND(AD162="",AE162=""),2,"")</f>
        <v/>
      </c>
      <c r="AG162" s="33" t="s">
        <v>1511</v>
      </c>
      <c r="AH162" s="33" t="s">
        <v>377</v>
      </c>
    </row>
    <row r="163" spans="1:38" x14ac:dyDescent="0.3">
      <c r="A163" s="30" t="s">
        <v>1147</v>
      </c>
      <c r="B163" s="30" t="s">
        <v>523</v>
      </c>
      <c r="C163" s="30" t="s">
        <v>1033</v>
      </c>
      <c r="D163" s="30" t="s">
        <v>1007</v>
      </c>
      <c r="E163" s="30" t="s">
        <v>1481</v>
      </c>
      <c r="F163" s="30">
        <v>63</v>
      </c>
      <c r="G163" s="30" t="s">
        <v>110</v>
      </c>
      <c r="H163" s="30" t="s">
        <v>10</v>
      </c>
      <c r="I163" s="30" t="s">
        <v>1030</v>
      </c>
      <c r="J163" s="30" t="s">
        <v>7</v>
      </c>
      <c r="K163" s="30" t="s">
        <v>1149</v>
      </c>
      <c r="L163" s="30" t="s">
        <v>1160</v>
      </c>
      <c r="M163" s="30">
        <v>4</v>
      </c>
      <c r="N163" s="30">
        <v>2</v>
      </c>
      <c r="O163" s="30">
        <v>1</v>
      </c>
      <c r="P163" s="30" t="s">
        <v>335</v>
      </c>
      <c r="Q163" s="31" t="s">
        <v>132</v>
      </c>
      <c r="R163" s="30" t="s">
        <v>26</v>
      </c>
      <c r="S163" s="30">
        <v>1</v>
      </c>
      <c r="T163" s="30"/>
      <c r="U163" s="32"/>
      <c r="V163" s="32"/>
      <c r="W163" s="32">
        <v>43572</v>
      </c>
      <c r="X163" s="32" t="s">
        <v>1491</v>
      </c>
      <c r="Y163" s="32">
        <v>70.0428</v>
      </c>
      <c r="Z163" s="32" t="s">
        <v>1496</v>
      </c>
      <c r="AA163" s="32">
        <v>1</v>
      </c>
      <c r="AB163" s="21">
        <v>1.8747806788930728</v>
      </c>
      <c r="AC163" s="32"/>
      <c r="AD163" s="32" t="str">
        <f t="shared" si="15"/>
        <v/>
      </c>
      <c r="AE163" s="32">
        <f t="shared" si="16"/>
        <v>50</v>
      </c>
      <c r="AF163" s="11" t="str">
        <f t="shared" si="17"/>
        <v/>
      </c>
      <c r="AG163" s="33" t="s">
        <v>1511</v>
      </c>
      <c r="AH163" s="33" t="s">
        <v>385</v>
      </c>
    </row>
    <row r="164" spans="1:38" x14ac:dyDescent="0.3">
      <c r="A164" s="30" t="s">
        <v>1147</v>
      </c>
      <c r="B164" s="30" t="s">
        <v>1008</v>
      </c>
      <c r="C164" s="30" t="s">
        <v>1116</v>
      </c>
      <c r="D164" s="30" t="s">
        <v>1032</v>
      </c>
      <c r="E164" s="30" t="s">
        <v>1482</v>
      </c>
      <c r="F164" s="30">
        <v>23</v>
      </c>
      <c r="G164" s="30" t="s">
        <v>954</v>
      </c>
      <c r="H164" s="30" t="s">
        <v>10</v>
      </c>
      <c r="I164" s="30" t="s">
        <v>1030</v>
      </c>
      <c r="J164" s="30" t="s">
        <v>7</v>
      </c>
      <c r="K164" s="30" t="s">
        <v>1149</v>
      </c>
      <c r="L164" s="30" t="s">
        <v>1160</v>
      </c>
      <c r="M164" s="30">
        <v>4</v>
      </c>
      <c r="N164" s="30">
        <v>2</v>
      </c>
      <c r="O164" s="30">
        <v>1</v>
      </c>
      <c r="P164" s="30" t="s">
        <v>335</v>
      </c>
      <c r="Q164" s="31" t="s">
        <v>133</v>
      </c>
      <c r="R164" s="30" t="s">
        <v>27</v>
      </c>
      <c r="S164" s="30">
        <v>1</v>
      </c>
      <c r="T164" s="30"/>
      <c r="U164" s="32"/>
      <c r="V164" s="32"/>
      <c r="W164" s="32">
        <v>43572</v>
      </c>
      <c r="X164" s="32" t="s">
        <v>1491</v>
      </c>
      <c r="Y164" s="32">
        <v>83.7239</v>
      </c>
      <c r="Z164" s="32" t="s">
        <v>1496</v>
      </c>
      <c r="AA164" s="32">
        <v>1</v>
      </c>
      <c r="AB164" s="21">
        <v>0.89551146487725242</v>
      </c>
      <c r="AC164" s="32"/>
      <c r="AD164" s="32">
        <f t="shared" si="15"/>
        <v>50</v>
      </c>
      <c r="AE164" s="32" t="str">
        <f t="shared" si="16"/>
        <v/>
      </c>
      <c r="AF164" s="11" t="str">
        <f t="shared" si="17"/>
        <v/>
      </c>
      <c r="AG164" s="33" t="s">
        <v>1512</v>
      </c>
      <c r="AH164" s="33" t="s">
        <v>433</v>
      </c>
    </row>
    <row r="165" spans="1:38" x14ac:dyDescent="0.3">
      <c r="A165" s="30" t="s">
        <v>1147</v>
      </c>
      <c r="B165" s="30" t="s">
        <v>5</v>
      </c>
      <c r="C165" s="30" t="s">
        <v>5</v>
      </c>
      <c r="D165" s="30" t="s">
        <v>5</v>
      </c>
      <c r="E165" s="30" t="s">
        <v>1483</v>
      </c>
      <c r="F165" s="30"/>
      <c r="G165" s="30" t="s">
        <v>1019</v>
      </c>
      <c r="H165" s="30" t="s">
        <v>10</v>
      </c>
      <c r="I165" s="30" t="s">
        <v>1030</v>
      </c>
      <c r="J165" s="30" t="s">
        <v>7</v>
      </c>
      <c r="K165" s="30" t="s">
        <v>1149</v>
      </c>
      <c r="L165" s="30" t="s">
        <v>1160</v>
      </c>
      <c r="M165" s="30">
        <v>4</v>
      </c>
      <c r="N165" s="30">
        <v>2</v>
      </c>
      <c r="O165" s="30">
        <v>1</v>
      </c>
      <c r="P165" s="30" t="s">
        <v>335</v>
      </c>
      <c r="Q165" s="31" t="s">
        <v>134</v>
      </c>
      <c r="R165" s="30" t="s">
        <v>28</v>
      </c>
      <c r="S165" s="30">
        <v>1</v>
      </c>
      <c r="T165" s="30"/>
      <c r="U165" s="32"/>
      <c r="V165" s="32"/>
      <c r="W165" s="32">
        <v>43572</v>
      </c>
      <c r="X165" s="32" t="s">
        <v>1491</v>
      </c>
      <c r="Y165" s="32">
        <v>87.685000000000002</v>
      </c>
      <c r="Z165" s="32" t="s">
        <v>1496</v>
      </c>
      <c r="AA165" s="32">
        <v>1</v>
      </c>
      <c r="AB165" s="21">
        <v>0.78410549617977698</v>
      </c>
      <c r="AC165" s="32"/>
      <c r="AD165" s="32">
        <f t="shared" si="15"/>
        <v>50</v>
      </c>
      <c r="AE165" s="32" t="str">
        <f t="shared" si="16"/>
        <v/>
      </c>
      <c r="AF165" s="11" t="str">
        <f t="shared" si="17"/>
        <v/>
      </c>
      <c r="AG165" s="33" t="s">
        <v>1511</v>
      </c>
      <c r="AH165" s="33" t="s">
        <v>33</v>
      </c>
      <c r="AK165" s="33"/>
      <c r="AL165" s="33"/>
    </row>
    <row r="166" spans="1:38" x14ac:dyDescent="0.3">
      <c r="A166" s="30" t="s">
        <v>1148</v>
      </c>
      <c r="B166" s="30" t="s">
        <v>1008</v>
      </c>
      <c r="C166" s="30" t="s">
        <v>1138</v>
      </c>
      <c r="D166" s="30" t="s">
        <v>1009</v>
      </c>
      <c r="E166" s="30" t="s">
        <v>1484</v>
      </c>
      <c r="F166" s="30">
        <v>223</v>
      </c>
      <c r="G166" s="30" t="s">
        <v>954</v>
      </c>
      <c r="H166" s="30" t="s">
        <v>1018</v>
      </c>
      <c r="I166" s="30" t="s">
        <v>1031</v>
      </c>
      <c r="J166" s="30" t="s">
        <v>8</v>
      </c>
      <c r="K166" s="30" t="s">
        <v>1149</v>
      </c>
      <c r="L166" s="30" t="s">
        <v>1160</v>
      </c>
      <c r="M166" s="30">
        <v>4</v>
      </c>
      <c r="N166" s="30">
        <v>2</v>
      </c>
      <c r="O166" s="30">
        <v>1</v>
      </c>
      <c r="P166" s="30" t="s">
        <v>335</v>
      </c>
      <c r="Q166" s="31" t="s">
        <v>33</v>
      </c>
      <c r="R166" s="30" t="s">
        <v>25</v>
      </c>
      <c r="S166" s="30">
        <v>1</v>
      </c>
      <c r="T166" s="30"/>
      <c r="U166" s="32"/>
      <c r="V166" s="32"/>
      <c r="W166" s="32">
        <v>43571</v>
      </c>
      <c r="X166" s="32" t="s">
        <v>1492</v>
      </c>
      <c r="Y166" s="32">
        <v>155.0658</v>
      </c>
      <c r="Z166" s="32" t="s">
        <v>1497</v>
      </c>
      <c r="AA166" s="32">
        <v>1</v>
      </c>
      <c r="AB166" s="21">
        <v>1.4282035762625045</v>
      </c>
      <c r="AC166" s="32"/>
      <c r="AD166" s="32" t="str">
        <f t="shared" si="15"/>
        <v/>
      </c>
      <c r="AE166" s="32">
        <f t="shared" si="16"/>
        <v>50</v>
      </c>
      <c r="AF166" s="11" t="str">
        <f t="shared" si="17"/>
        <v/>
      </c>
      <c r="AG166" s="33" t="s">
        <v>1511</v>
      </c>
      <c r="AH166" s="33" t="s">
        <v>432</v>
      </c>
    </row>
    <row r="167" spans="1:38" x14ac:dyDescent="0.3">
      <c r="A167" s="30" t="s">
        <v>1148</v>
      </c>
      <c r="B167" s="30" t="s">
        <v>523</v>
      </c>
      <c r="C167" s="30" t="s">
        <v>1173</v>
      </c>
      <c r="D167" s="30" t="s">
        <v>1007</v>
      </c>
      <c r="E167" s="30" t="s">
        <v>1485</v>
      </c>
      <c r="F167" s="30">
        <v>97</v>
      </c>
      <c r="G167" s="30" t="s">
        <v>110</v>
      </c>
      <c r="H167" s="30" t="s">
        <v>1018</v>
      </c>
      <c r="I167" s="30" t="s">
        <v>1031</v>
      </c>
      <c r="J167" s="30" t="s">
        <v>8</v>
      </c>
      <c r="K167" s="30" t="s">
        <v>1149</v>
      </c>
      <c r="L167" s="30" t="s">
        <v>1160</v>
      </c>
      <c r="M167" s="30">
        <v>4</v>
      </c>
      <c r="N167" s="30">
        <v>2</v>
      </c>
      <c r="O167" s="30">
        <v>1</v>
      </c>
      <c r="P167" s="30" t="s">
        <v>335</v>
      </c>
      <c r="Q167" s="31" t="s">
        <v>132</v>
      </c>
      <c r="R167" s="30" t="s">
        <v>26</v>
      </c>
      <c r="S167" s="30">
        <v>1</v>
      </c>
      <c r="T167" s="30"/>
      <c r="U167" s="32"/>
      <c r="V167" s="32"/>
      <c r="W167" s="32">
        <v>43571</v>
      </c>
      <c r="X167" s="32" t="s">
        <v>1492</v>
      </c>
      <c r="Y167" s="32">
        <v>148.99619999999999</v>
      </c>
      <c r="Z167" s="32" t="s">
        <v>1497</v>
      </c>
      <c r="AA167" s="32">
        <v>1</v>
      </c>
      <c r="AB167" s="21">
        <v>30.98214039261838</v>
      </c>
      <c r="AC167" s="32"/>
      <c r="AD167" s="32" t="str">
        <f t="shared" si="15"/>
        <v/>
      </c>
      <c r="AE167" s="32" t="str">
        <f t="shared" si="16"/>
        <v/>
      </c>
      <c r="AF167" s="11">
        <f t="shared" si="17"/>
        <v>2</v>
      </c>
      <c r="AG167" s="33" t="s">
        <v>1512</v>
      </c>
      <c r="AH167" s="33" t="s">
        <v>502</v>
      </c>
    </row>
    <row r="168" spans="1:38" x14ac:dyDescent="0.3">
      <c r="A168" s="30" t="s">
        <v>1148</v>
      </c>
      <c r="B168" s="30" t="s">
        <v>1008</v>
      </c>
      <c r="C168" s="30" t="s">
        <v>1120</v>
      </c>
      <c r="D168" s="30" t="s">
        <v>1032</v>
      </c>
      <c r="E168" s="30" t="s">
        <v>1486</v>
      </c>
      <c r="F168" s="30">
        <v>29</v>
      </c>
      <c r="G168" s="30" t="s">
        <v>954</v>
      </c>
      <c r="H168" s="30" t="s">
        <v>1018</v>
      </c>
      <c r="I168" s="30" t="s">
        <v>1031</v>
      </c>
      <c r="J168" s="30" t="s">
        <v>8</v>
      </c>
      <c r="K168" s="30" t="s">
        <v>1149</v>
      </c>
      <c r="L168" s="30" t="s">
        <v>1160</v>
      </c>
      <c r="M168" s="30">
        <v>4</v>
      </c>
      <c r="N168" s="30">
        <v>2</v>
      </c>
      <c r="O168" s="30">
        <v>1</v>
      </c>
      <c r="P168" s="30" t="s">
        <v>335</v>
      </c>
      <c r="Q168" s="31" t="s">
        <v>133</v>
      </c>
      <c r="R168" s="30" t="s">
        <v>27</v>
      </c>
      <c r="S168" s="30">
        <v>1</v>
      </c>
      <c r="T168" s="30"/>
      <c r="U168" s="32"/>
      <c r="V168" s="32"/>
      <c r="W168" s="32">
        <v>43571</v>
      </c>
      <c r="X168" s="32" t="s">
        <v>1492</v>
      </c>
      <c r="Y168" s="32">
        <v>149.36170000000001</v>
      </c>
      <c r="Z168" s="32" t="s">
        <v>1497</v>
      </c>
      <c r="AA168" s="32">
        <v>1</v>
      </c>
      <c r="AB168" s="21">
        <v>0.8043666581547958</v>
      </c>
      <c r="AC168" s="32"/>
      <c r="AD168" s="32">
        <f t="shared" si="15"/>
        <v>50</v>
      </c>
      <c r="AE168" s="32" t="str">
        <f t="shared" si="16"/>
        <v/>
      </c>
      <c r="AF168" s="11" t="str">
        <f t="shared" si="17"/>
        <v/>
      </c>
      <c r="AG168" s="33" t="s">
        <v>1511</v>
      </c>
      <c r="AH168" s="33" t="s">
        <v>394</v>
      </c>
    </row>
    <row r="169" spans="1:38" x14ac:dyDescent="0.3">
      <c r="A169" s="30" t="s">
        <v>1148</v>
      </c>
      <c r="B169" s="30" t="s">
        <v>5</v>
      </c>
      <c r="C169" s="30" t="s">
        <v>5</v>
      </c>
      <c r="D169" s="30" t="s">
        <v>5</v>
      </c>
      <c r="E169" s="30" t="s">
        <v>1487</v>
      </c>
      <c r="F169" s="30"/>
      <c r="G169" s="30" t="s">
        <v>1019</v>
      </c>
      <c r="H169" s="30" t="s">
        <v>1018</v>
      </c>
      <c r="I169" s="30" t="s">
        <v>1031</v>
      </c>
      <c r="J169" s="30" t="s">
        <v>8</v>
      </c>
      <c r="K169" s="30" t="s">
        <v>1149</v>
      </c>
      <c r="L169" s="30" t="s">
        <v>1160</v>
      </c>
      <c r="M169" s="30">
        <v>4</v>
      </c>
      <c r="N169" s="30">
        <v>2</v>
      </c>
      <c r="O169" s="30">
        <v>1</v>
      </c>
      <c r="P169" s="30" t="s">
        <v>335</v>
      </c>
      <c r="Q169" s="31" t="s">
        <v>134</v>
      </c>
      <c r="R169" s="30" t="s">
        <v>28</v>
      </c>
      <c r="S169" s="30">
        <v>1</v>
      </c>
      <c r="T169" s="30"/>
      <c r="U169" s="32"/>
      <c r="V169" s="32"/>
      <c r="W169" s="32">
        <v>43571</v>
      </c>
      <c r="X169" s="32" t="s">
        <v>1492</v>
      </c>
      <c r="Y169" s="32">
        <v>162.25389999999999</v>
      </c>
      <c r="Z169" s="32" t="s">
        <v>1497</v>
      </c>
      <c r="AA169" s="32">
        <v>1</v>
      </c>
      <c r="AB169" s="21">
        <v>0.77053721053284263</v>
      </c>
      <c r="AC169" s="32"/>
      <c r="AD169" s="32">
        <f t="shared" si="15"/>
        <v>50</v>
      </c>
      <c r="AE169" s="32" t="str">
        <f t="shared" si="16"/>
        <v/>
      </c>
      <c r="AF169" s="11" t="str">
        <f t="shared" si="17"/>
        <v/>
      </c>
      <c r="AG169" s="33" t="s">
        <v>1512</v>
      </c>
      <c r="AH169" s="33" t="s">
        <v>141</v>
      </c>
    </row>
    <row r="170" spans="1:38" x14ac:dyDescent="0.3">
      <c r="A170" s="21"/>
      <c r="B170" s="21" t="s">
        <v>1008</v>
      </c>
      <c r="C170" s="21" t="s">
        <v>1510</v>
      </c>
      <c r="D170" s="30" t="s">
        <v>1510</v>
      </c>
      <c r="E170" s="21"/>
      <c r="F170" s="21"/>
      <c r="G170" s="21" t="s">
        <v>518</v>
      </c>
      <c r="H170" s="21" t="s">
        <v>530</v>
      </c>
      <c r="I170" s="21" t="s">
        <v>530</v>
      </c>
      <c r="J170" s="21" t="s">
        <v>530</v>
      </c>
      <c r="K170" s="21" t="s">
        <v>530</v>
      </c>
      <c r="L170" s="21"/>
      <c r="M170" s="21"/>
      <c r="N170" s="21"/>
      <c r="O170" s="21" t="s">
        <v>530</v>
      </c>
      <c r="P170" s="21" t="s">
        <v>530</v>
      </c>
      <c r="Q170" s="22" t="s">
        <v>530</v>
      </c>
      <c r="R170" s="21" t="s">
        <v>530</v>
      </c>
      <c r="S170" s="21" t="s">
        <v>530</v>
      </c>
      <c r="T170" s="21"/>
      <c r="U170" s="23"/>
      <c r="V170" s="23"/>
      <c r="W170" s="23"/>
      <c r="X170" s="23"/>
      <c r="Y170" s="23"/>
      <c r="Z170" s="21"/>
      <c r="AA170" s="23"/>
      <c r="AB170" s="21"/>
      <c r="AC170" s="23"/>
      <c r="AD170" s="23"/>
      <c r="AE170" s="23"/>
      <c r="AF170" s="11"/>
      <c r="AG170" s="33" t="s">
        <v>1511</v>
      </c>
      <c r="AH170" s="33" t="s">
        <v>138</v>
      </c>
    </row>
    <row r="171" spans="1:38" x14ac:dyDescent="0.3">
      <c r="A171" s="21"/>
      <c r="B171" s="21" t="s">
        <v>531</v>
      </c>
      <c r="C171" s="21" t="s">
        <v>525</v>
      </c>
      <c r="D171" s="30" t="s">
        <v>531</v>
      </c>
      <c r="E171" s="21"/>
      <c r="F171" s="21"/>
      <c r="G171" s="21" t="s">
        <v>518</v>
      </c>
      <c r="H171" s="21" t="s">
        <v>530</v>
      </c>
      <c r="I171" s="21" t="s">
        <v>530</v>
      </c>
      <c r="J171" s="21" t="s">
        <v>530</v>
      </c>
      <c r="K171" s="21" t="s">
        <v>530</v>
      </c>
      <c r="L171" s="21"/>
      <c r="M171" s="21"/>
      <c r="N171" s="21"/>
      <c r="O171" s="21" t="s">
        <v>530</v>
      </c>
      <c r="P171" s="21" t="s">
        <v>530</v>
      </c>
      <c r="Q171" s="22" t="s">
        <v>530</v>
      </c>
      <c r="R171" s="21" t="s">
        <v>530</v>
      </c>
      <c r="S171" s="21" t="s">
        <v>530</v>
      </c>
      <c r="T171" s="21"/>
      <c r="U171" s="23"/>
      <c r="V171" s="23"/>
      <c r="W171" s="23"/>
      <c r="X171" s="23"/>
      <c r="Y171" s="23"/>
      <c r="Z171" s="21"/>
      <c r="AA171" s="23"/>
      <c r="AB171" s="21"/>
      <c r="AC171" s="23"/>
      <c r="AD171" s="23"/>
      <c r="AE171" s="23"/>
      <c r="AF171" s="11"/>
      <c r="AG171" s="33" t="s">
        <v>1511</v>
      </c>
      <c r="AH171" s="33" t="s">
        <v>366</v>
      </c>
    </row>
    <row r="172" spans="1:38" x14ac:dyDescent="0.3">
      <c r="A172" s="21"/>
      <c r="B172" s="21" t="s">
        <v>1008</v>
      </c>
      <c r="C172" s="21" t="s">
        <v>528</v>
      </c>
      <c r="D172" s="30" t="s">
        <v>528</v>
      </c>
      <c r="E172" s="21"/>
      <c r="F172" s="21"/>
      <c r="G172" s="21" t="s">
        <v>518</v>
      </c>
      <c r="H172" s="21" t="s">
        <v>530</v>
      </c>
      <c r="I172" s="21" t="s">
        <v>530</v>
      </c>
      <c r="J172" s="21" t="s">
        <v>530</v>
      </c>
      <c r="K172" s="21" t="s">
        <v>530</v>
      </c>
      <c r="L172" s="21"/>
      <c r="M172" s="21"/>
      <c r="N172" s="21"/>
      <c r="O172" s="21" t="s">
        <v>530</v>
      </c>
      <c r="P172" s="21" t="s">
        <v>530</v>
      </c>
      <c r="Q172" s="22" t="s">
        <v>530</v>
      </c>
      <c r="R172" s="21" t="s">
        <v>530</v>
      </c>
      <c r="S172" s="21" t="s">
        <v>530</v>
      </c>
      <c r="T172" s="21"/>
      <c r="U172" s="23"/>
      <c r="V172" s="23"/>
      <c r="W172" s="23"/>
      <c r="X172" s="23"/>
      <c r="Y172" s="23"/>
      <c r="Z172" s="21"/>
      <c r="AA172" s="23"/>
      <c r="AB172" s="21"/>
      <c r="AC172" s="23"/>
      <c r="AD172" s="23"/>
      <c r="AE172" s="23"/>
      <c r="AF172" s="11"/>
      <c r="AG172" s="33" t="s">
        <v>1511</v>
      </c>
      <c r="AH172" s="33" t="s">
        <v>380</v>
      </c>
    </row>
    <row r="173" spans="1:38" x14ac:dyDescent="0.3">
      <c r="A173" s="21"/>
      <c r="B173" s="21" t="s">
        <v>531</v>
      </c>
      <c r="C173" s="21" t="s">
        <v>524</v>
      </c>
      <c r="D173" s="30" t="s">
        <v>531</v>
      </c>
      <c r="E173" s="21"/>
      <c r="F173" s="21"/>
      <c r="G173" s="21" t="s">
        <v>518</v>
      </c>
      <c r="H173" s="21" t="s">
        <v>530</v>
      </c>
      <c r="I173" s="21" t="s">
        <v>530</v>
      </c>
      <c r="J173" s="21" t="s">
        <v>530</v>
      </c>
      <c r="K173" s="21" t="s">
        <v>530</v>
      </c>
      <c r="L173" s="21"/>
      <c r="M173" s="21"/>
      <c r="N173" s="21"/>
      <c r="O173" s="21" t="s">
        <v>530</v>
      </c>
      <c r="P173" s="21" t="s">
        <v>530</v>
      </c>
      <c r="Q173" s="22" t="s">
        <v>530</v>
      </c>
      <c r="R173" s="21" t="s">
        <v>530</v>
      </c>
      <c r="S173" s="21" t="s">
        <v>530</v>
      </c>
      <c r="T173" s="21"/>
      <c r="U173" s="23"/>
      <c r="V173" s="23"/>
      <c r="W173" s="23"/>
      <c r="X173" s="23"/>
      <c r="Y173" s="23"/>
      <c r="Z173" s="21"/>
      <c r="AA173" s="23"/>
      <c r="AB173" s="21"/>
      <c r="AC173" s="23"/>
      <c r="AD173" s="23"/>
      <c r="AE173" s="23"/>
      <c r="AF173" s="11"/>
      <c r="AG173" s="33" t="s">
        <v>1511</v>
      </c>
      <c r="AH173" s="33" t="s">
        <v>402</v>
      </c>
    </row>
    <row r="174" spans="1:38" x14ac:dyDescent="0.3">
      <c r="A174" s="21"/>
      <c r="B174" s="21" t="s">
        <v>531</v>
      </c>
      <c r="C174" s="21" t="s">
        <v>526</v>
      </c>
      <c r="D174" s="30" t="s">
        <v>531</v>
      </c>
      <c r="E174" s="21"/>
      <c r="F174" s="21"/>
      <c r="G174" s="21" t="s">
        <v>518</v>
      </c>
      <c r="H174" s="21" t="s">
        <v>530</v>
      </c>
      <c r="I174" s="21" t="s">
        <v>530</v>
      </c>
      <c r="J174" s="21" t="s">
        <v>530</v>
      </c>
      <c r="K174" s="21" t="s">
        <v>530</v>
      </c>
      <c r="L174" s="21"/>
      <c r="M174" s="21"/>
      <c r="N174" s="21"/>
      <c r="O174" s="21" t="s">
        <v>530</v>
      </c>
      <c r="P174" s="21" t="s">
        <v>530</v>
      </c>
      <c r="Q174" s="22" t="s">
        <v>530</v>
      </c>
      <c r="R174" s="21" t="s">
        <v>530</v>
      </c>
      <c r="S174" s="21" t="s">
        <v>530</v>
      </c>
      <c r="T174" s="21"/>
      <c r="U174" s="23"/>
      <c r="V174" s="23"/>
      <c r="W174" s="23"/>
      <c r="X174" s="23"/>
      <c r="Y174" s="23"/>
      <c r="Z174" s="21"/>
      <c r="AA174" s="23"/>
      <c r="AB174" s="21"/>
      <c r="AC174" s="23"/>
      <c r="AD174" s="23"/>
      <c r="AE174" s="23"/>
      <c r="AF174" s="11"/>
      <c r="AG174" s="33" t="s">
        <v>1511</v>
      </c>
      <c r="AH174" s="33" t="s">
        <v>404</v>
      </c>
    </row>
    <row r="175" spans="1:38" x14ac:dyDescent="0.3">
      <c r="A175" s="21"/>
      <c r="B175" s="21" t="s">
        <v>531</v>
      </c>
      <c r="C175" s="21" t="s">
        <v>527</v>
      </c>
      <c r="D175" s="30" t="s">
        <v>531</v>
      </c>
      <c r="E175" s="21"/>
      <c r="F175" s="21"/>
      <c r="G175" s="21" t="s">
        <v>518</v>
      </c>
      <c r="H175" s="21" t="s">
        <v>530</v>
      </c>
      <c r="I175" s="21" t="s">
        <v>530</v>
      </c>
      <c r="J175" s="21" t="s">
        <v>530</v>
      </c>
      <c r="K175" s="21" t="s">
        <v>530</v>
      </c>
      <c r="L175" s="21"/>
      <c r="M175" s="21"/>
      <c r="N175" s="21"/>
      <c r="O175" s="21" t="s">
        <v>530</v>
      </c>
      <c r="P175" s="21" t="s">
        <v>530</v>
      </c>
      <c r="Q175" s="22" t="s">
        <v>530</v>
      </c>
      <c r="R175" s="21" t="s">
        <v>530</v>
      </c>
      <c r="S175" s="21" t="s">
        <v>530</v>
      </c>
      <c r="T175" s="21"/>
      <c r="U175" s="23"/>
      <c r="V175" s="23"/>
      <c r="W175" s="23"/>
      <c r="X175" s="23"/>
      <c r="Y175" s="23"/>
      <c r="Z175" s="21"/>
      <c r="AA175" s="23"/>
      <c r="AB175" s="21"/>
      <c r="AC175" s="23"/>
      <c r="AD175" s="23"/>
      <c r="AE175" s="23"/>
      <c r="AF175" s="11"/>
      <c r="AG175" s="33" t="s">
        <v>1511</v>
      </c>
      <c r="AH175" s="33" t="s">
        <v>430</v>
      </c>
    </row>
    <row r="176" spans="1:38" x14ac:dyDescent="0.3">
      <c r="A176" s="21"/>
      <c r="B176" s="21" t="s">
        <v>1008</v>
      </c>
      <c r="C176" s="21" t="s">
        <v>529</v>
      </c>
      <c r="D176" s="30" t="s">
        <v>529</v>
      </c>
      <c r="E176" s="21"/>
      <c r="F176" s="21"/>
      <c r="G176" s="21" t="s">
        <v>518</v>
      </c>
      <c r="H176" s="21" t="s">
        <v>530</v>
      </c>
      <c r="I176" s="21" t="s">
        <v>530</v>
      </c>
      <c r="J176" s="21" t="s">
        <v>530</v>
      </c>
      <c r="K176" s="21" t="s">
        <v>530</v>
      </c>
      <c r="L176" s="21"/>
      <c r="M176" s="21"/>
      <c r="N176" s="21"/>
      <c r="O176" s="21" t="s">
        <v>530</v>
      </c>
      <c r="P176" s="21" t="s">
        <v>530</v>
      </c>
      <c r="Q176" s="22" t="s">
        <v>530</v>
      </c>
      <c r="R176" s="21" t="s">
        <v>530</v>
      </c>
      <c r="S176" s="21" t="s">
        <v>530</v>
      </c>
      <c r="T176" s="21"/>
      <c r="U176" s="23"/>
      <c r="V176" s="23"/>
      <c r="W176" s="23"/>
      <c r="X176" s="23"/>
      <c r="Y176" s="23"/>
      <c r="Z176" s="21"/>
      <c r="AA176" s="23"/>
      <c r="AB176" s="21"/>
      <c r="AC176" s="23"/>
      <c r="AD176" s="23"/>
      <c r="AE176" s="23"/>
      <c r="AF176" s="11"/>
      <c r="AG176" s="33" t="s">
        <v>1511</v>
      </c>
      <c r="AH176" s="33" t="s">
        <v>431</v>
      </c>
    </row>
    <row r="177" spans="1:34" x14ac:dyDescent="0.3">
      <c r="A177" s="21"/>
      <c r="B177" s="21" t="s">
        <v>5</v>
      </c>
      <c r="C177" s="21" t="s">
        <v>487</v>
      </c>
      <c r="D177" s="30" t="s">
        <v>5</v>
      </c>
      <c r="E177" s="21"/>
      <c r="F177" s="21"/>
      <c r="G177" s="21" t="s">
        <v>487</v>
      </c>
      <c r="H177" s="21" t="s">
        <v>530</v>
      </c>
      <c r="I177" s="21" t="s">
        <v>530</v>
      </c>
      <c r="J177" s="21" t="s">
        <v>530</v>
      </c>
      <c r="K177" s="21" t="s">
        <v>530</v>
      </c>
      <c r="L177" s="21"/>
      <c r="M177" s="21"/>
      <c r="N177" s="21"/>
      <c r="O177" s="21" t="s">
        <v>530</v>
      </c>
      <c r="P177" s="21" t="s">
        <v>530</v>
      </c>
      <c r="Q177" s="22" t="s">
        <v>530</v>
      </c>
      <c r="R177" s="21" t="s">
        <v>530</v>
      </c>
      <c r="S177" s="21" t="s">
        <v>530</v>
      </c>
      <c r="T177" s="21"/>
      <c r="U177" s="23"/>
      <c r="V177" s="23"/>
      <c r="W177" s="23"/>
      <c r="X177" s="23"/>
      <c r="Y177" s="23"/>
      <c r="Z177" s="21"/>
      <c r="AA177" s="23"/>
      <c r="AB177" s="21"/>
      <c r="AC177" s="23"/>
      <c r="AD177" s="32"/>
      <c r="AE177" s="32"/>
      <c r="AF177" s="11"/>
      <c r="AG177" s="33" t="s">
        <v>1511</v>
      </c>
      <c r="AH177" s="33" t="s">
        <v>507</v>
      </c>
    </row>
    <row r="178" spans="1:34" x14ac:dyDescent="0.3">
      <c r="A178" s="21"/>
      <c r="B178" s="21" t="s">
        <v>488</v>
      </c>
      <c r="C178" s="21" t="s">
        <v>488</v>
      </c>
      <c r="D178" s="30" t="s">
        <v>488</v>
      </c>
      <c r="E178" s="21"/>
      <c r="F178" s="21"/>
      <c r="G178" s="21" t="s">
        <v>488</v>
      </c>
      <c r="H178" s="21" t="s">
        <v>530</v>
      </c>
      <c r="I178" s="21" t="s">
        <v>530</v>
      </c>
      <c r="J178" s="21" t="s">
        <v>530</v>
      </c>
      <c r="K178" s="21" t="s">
        <v>530</v>
      </c>
      <c r="L178" s="21"/>
      <c r="M178" s="21"/>
      <c r="N178" s="21"/>
      <c r="O178" s="21" t="s">
        <v>530</v>
      </c>
      <c r="P178" s="21" t="s">
        <v>530</v>
      </c>
      <c r="Q178" s="22" t="s">
        <v>530</v>
      </c>
      <c r="R178" s="21" t="s">
        <v>530</v>
      </c>
      <c r="S178" s="21" t="s">
        <v>530</v>
      </c>
      <c r="T178" s="21"/>
      <c r="U178" s="23"/>
      <c r="V178" s="23"/>
      <c r="W178" s="23"/>
      <c r="X178" s="23"/>
      <c r="Y178" s="23"/>
      <c r="Z178" s="21"/>
      <c r="AA178" s="23"/>
      <c r="AB178" s="21"/>
      <c r="AC178" s="23"/>
      <c r="AD178" s="23"/>
      <c r="AE178" s="23"/>
      <c r="AF178" s="11"/>
      <c r="AG178" s="33" t="s">
        <v>1511</v>
      </c>
      <c r="AH178" s="33" t="s">
        <v>508</v>
      </c>
    </row>
    <row r="179" spans="1:34" x14ac:dyDescent="0.3">
      <c r="A179" s="21"/>
      <c r="B179" s="21" t="s">
        <v>1008</v>
      </c>
      <c r="C179" s="21" t="s">
        <v>529</v>
      </c>
      <c r="D179" s="30" t="s">
        <v>529</v>
      </c>
      <c r="E179" s="21"/>
      <c r="F179" s="21"/>
      <c r="G179" s="21" t="s">
        <v>518</v>
      </c>
      <c r="H179" s="21" t="s">
        <v>530</v>
      </c>
      <c r="I179" s="21" t="s">
        <v>530</v>
      </c>
      <c r="J179" s="21" t="s">
        <v>530</v>
      </c>
      <c r="K179" s="21" t="s">
        <v>530</v>
      </c>
      <c r="L179" s="21"/>
      <c r="M179" s="21"/>
      <c r="N179" s="21"/>
      <c r="O179" s="21" t="s">
        <v>530</v>
      </c>
      <c r="P179" s="21" t="s">
        <v>530</v>
      </c>
      <c r="Q179" s="22" t="s">
        <v>530</v>
      </c>
      <c r="R179" s="21" t="s">
        <v>530</v>
      </c>
      <c r="S179" s="21" t="s">
        <v>530</v>
      </c>
      <c r="T179" s="21"/>
      <c r="U179" s="23"/>
      <c r="V179" s="23"/>
      <c r="W179" s="23"/>
      <c r="X179" s="23"/>
      <c r="Y179" s="23"/>
      <c r="Z179" s="21"/>
      <c r="AA179" s="23"/>
      <c r="AB179" s="21"/>
      <c r="AC179" s="23"/>
      <c r="AD179" s="23"/>
      <c r="AE179" s="23"/>
      <c r="AF179" s="11"/>
      <c r="AG179" s="33" t="s">
        <v>1512</v>
      </c>
      <c r="AH179" s="33" t="s">
        <v>370</v>
      </c>
    </row>
    <row r="180" spans="1:34" x14ac:dyDescent="0.3">
      <c r="A180" s="21"/>
      <c r="B180" s="21" t="s">
        <v>531</v>
      </c>
      <c r="C180" s="21" t="s">
        <v>526</v>
      </c>
      <c r="D180" s="30" t="s">
        <v>531</v>
      </c>
      <c r="E180" s="21"/>
      <c r="F180" s="21"/>
      <c r="G180" s="21" t="s">
        <v>518</v>
      </c>
      <c r="H180" s="21" t="s">
        <v>530</v>
      </c>
      <c r="I180" s="21" t="s">
        <v>530</v>
      </c>
      <c r="J180" s="21" t="s">
        <v>530</v>
      </c>
      <c r="K180" s="21" t="s">
        <v>530</v>
      </c>
      <c r="L180" s="21"/>
      <c r="M180" s="21"/>
      <c r="N180" s="21"/>
      <c r="O180" s="21" t="s">
        <v>530</v>
      </c>
      <c r="P180" s="21" t="s">
        <v>530</v>
      </c>
      <c r="Q180" s="22" t="s">
        <v>530</v>
      </c>
      <c r="R180" s="21" t="s">
        <v>530</v>
      </c>
      <c r="S180" s="21" t="s">
        <v>530</v>
      </c>
      <c r="T180" s="21"/>
      <c r="U180" s="23"/>
      <c r="V180" s="23"/>
      <c r="W180" s="23"/>
      <c r="X180" s="23"/>
      <c r="Y180" s="23"/>
      <c r="Z180" s="21"/>
      <c r="AA180" s="23"/>
      <c r="AB180" s="21"/>
      <c r="AC180" s="23"/>
      <c r="AD180" s="23"/>
      <c r="AE180" s="23"/>
      <c r="AF180" s="11"/>
      <c r="AG180" s="33" t="s">
        <v>1512</v>
      </c>
      <c r="AH180" s="33" t="s">
        <v>372</v>
      </c>
    </row>
    <row r="181" spans="1:34" x14ac:dyDescent="0.3">
      <c r="A181" s="21"/>
      <c r="B181" s="21" t="s">
        <v>531</v>
      </c>
      <c r="C181" s="21" t="s">
        <v>524</v>
      </c>
      <c r="D181" s="30" t="s">
        <v>531</v>
      </c>
      <c r="E181" s="21"/>
      <c r="F181" s="21"/>
      <c r="G181" s="21" t="s">
        <v>518</v>
      </c>
      <c r="H181" s="21" t="s">
        <v>530</v>
      </c>
      <c r="I181" s="21" t="s">
        <v>530</v>
      </c>
      <c r="J181" s="21" t="s">
        <v>530</v>
      </c>
      <c r="K181" s="21" t="s">
        <v>530</v>
      </c>
      <c r="L181" s="21"/>
      <c r="M181" s="21"/>
      <c r="N181" s="21"/>
      <c r="O181" s="21" t="s">
        <v>530</v>
      </c>
      <c r="P181" s="21" t="s">
        <v>530</v>
      </c>
      <c r="Q181" s="22" t="s">
        <v>530</v>
      </c>
      <c r="R181" s="21" t="s">
        <v>530</v>
      </c>
      <c r="S181" s="21" t="s">
        <v>530</v>
      </c>
      <c r="T181" s="21"/>
      <c r="U181" s="23"/>
      <c r="V181" s="23"/>
      <c r="W181" s="23"/>
      <c r="X181" s="23"/>
      <c r="Y181" s="23"/>
      <c r="Z181" s="21"/>
      <c r="AA181" s="23"/>
      <c r="AB181" s="21"/>
      <c r="AC181" s="23"/>
      <c r="AD181" s="23"/>
      <c r="AE181" s="23"/>
      <c r="AF181" s="11"/>
      <c r="AG181" s="33" t="s">
        <v>1512</v>
      </c>
      <c r="AH181" s="33" t="s">
        <v>378</v>
      </c>
    </row>
    <row r="182" spans="1:34" x14ac:dyDescent="0.3">
      <c r="A182" s="21"/>
      <c r="B182" s="21" t="s">
        <v>1008</v>
      </c>
      <c r="C182" s="21" t="s">
        <v>528</v>
      </c>
      <c r="D182" s="30" t="s">
        <v>528</v>
      </c>
      <c r="E182" s="21"/>
      <c r="F182" s="21"/>
      <c r="G182" s="21" t="s">
        <v>518</v>
      </c>
      <c r="H182" s="21" t="s">
        <v>530</v>
      </c>
      <c r="I182" s="21" t="s">
        <v>530</v>
      </c>
      <c r="J182" s="21" t="s">
        <v>530</v>
      </c>
      <c r="K182" s="21" t="s">
        <v>530</v>
      </c>
      <c r="L182" s="21"/>
      <c r="M182" s="21"/>
      <c r="N182" s="21"/>
      <c r="O182" s="21" t="s">
        <v>530</v>
      </c>
      <c r="P182" s="21" t="s">
        <v>530</v>
      </c>
      <c r="Q182" s="22" t="s">
        <v>530</v>
      </c>
      <c r="R182" s="21" t="s">
        <v>530</v>
      </c>
      <c r="S182" s="21" t="s">
        <v>530</v>
      </c>
      <c r="T182" s="21"/>
      <c r="U182" s="23"/>
      <c r="V182" s="23"/>
      <c r="W182" s="23"/>
      <c r="X182" s="23"/>
      <c r="Y182" s="23"/>
      <c r="Z182" s="21"/>
      <c r="AA182" s="23"/>
      <c r="AB182" s="21"/>
      <c r="AC182" s="23"/>
      <c r="AD182" s="23"/>
      <c r="AE182" s="23"/>
      <c r="AF182" s="11"/>
      <c r="AG182" s="33" t="s">
        <v>1512</v>
      </c>
      <c r="AH182" s="33" t="s">
        <v>394</v>
      </c>
    </row>
    <row r="183" spans="1:34" x14ac:dyDescent="0.3">
      <c r="A183" s="21"/>
      <c r="B183" s="21" t="s">
        <v>531</v>
      </c>
      <c r="C183" s="21" t="s">
        <v>525</v>
      </c>
      <c r="D183" s="30" t="s">
        <v>531</v>
      </c>
      <c r="E183" s="21"/>
      <c r="F183" s="21"/>
      <c r="G183" s="21" t="s">
        <v>518</v>
      </c>
      <c r="H183" s="21" t="s">
        <v>530</v>
      </c>
      <c r="I183" s="21" t="s">
        <v>530</v>
      </c>
      <c r="J183" s="21" t="s">
        <v>530</v>
      </c>
      <c r="K183" s="21" t="s">
        <v>530</v>
      </c>
      <c r="L183" s="21"/>
      <c r="M183" s="21"/>
      <c r="N183" s="21"/>
      <c r="O183" s="21" t="s">
        <v>530</v>
      </c>
      <c r="P183" s="21" t="s">
        <v>530</v>
      </c>
      <c r="Q183" s="22" t="s">
        <v>530</v>
      </c>
      <c r="R183" s="21" t="s">
        <v>530</v>
      </c>
      <c r="S183" s="21" t="s">
        <v>530</v>
      </c>
      <c r="T183" s="21"/>
      <c r="U183" s="23"/>
      <c r="V183" s="23"/>
      <c r="W183" s="23"/>
      <c r="X183" s="23"/>
      <c r="Y183" s="23"/>
      <c r="Z183" s="21"/>
      <c r="AA183" s="23"/>
      <c r="AB183" s="21"/>
      <c r="AC183" s="23"/>
      <c r="AD183" s="23"/>
      <c r="AE183" s="23"/>
      <c r="AF183" s="11"/>
      <c r="AG183" s="33" t="s">
        <v>1512</v>
      </c>
      <c r="AH183" s="33" t="s">
        <v>413</v>
      </c>
    </row>
    <row r="184" spans="1:34" x14ac:dyDescent="0.3">
      <c r="A184" s="21"/>
      <c r="B184" s="21" t="s">
        <v>531</v>
      </c>
      <c r="C184" s="21" t="s">
        <v>527</v>
      </c>
      <c r="D184" s="30" t="s">
        <v>531</v>
      </c>
      <c r="E184" s="21"/>
      <c r="F184" s="21"/>
      <c r="G184" s="21" t="s">
        <v>518</v>
      </c>
      <c r="H184" s="21" t="s">
        <v>530</v>
      </c>
      <c r="I184" s="21" t="s">
        <v>530</v>
      </c>
      <c r="J184" s="21" t="s">
        <v>530</v>
      </c>
      <c r="K184" s="21" t="s">
        <v>530</v>
      </c>
      <c r="L184" s="21"/>
      <c r="M184" s="21"/>
      <c r="N184" s="21"/>
      <c r="O184" s="21" t="s">
        <v>530</v>
      </c>
      <c r="P184" s="21" t="s">
        <v>530</v>
      </c>
      <c r="Q184" s="22" t="s">
        <v>530</v>
      </c>
      <c r="R184" s="21" t="s">
        <v>530</v>
      </c>
      <c r="S184" s="21" t="s">
        <v>530</v>
      </c>
      <c r="T184" s="21"/>
      <c r="U184" s="23"/>
      <c r="V184" s="23"/>
      <c r="W184" s="23"/>
      <c r="X184" s="23"/>
      <c r="Y184" s="23"/>
      <c r="Z184" s="21"/>
      <c r="AA184" s="23"/>
      <c r="AB184" s="21"/>
      <c r="AC184" s="23"/>
      <c r="AD184" s="23"/>
      <c r="AE184" s="23"/>
      <c r="AF184" s="11"/>
      <c r="AG184" s="33" t="s">
        <v>1512</v>
      </c>
      <c r="AH184" s="33" t="s">
        <v>416</v>
      </c>
    </row>
    <row r="185" spans="1:34" x14ac:dyDescent="0.3">
      <c r="A185" s="21"/>
      <c r="B185" s="21" t="s">
        <v>1008</v>
      </c>
      <c r="C185" s="21" t="s">
        <v>1510</v>
      </c>
      <c r="D185" s="30" t="s">
        <v>1510</v>
      </c>
      <c r="E185" s="21"/>
      <c r="F185" s="21"/>
      <c r="G185" s="21" t="s">
        <v>518</v>
      </c>
      <c r="H185" s="21" t="s">
        <v>530</v>
      </c>
      <c r="I185" s="21" t="s">
        <v>530</v>
      </c>
      <c r="J185" s="21" t="s">
        <v>530</v>
      </c>
      <c r="K185" s="21" t="s">
        <v>530</v>
      </c>
      <c r="L185" s="21"/>
      <c r="M185" s="21"/>
      <c r="N185" s="21"/>
      <c r="O185" s="21" t="s">
        <v>530</v>
      </c>
      <c r="P185" s="21" t="s">
        <v>530</v>
      </c>
      <c r="Q185" s="22" t="s">
        <v>530</v>
      </c>
      <c r="R185" s="21" t="s">
        <v>530</v>
      </c>
      <c r="S185" s="21" t="s">
        <v>530</v>
      </c>
      <c r="T185" s="21"/>
      <c r="U185" s="23"/>
      <c r="V185" s="23"/>
      <c r="W185" s="23"/>
      <c r="X185" s="23"/>
      <c r="Y185" s="23"/>
      <c r="Z185" s="21"/>
      <c r="AA185" s="23"/>
      <c r="AB185" s="21"/>
      <c r="AC185" s="23"/>
      <c r="AD185" s="23"/>
      <c r="AE185" s="23"/>
      <c r="AF185" s="11"/>
      <c r="AG185" s="33" t="s">
        <v>1512</v>
      </c>
      <c r="AH185" s="33" t="s">
        <v>435</v>
      </c>
    </row>
    <row r="186" spans="1:34" s="33" customFormat="1" x14ac:dyDescent="0.3">
      <c r="A186" s="21"/>
      <c r="B186" s="21" t="s">
        <v>5</v>
      </c>
      <c r="C186" s="21" t="s">
        <v>487</v>
      </c>
      <c r="D186" s="30" t="s">
        <v>5</v>
      </c>
      <c r="E186" s="21"/>
      <c r="F186" s="21"/>
      <c r="G186" s="21" t="s">
        <v>487</v>
      </c>
      <c r="H186" s="21" t="s">
        <v>530</v>
      </c>
      <c r="I186" s="21" t="s">
        <v>530</v>
      </c>
      <c r="J186" s="21" t="s">
        <v>530</v>
      </c>
      <c r="K186" s="21" t="s">
        <v>530</v>
      </c>
      <c r="L186" s="21"/>
      <c r="M186" s="21"/>
      <c r="N186" s="21"/>
      <c r="O186" s="21" t="s">
        <v>530</v>
      </c>
      <c r="P186" s="21" t="s">
        <v>530</v>
      </c>
      <c r="Q186" s="22" t="s">
        <v>530</v>
      </c>
      <c r="R186" s="21" t="s">
        <v>530</v>
      </c>
      <c r="S186" s="21" t="s">
        <v>530</v>
      </c>
      <c r="T186" s="21"/>
      <c r="U186" s="23"/>
      <c r="V186" s="23"/>
      <c r="W186" s="23"/>
      <c r="X186" s="23"/>
      <c r="Y186" s="23"/>
      <c r="Z186" s="21"/>
      <c r="AA186" s="23"/>
      <c r="AB186" s="21"/>
      <c r="AC186" s="23"/>
      <c r="AD186" s="32"/>
      <c r="AE186" s="32"/>
      <c r="AF186" s="11"/>
      <c r="AG186" s="33" t="s">
        <v>1512</v>
      </c>
      <c r="AH186" s="33" t="s">
        <v>507</v>
      </c>
    </row>
    <row r="187" spans="1:34" s="33" customFormat="1" x14ac:dyDescent="0.3">
      <c r="A187" s="21"/>
      <c r="B187" s="21" t="s">
        <v>488</v>
      </c>
      <c r="C187" s="21" t="s">
        <v>488</v>
      </c>
      <c r="D187" s="30" t="s">
        <v>488</v>
      </c>
      <c r="E187" s="21"/>
      <c r="F187" s="21"/>
      <c r="G187" s="21" t="s">
        <v>488</v>
      </c>
      <c r="H187" s="21" t="s">
        <v>530</v>
      </c>
      <c r="I187" s="21" t="s">
        <v>530</v>
      </c>
      <c r="J187" s="21" t="s">
        <v>530</v>
      </c>
      <c r="K187" s="21" t="s">
        <v>530</v>
      </c>
      <c r="L187" s="21"/>
      <c r="M187" s="21"/>
      <c r="N187" s="21"/>
      <c r="O187" s="21" t="s">
        <v>530</v>
      </c>
      <c r="P187" s="21" t="s">
        <v>530</v>
      </c>
      <c r="Q187" s="22" t="s">
        <v>530</v>
      </c>
      <c r="R187" s="21" t="s">
        <v>530</v>
      </c>
      <c r="S187" s="21" t="s">
        <v>530</v>
      </c>
      <c r="T187" s="21"/>
      <c r="U187" s="23"/>
      <c r="V187" s="23"/>
      <c r="W187" s="23"/>
      <c r="X187" s="23"/>
      <c r="Y187" s="23"/>
      <c r="Z187" s="21"/>
      <c r="AA187" s="23"/>
      <c r="AB187" s="21"/>
      <c r="AC187" s="23"/>
      <c r="AD187" s="23"/>
      <c r="AE187" s="23"/>
      <c r="AF187" s="11"/>
      <c r="AG187" s="33" t="s">
        <v>1512</v>
      </c>
      <c r="AH187" s="33" t="s">
        <v>508</v>
      </c>
    </row>
    <row r="188" spans="1:34" x14ac:dyDescent="0.3">
      <c r="AH188" s="33"/>
    </row>
    <row r="189" spans="1:34" x14ac:dyDescent="0.3">
      <c r="AH189" s="33"/>
    </row>
    <row r="190" spans="1:34" x14ac:dyDescent="0.3">
      <c r="AH190" s="33"/>
    </row>
    <row r="191" spans="1:34" x14ac:dyDescent="0.3">
      <c r="AH191" s="33"/>
    </row>
    <row r="192" spans="1:34" x14ac:dyDescent="0.3">
      <c r="AH192" s="33"/>
    </row>
  </sheetData>
  <autoFilter ref="A1:AH187" xr:uid="{6360EEF6-1B22-4D7D-A962-FF21F04DC1D9}">
    <sortState xmlns:xlrd2="http://schemas.microsoft.com/office/spreadsheetml/2017/richdata2" ref="A2:AH187">
      <sortCondition ref="E1:E187"/>
    </sortState>
  </autoFilter>
  <conditionalFormatting sqref="A1:AH1 D188:D1048576 A2:AF185">
    <cfRule type="expression" dxfId="193" priority="533">
      <formula>$I1="MagMax Microbiome Ultra Kit"</formula>
    </cfRule>
    <cfRule type="expression" dxfId="192" priority="534">
      <formula>$I1="Dneasy PowerSoil Pro"</formula>
    </cfRule>
    <cfRule type="expression" dxfId="191" priority="535">
      <formula>$I1="QIAamp Modified"</formula>
    </cfRule>
    <cfRule type="expression" dxfId="190" priority="536">
      <formula>$I1="MagAttract PowerMag PowerSoil"</formula>
    </cfRule>
    <cfRule type="expression" dxfId="189" priority="537">
      <formula>$I1="MagAttract PowerMag Microbiome"</formula>
    </cfRule>
    <cfRule type="expression" dxfId="188" priority="538">
      <formula>$I1="MagBead DNA Extraction Kit"</formula>
    </cfRule>
    <cfRule type="expression" dxfId="187" priority="539">
      <formula>$I1="DSP Virus"</formula>
    </cfRule>
  </conditionalFormatting>
  <conditionalFormatting sqref="A186:AF186">
    <cfRule type="expression" dxfId="186" priority="22">
      <formula>$I186="MagMax Microbiome Ultra Kit"</formula>
    </cfRule>
    <cfRule type="expression" dxfId="185" priority="23">
      <formula>$I186="Dneasy PowerSoil Pro"</formula>
    </cfRule>
    <cfRule type="expression" dxfId="184" priority="24">
      <formula>$I186="QIAamp Modified"</formula>
    </cfRule>
    <cfRule type="expression" dxfId="183" priority="25">
      <formula>$I186="MagAttract PowerMag PowerSoil"</formula>
    </cfRule>
    <cfRule type="expression" dxfId="182" priority="26">
      <formula>$I186="MagAttract PowerMag Microbiome"</formula>
    </cfRule>
    <cfRule type="expression" dxfId="181" priority="27">
      <formula>$I186="MagBead DNA Extraction Kit"</formula>
    </cfRule>
    <cfRule type="expression" dxfId="180" priority="28">
      <formula>$I186="DSP Virus"</formula>
    </cfRule>
  </conditionalFormatting>
  <conditionalFormatting sqref="A187:AF187">
    <cfRule type="expression" dxfId="179" priority="15">
      <formula>$I187="MagMax Microbiome Ultra Kit"</formula>
    </cfRule>
    <cfRule type="expression" dxfId="178" priority="16">
      <formula>$I187="Dneasy PowerSoil Pro"</formula>
    </cfRule>
    <cfRule type="expression" dxfId="177" priority="17">
      <formula>$I187="QIAamp Modified"</formula>
    </cfRule>
    <cfRule type="expression" dxfId="176" priority="18">
      <formula>$I187="MagAttract PowerMag PowerSoil"</formula>
    </cfRule>
    <cfRule type="expression" dxfId="175" priority="19">
      <formula>$I187="MagAttract PowerMag Microbiome"</formula>
    </cfRule>
    <cfRule type="expression" dxfId="174" priority="20">
      <formula>$I187="MagBead DNA Extraction Kit"</formula>
    </cfRule>
    <cfRule type="expression" dxfId="173" priority="21">
      <formula>$I187="DSP Virus"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1EB242E-7E83-46A1-B517-BC030CFBBF8F}">
          <x14:formula1>
            <xm:f>Overview!$A$47:$A$55</xm:f>
          </x14:formula1>
          <xm:sqref>B63 B65 B67 B69 B71 B73 B75 B77 B79 B81 B83 B85 B87 B119 B89:B117 B121:B141 B143:B169 B2:B61</xm:sqref>
        </x14:dataValidation>
        <x14:dataValidation type="list" allowBlank="1" showInputMessage="1" showErrorMessage="1" xr:uid="{B84BDA97-E1CF-490B-A521-BDCDA5937B78}">
          <x14:formula1>
            <xm:f>Overview!$D$49:$D$56</xm:f>
          </x14:formula1>
          <xm:sqref>G89:G116 G2:G22 G156:G169 G152:G153 G44:G60 H23:H43 G121:G140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6C939-F027-474C-9EF1-223BB7500770}">
  <sheetPr>
    <pageSetUpPr fitToPage="1"/>
  </sheetPr>
  <dimension ref="A1:M60"/>
  <sheetViews>
    <sheetView topLeftCell="A30" zoomScale="50" zoomScaleNormal="50" workbookViewId="0">
      <selection activeCell="A31" sqref="A31"/>
    </sheetView>
  </sheetViews>
  <sheetFormatPr defaultColWidth="37.33203125" defaultRowHeight="13.8" x14ac:dyDescent="0.3"/>
  <cols>
    <col min="1" max="1" width="22" style="24" bestFit="1" customWidth="1"/>
    <col min="2" max="16384" width="37.33203125" style="24"/>
  </cols>
  <sheetData>
    <row r="1" spans="1:12" ht="15.6" x14ac:dyDescent="0.3">
      <c r="A1" s="34" t="s">
        <v>16</v>
      </c>
      <c r="B1" s="35" t="s">
        <v>498</v>
      </c>
      <c r="C1" s="36" t="s">
        <v>1021</v>
      </c>
      <c r="D1" s="37" t="s">
        <v>942</v>
      </c>
      <c r="E1" s="37" t="s">
        <v>1010</v>
      </c>
      <c r="F1" s="37" t="s">
        <v>5</v>
      </c>
      <c r="G1" s="37" t="s">
        <v>523</v>
      </c>
      <c r="H1" s="37" t="s">
        <v>1008</v>
      </c>
      <c r="I1" s="37" t="s">
        <v>941</v>
      </c>
      <c r="J1" s="37" t="s">
        <v>1503</v>
      </c>
      <c r="K1" s="37" t="s">
        <v>1504</v>
      </c>
      <c r="L1" s="42" t="s">
        <v>1502</v>
      </c>
    </row>
    <row r="2" spans="1:12" ht="15.6" x14ac:dyDescent="0.3">
      <c r="A2" s="39" t="s">
        <v>1017</v>
      </c>
      <c r="B2" s="41" t="s">
        <v>1020</v>
      </c>
      <c r="C2" s="40" t="s">
        <v>1077</v>
      </c>
      <c r="D2" s="38">
        <f>COUNTIFS('Seq_B-C_Data'!$A:$A,$A2,'Seq_B-C_Data'!$B:$B,D$1)</f>
        <v>1</v>
      </c>
      <c r="E2" s="38">
        <f>COUNTIFS('Seq_B-C_Data'!$A:$A,$A2,'Seq_B-C_Data'!$B:$B,E$1)</f>
        <v>1</v>
      </c>
      <c r="F2" s="38">
        <f>COUNTIFS('Seq_B-C_Data'!$A:$A,$A2,'Seq_B-C_Data'!$B:$B,F$1)</f>
        <v>4</v>
      </c>
      <c r="G2" s="38">
        <f>COUNTIFS('Seq_B-C_Data'!$A:$A,$A2,'Seq_B-C_Data'!$B:$B,G$1)</f>
        <v>6</v>
      </c>
      <c r="H2" s="38">
        <f>COUNTIFS('Seq_B-C_Data'!$A:$A,$A2,'Seq_B-C_Data'!$B:$B,H$1)</f>
        <v>4</v>
      </c>
      <c r="I2" s="38">
        <f>COUNTIFS('Seq_B-C_Data'!$A:$A,$A2,'Seq_B-C_Data'!$B:$B,I$1)</f>
        <v>5</v>
      </c>
      <c r="J2" s="38">
        <f>COUNTIFS('Seq_B-C_Data'!$A:$A,$A26,'Seq_B-C_Data'!$B:$B,#REF!)</f>
        <v>0</v>
      </c>
      <c r="K2" s="38">
        <f>COUNTIFS('Seq_B-C_Data'!$A:$A,$A26,'Seq_B-C_Data'!$B:$B,#REF!)</f>
        <v>0</v>
      </c>
      <c r="L2" s="43">
        <f>SUM(D2:K2)</f>
        <v>21</v>
      </c>
    </row>
    <row r="3" spans="1:12" ht="15.6" x14ac:dyDescent="0.3">
      <c r="A3" s="39" t="s">
        <v>1034</v>
      </c>
      <c r="B3" s="41" t="s">
        <v>152</v>
      </c>
      <c r="C3" s="40" t="s">
        <v>1077</v>
      </c>
      <c r="D3" s="38">
        <f>COUNTIFS('Seq_B-C_Data'!$A:$A,$A3,'Seq_B-C_Data'!$B:$B,D$1)</f>
        <v>1</v>
      </c>
      <c r="E3" s="38">
        <f>COUNTIFS('Seq_B-C_Data'!$A:$A,$A3,'Seq_B-C_Data'!$B:$B,E$1)</f>
        <v>1</v>
      </c>
      <c r="F3" s="38">
        <f>COUNTIFS('Seq_B-C_Data'!$A:$A,$A3,'Seq_B-C_Data'!$B:$B,F$1)</f>
        <v>3</v>
      </c>
      <c r="G3" s="38">
        <f>COUNTIFS('Seq_B-C_Data'!$A:$A,$A3,'Seq_B-C_Data'!$B:$B,G$1)</f>
        <v>2</v>
      </c>
      <c r="H3" s="38">
        <f>COUNTIFS('Seq_B-C_Data'!$A:$A,$A3,'Seq_B-C_Data'!$B:$B,H$1)</f>
        <v>2</v>
      </c>
      <c r="I3" s="38">
        <f>COUNTIFS('Seq_B-C_Data'!$A:$A,$A3,'Seq_B-C_Data'!$B:$B,I$1)</f>
        <v>5</v>
      </c>
      <c r="J3" s="38">
        <f>COUNTIFS('Seq_B-C_Data'!$A:$A,$A27,'Seq_B-C_Data'!$B:$B,#REF!)</f>
        <v>0</v>
      </c>
      <c r="K3" s="38">
        <f>COUNTIFS('Seq_B-C_Data'!$A:$A,$A27,'Seq_B-C_Data'!$B:$B,#REF!)</f>
        <v>0</v>
      </c>
      <c r="L3" s="43">
        <f t="shared" ref="L3:L21" si="0">SUM(D3:K3)</f>
        <v>14</v>
      </c>
    </row>
    <row r="4" spans="1:12" ht="15.6" x14ac:dyDescent="0.3">
      <c r="A4" s="39" t="s">
        <v>1035</v>
      </c>
      <c r="B4" s="41" t="s">
        <v>153</v>
      </c>
      <c r="C4" s="40" t="s">
        <v>1077</v>
      </c>
      <c r="D4" s="38">
        <f>COUNTIFS('Seq_B-C_Data'!$A:$A,$A4,'Seq_B-C_Data'!$B:$B,D$1)</f>
        <v>1</v>
      </c>
      <c r="E4" s="38">
        <f>COUNTIFS('Seq_B-C_Data'!$A:$A,$A4,'Seq_B-C_Data'!$B:$B,E$1)</f>
        <v>1</v>
      </c>
      <c r="F4" s="38">
        <f>COUNTIFS('Seq_B-C_Data'!$A:$A,$A4,'Seq_B-C_Data'!$B:$B,F$1)</f>
        <v>3</v>
      </c>
      <c r="G4" s="38">
        <f>COUNTIFS('Seq_B-C_Data'!$A:$A,$A4,'Seq_B-C_Data'!$B:$B,G$1)</f>
        <v>2</v>
      </c>
      <c r="H4" s="38">
        <f>COUNTIFS('Seq_B-C_Data'!$A:$A,$A4,'Seq_B-C_Data'!$B:$B,H$1)</f>
        <v>2</v>
      </c>
      <c r="I4" s="38">
        <f>COUNTIFS('Seq_B-C_Data'!$A:$A,$A4,'Seq_B-C_Data'!$B:$B,I$1)</f>
        <v>5</v>
      </c>
      <c r="J4" s="38">
        <f>COUNTIFS('Seq_B-C_Data'!$A:$A,$A28,'Seq_B-C_Data'!$B:$B,#REF!)</f>
        <v>0</v>
      </c>
      <c r="K4" s="38">
        <f>COUNTIFS('Seq_B-C_Data'!$A:$A,$A28,'Seq_B-C_Data'!$B:$B,#REF!)</f>
        <v>0</v>
      </c>
      <c r="L4" s="43">
        <f t="shared" si="0"/>
        <v>14</v>
      </c>
    </row>
    <row r="5" spans="1:12" ht="15.6" x14ac:dyDescent="0.3">
      <c r="A5" s="39" t="s">
        <v>1036</v>
      </c>
      <c r="B5" s="41" t="s">
        <v>1075</v>
      </c>
      <c r="C5" s="40" t="s">
        <v>1077</v>
      </c>
      <c r="D5" s="38">
        <f>COUNTIFS('Seq_B-C_Data'!$A:$A,$A5,'Seq_B-C_Data'!$B:$B,D$1)</f>
        <v>1</v>
      </c>
      <c r="E5" s="38">
        <f>COUNTIFS('Seq_B-C_Data'!$A:$A,$A5,'Seq_B-C_Data'!$B:$B,E$1)</f>
        <v>1</v>
      </c>
      <c r="F5" s="38">
        <f>COUNTIFS('Seq_B-C_Data'!$A:$A,$A5,'Seq_B-C_Data'!$B:$B,F$1)</f>
        <v>3</v>
      </c>
      <c r="G5" s="38">
        <f>COUNTIFS('Seq_B-C_Data'!$A:$A,$A5,'Seq_B-C_Data'!$B:$B,G$1)</f>
        <v>2</v>
      </c>
      <c r="H5" s="38">
        <f>COUNTIFS('Seq_B-C_Data'!$A:$A,$A5,'Seq_B-C_Data'!$B:$B,H$1)</f>
        <v>3</v>
      </c>
      <c r="I5" s="38">
        <f>COUNTIFS('Seq_B-C_Data'!$A:$A,$A5,'Seq_B-C_Data'!$B:$B,I$1)</f>
        <v>5</v>
      </c>
      <c r="J5" s="38">
        <f>COUNTIFS('Seq_B-C_Data'!$A:$A,$A29,'Seq_B-C_Data'!$B:$B,#REF!)</f>
        <v>0</v>
      </c>
      <c r="K5" s="38">
        <f>COUNTIFS('Seq_B-C_Data'!$A:$A,$A29,'Seq_B-C_Data'!$B:$B,#REF!)</f>
        <v>0</v>
      </c>
      <c r="L5" s="43">
        <f t="shared" si="0"/>
        <v>15</v>
      </c>
    </row>
    <row r="6" spans="1:12" ht="15.6" x14ac:dyDescent="0.3">
      <c r="A6" s="39" t="s">
        <v>1037</v>
      </c>
      <c r="B6" s="41" t="s">
        <v>1079</v>
      </c>
      <c r="C6" s="40" t="s">
        <v>1077</v>
      </c>
      <c r="D6" s="38">
        <f>COUNTIFS('Seq_B-C_Data'!$A:$A,$A6,'Seq_B-C_Data'!$B:$B,D$1)</f>
        <v>1</v>
      </c>
      <c r="E6" s="38">
        <f>COUNTIFS('Seq_B-C_Data'!$A:$A,$A6,'Seq_B-C_Data'!$B:$B,E$1)</f>
        <v>1</v>
      </c>
      <c r="F6" s="38">
        <f>COUNTIFS('Seq_B-C_Data'!$A:$A,$A6,'Seq_B-C_Data'!$B:$B,F$1)</f>
        <v>3</v>
      </c>
      <c r="G6" s="38">
        <f>COUNTIFS('Seq_B-C_Data'!$A:$A,$A6,'Seq_B-C_Data'!$B:$B,G$1)</f>
        <v>2</v>
      </c>
      <c r="H6" s="38">
        <f>COUNTIFS('Seq_B-C_Data'!$A:$A,$A6,'Seq_B-C_Data'!$B:$B,H$1)</f>
        <v>2</v>
      </c>
      <c r="I6" s="38">
        <f>COUNTIFS('Seq_B-C_Data'!$A:$A,$A6,'Seq_B-C_Data'!$B:$B,I$1)</f>
        <v>5</v>
      </c>
      <c r="J6" s="38">
        <f>COUNTIFS('Seq_B-C_Data'!$A:$A,$A30,'Seq_B-C_Data'!$B:$B,#REF!)</f>
        <v>0</v>
      </c>
      <c r="K6" s="38">
        <f>COUNTIFS('Seq_B-C_Data'!$A:$A,$A30,'Seq_B-C_Data'!$B:$B,#REF!)</f>
        <v>0</v>
      </c>
      <c r="L6" s="43">
        <f t="shared" si="0"/>
        <v>14</v>
      </c>
    </row>
    <row r="7" spans="1:12" ht="15.6" x14ac:dyDescent="0.3">
      <c r="A7" s="39" t="s">
        <v>1038</v>
      </c>
      <c r="B7" s="41" t="s">
        <v>1008</v>
      </c>
      <c r="C7" s="40" t="s">
        <v>1077</v>
      </c>
      <c r="D7" s="38">
        <f>COUNTIFS('Seq_B-C_Data'!$A:$A,$A7,'Seq_B-C_Data'!$B:$B,D$1)</f>
        <v>1</v>
      </c>
      <c r="E7" s="38">
        <f>COUNTIFS('Seq_B-C_Data'!$A:$A,$A7,'Seq_B-C_Data'!$B:$B,E$1)</f>
        <v>1</v>
      </c>
      <c r="F7" s="38">
        <f>COUNTIFS('Seq_B-C_Data'!$A:$A,$A7,'Seq_B-C_Data'!$B:$B,F$1)</f>
        <v>3</v>
      </c>
      <c r="G7" s="38">
        <f>COUNTIFS('Seq_B-C_Data'!$A:$A,$A7,'Seq_B-C_Data'!$B:$B,G$1)</f>
        <v>2</v>
      </c>
      <c r="H7" s="38">
        <f>COUNTIFS('Seq_B-C_Data'!$A:$A,$A7,'Seq_B-C_Data'!$B:$B,H$1)</f>
        <v>2</v>
      </c>
      <c r="I7" s="38">
        <f>COUNTIFS('Seq_B-C_Data'!$A:$A,$A7,'Seq_B-C_Data'!$B:$B,I$1)</f>
        <v>5</v>
      </c>
      <c r="J7" s="38">
        <f>COUNTIFS('Seq_B-C_Data'!$A:$A,$A31,'Seq_B-C_Data'!$B:$B,#REF!)</f>
        <v>0</v>
      </c>
      <c r="K7" s="38">
        <f>COUNTIFS('Seq_B-C_Data'!$A:$A,$A31,'Seq_B-C_Data'!$B:$B,#REF!)</f>
        <v>0</v>
      </c>
      <c r="L7" s="43">
        <f t="shared" si="0"/>
        <v>14</v>
      </c>
    </row>
    <row r="8" spans="1:12" ht="15.6" x14ac:dyDescent="0.3">
      <c r="A8" s="39" t="s">
        <v>1039</v>
      </c>
      <c r="B8" s="41" t="s">
        <v>1018</v>
      </c>
      <c r="C8" s="40" t="s">
        <v>1077</v>
      </c>
      <c r="D8" s="38">
        <f>COUNTIFS('Seq_B-C_Data'!$A:$A,$A8,'Seq_B-C_Data'!$B:$B,D$1)</f>
        <v>1</v>
      </c>
      <c r="E8" s="38">
        <f>COUNTIFS('Seq_B-C_Data'!$A:$A,$A8,'Seq_B-C_Data'!$B:$B,E$1)</f>
        <v>1</v>
      </c>
      <c r="F8" s="38">
        <f>COUNTIFS('Seq_B-C_Data'!$A:$A,$A8,'Seq_B-C_Data'!$B:$B,F$1)</f>
        <v>3</v>
      </c>
      <c r="G8" s="38">
        <f>COUNTIFS('Seq_B-C_Data'!$A:$A,$A8,'Seq_B-C_Data'!$B:$B,G$1)</f>
        <v>2</v>
      </c>
      <c r="H8" s="38">
        <f>COUNTIFS('Seq_B-C_Data'!$A:$A,$A8,'Seq_B-C_Data'!$B:$B,H$1)</f>
        <v>2</v>
      </c>
      <c r="I8" s="38">
        <f>COUNTIFS('Seq_B-C_Data'!$A:$A,$A8,'Seq_B-C_Data'!$B:$B,I$1)</f>
        <v>5</v>
      </c>
      <c r="J8" s="38">
        <f>COUNTIFS('Seq_B-C_Data'!$A:$A,$A32,'Seq_B-C_Data'!$B:$B,#REF!)</f>
        <v>0</v>
      </c>
      <c r="K8" s="38">
        <f>COUNTIFS('Seq_B-C_Data'!$A:$A,$A32,'Seq_B-C_Data'!$B:$B,#REF!)</f>
        <v>0</v>
      </c>
      <c r="L8" s="43">
        <f t="shared" si="0"/>
        <v>14</v>
      </c>
    </row>
    <row r="9" spans="1:12" ht="15.6" x14ac:dyDescent="0.3">
      <c r="A9" s="39" t="s">
        <v>1040</v>
      </c>
      <c r="B9" s="41" t="s">
        <v>1075</v>
      </c>
      <c r="C9" s="40" t="s">
        <v>1078</v>
      </c>
      <c r="D9" s="38">
        <f>COUNTIFS('Seq_B-C_Data'!$A:$A,$A9,'Seq_B-C_Data'!$B:$B,D$1)</f>
        <v>0</v>
      </c>
      <c r="E9" s="38">
        <f>COUNTIFS('Seq_B-C_Data'!$A:$A,$A9,'Seq_B-C_Data'!$B:$B,E$1)</f>
        <v>0</v>
      </c>
      <c r="F9" s="38">
        <f>COUNTIFS('Seq_B-C_Data'!$A:$A,$A9,'Seq_B-C_Data'!$B:$B,F$1)</f>
        <v>1</v>
      </c>
      <c r="G9" s="38">
        <f>COUNTIFS('Seq_B-C_Data'!$A:$A,$A9,'Seq_B-C_Data'!$B:$B,G$1)</f>
        <v>1</v>
      </c>
      <c r="H9" s="38">
        <f>COUNTIFS('Seq_B-C_Data'!$A:$A,$A9,'Seq_B-C_Data'!$B:$B,H$1)</f>
        <v>2</v>
      </c>
      <c r="I9" s="38">
        <f>COUNTIFS('Seq_B-C_Data'!$A:$A,$A9,'Seq_B-C_Data'!$B:$B,I$1)</f>
        <v>0</v>
      </c>
      <c r="J9" s="38">
        <f>COUNTIFS('Seq_B-C_Data'!$A:$A,$A33,'Seq_B-C_Data'!$B:$B,#REF!)</f>
        <v>0</v>
      </c>
      <c r="K9" s="38">
        <f>COUNTIFS('Seq_B-C_Data'!$A:$A,$A33,'Seq_B-C_Data'!$B:$B,#REF!)</f>
        <v>0</v>
      </c>
      <c r="L9" s="43">
        <f t="shared" si="0"/>
        <v>4</v>
      </c>
    </row>
    <row r="10" spans="1:12" ht="15.6" x14ac:dyDescent="0.3">
      <c r="A10" s="39" t="s">
        <v>1041</v>
      </c>
      <c r="B10" s="41" t="s">
        <v>1008</v>
      </c>
      <c r="C10" s="40" t="s">
        <v>1078</v>
      </c>
      <c r="D10" s="38">
        <f>COUNTIFS('Seq_B-C_Data'!$A:$A,$A10,'Seq_B-C_Data'!$B:$B,D$1)</f>
        <v>0</v>
      </c>
      <c r="E10" s="38">
        <f>COUNTIFS('Seq_B-C_Data'!$A:$A,$A10,'Seq_B-C_Data'!$B:$B,E$1)</f>
        <v>0</v>
      </c>
      <c r="F10" s="38">
        <f>COUNTIFS('Seq_B-C_Data'!$A:$A,$A10,'Seq_B-C_Data'!$B:$B,F$1)</f>
        <v>1</v>
      </c>
      <c r="G10" s="38">
        <f>COUNTIFS('Seq_B-C_Data'!$A:$A,$A10,'Seq_B-C_Data'!$B:$B,G$1)</f>
        <v>1</v>
      </c>
      <c r="H10" s="38">
        <f>COUNTIFS('Seq_B-C_Data'!$A:$A,$A10,'Seq_B-C_Data'!$B:$B,H$1)</f>
        <v>2</v>
      </c>
      <c r="I10" s="38">
        <f>COUNTIFS('Seq_B-C_Data'!$A:$A,$A10,'Seq_B-C_Data'!$B:$B,I$1)</f>
        <v>0</v>
      </c>
      <c r="J10" s="38">
        <f>COUNTIFS('Seq_B-C_Data'!$A:$A,$A34,'Seq_B-C_Data'!$B:$B,#REF!)</f>
        <v>0</v>
      </c>
      <c r="K10" s="38">
        <f>COUNTIFS('Seq_B-C_Data'!$A:$A,$A34,'Seq_B-C_Data'!$B:$B,#REF!)</f>
        <v>0</v>
      </c>
      <c r="L10" s="43">
        <f t="shared" si="0"/>
        <v>4</v>
      </c>
    </row>
    <row r="11" spans="1:12" ht="15.6" x14ac:dyDescent="0.3">
      <c r="A11" s="39" t="s">
        <v>1042</v>
      </c>
      <c r="B11" s="41" t="s">
        <v>153</v>
      </c>
      <c r="C11" s="40" t="s">
        <v>1076</v>
      </c>
      <c r="D11" s="38">
        <f>COUNTIFS('Seq_B-C_Data'!$A:$A,$A11,'Seq_B-C_Data'!$B:$B,D$1)</f>
        <v>0</v>
      </c>
      <c r="E11" s="38">
        <f>COUNTIFS('Seq_B-C_Data'!$A:$A,$A11,'Seq_B-C_Data'!$B:$B,E$1)</f>
        <v>0</v>
      </c>
      <c r="F11" s="38">
        <f>COUNTIFS('Seq_B-C_Data'!$A:$A,$A11,'Seq_B-C_Data'!$B:$B,F$1)</f>
        <v>1</v>
      </c>
      <c r="G11" s="38">
        <f>COUNTIFS('Seq_B-C_Data'!$A:$A,$A11,'Seq_B-C_Data'!$B:$B,G$1)</f>
        <v>1</v>
      </c>
      <c r="H11" s="38">
        <f>COUNTIFS('Seq_B-C_Data'!$A:$A,$A11,'Seq_B-C_Data'!$B:$B,H$1)</f>
        <v>2</v>
      </c>
      <c r="I11" s="38">
        <f>COUNTIFS('Seq_B-C_Data'!$A:$A,$A11,'Seq_B-C_Data'!$B:$B,I$1)</f>
        <v>0</v>
      </c>
      <c r="J11" s="38">
        <f>COUNTIFS('Seq_B-C_Data'!$A:$A,$A35,'Seq_B-C_Data'!$B:$B,#REF!)</f>
        <v>0</v>
      </c>
      <c r="K11" s="38">
        <f>COUNTIFS('Seq_B-C_Data'!$A:$A,$A35,'Seq_B-C_Data'!$B:$B,#REF!)</f>
        <v>0</v>
      </c>
      <c r="L11" s="43">
        <f t="shared" si="0"/>
        <v>4</v>
      </c>
    </row>
    <row r="12" spans="1:12" ht="15.6" x14ac:dyDescent="0.3">
      <c r="A12" s="39" t="s">
        <v>1043</v>
      </c>
      <c r="B12" s="41" t="s">
        <v>152</v>
      </c>
      <c r="C12" s="40" t="s">
        <v>1076</v>
      </c>
      <c r="D12" s="38">
        <f>COUNTIFS('Seq_B-C_Data'!$A:$A,$A12,'Seq_B-C_Data'!$B:$B,D$1)</f>
        <v>0</v>
      </c>
      <c r="E12" s="38">
        <f>COUNTIFS('Seq_B-C_Data'!$A:$A,$A12,'Seq_B-C_Data'!$B:$B,E$1)</f>
        <v>0</v>
      </c>
      <c r="F12" s="38">
        <f>COUNTIFS('Seq_B-C_Data'!$A:$A,$A12,'Seq_B-C_Data'!$B:$B,F$1)</f>
        <v>1</v>
      </c>
      <c r="G12" s="38">
        <f>COUNTIFS('Seq_B-C_Data'!$A:$A,$A12,'Seq_B-C_Data'!$B:$B,G$1)</f>
        <v>1</v>
      </c>
      <c r="H12" s="38">
        <f>COUNTIFS('Seq_B-C_Data'!$A:$A,$A12,'Seq_B-C_Data'!$B:$B,H$1)</f>
        <v>2</v>
      </c>
      <c r="I12" s="38">
        <f>COUNTIFS('Seq_B-C_Data'!$A:$A,$A12,'Seq_B-C_Data'!$B:$B,I$1)</f>
        <v>0</v>
      </c>
      <c r="J12" s="38">
        <f>COUNTIFS('Seq_B-C_Data'!$A:$A,$A36,'Seq_B-C_Data'!$B:$B,#REF!)</f>
        <v>0</v>
      </c>
      <c r="K12" s="38">
        <f>COUNTIFS('Seq_B-C_Data'!$A:$A,$A36,'Seq_B-C_Data'!$B:$B,#REF!)</f>
        <v>0</v>
      </c>
      <c r="L12" s="43">
        <f t="shared" si="0"/>
        <v>4</v>
      </c>
    </row>
    <row r="13" spans="1:12" ht="15.6" x14ac:dyDescent="0.3">
      <c r="A13" s="39" t="s">
        <v>1044</v>
      </c>
      <c r="B13" s="41" t="s">
        <v>1075</v>
      </c>
      <c r="C13" s="40" t="s">
        <v>1076</v>
      </c>
      <c r="D13" s="38">
        <f>COUNTIFS('Seq_B-C_Data'!$A:$A,$A13,'Seq_B-C_Data'!$B:$B,D$1)</f>
        <v>0</v>
      </c>
      <c r="E13" s="38">
        <f>COUNTIFS('Seq_B-C_Data'!$A:$A,$A13,'Seq_B-C_Data'!$B:$B,E$1)</f>
        <v>0</v>
      </c>
      <c r="F13" s="38">
        <f>COUNTIFS('Seq_B-C_Data'!$A:$A,$A13,'Seq_B-C_Data'!$B:$B,F$1)</f>
        <v>1</v>
      </c>
      <c r="G13" s="38">
        <f>COUNTIFS('Seq_B-C_Data'!$A:$A,$A13,'Seq_B-C_Data'!$B:$B,G$1)</f>
        <v>1</v>
      </c>
      <c r="H13" s="38">
        <f>COUNTIFS('Seq_B-C_Data'!$A:$A,$A13,'Seq_B-C_Data'!$B:$B,H$1)</f>
        <v>2</v>
      </c>
      <c r="I13" s="38">
        <f>COUNTIFS('Seq_B-C_Data'!$A:$A,$A13,'Seq_B-C_Data'!$B:$B,I$1)</f>
        <v>0</v>
      </c>
      <c r="J13" s="38">
        <f>COUNTIFS('Seq_B-C_Data'!$A:$A,$A37,'Seq_B-C_Data'!$B:$B,#REF!)</f>
        <v>0</v>
      </c>
      <c r="K13" s="38">
        <f>COUNTIFS('Seq_B-C_Data'!$A:$A,$A37,'Seq_B-C_Data'!$B:$B,#REF!)</f>
        <v>0</v>
      </c>
      <c r="L13" s="43">
        <f t="shared" si="0"/>
        <v>4</v>
      </c>
    </row>
    <row r="14" spans="1:12" ht="15.6" x14ac:dyDescent="0.3">
      <c r="A14" s="39" t="s">
        <v>1045</v>
      </c>
      <c r="B14" s="41" t="s">
        <v>1079</v>
      </c>
      <c r="C14" s="40" t="s">
        <v>1076</v>
      </c>
      <c r="D14" s="38">
        <f>COUNTIFS('Seq_B-C_Data'!$A:$A,$A14,'Seq_B-C_Data'!$B:$B,D$1)</f>
        <v>0</v>
      </c>
      <c r="E14" s="38">
        <f>COUNTIFS('Seq_B-C_Data'!$A:$A,$A14,'Seq_B-C_Data'!$B:$B,E$1)</f>
        <v>0</v>
      </c>
      <c r="F14" s="38">
        <f>COUNTIFS('Seq_B-C_Data'!$A:$A,$A14,'Seq_B-C_Data'!$B:$B,F$1)</f>
        <v>1</v>
      </c>
      <c r="G14" s="38">
        <f>COUNTIFS('Seq_B-C_Data'!$A:$A,$A14,'Seq_B-C_Data'!$B:$B,G$1)</f>
        <v>1</v>
      </c>
      <c r="H14" s="38">
        <f>COUNTIFS('Seq_B-C_Data'!$A:$A,$A14,'Seq_B-C_Data'!$B:$B,H$1)</f>
        <v>2</v>
      </c>
      <c r="I14" s="38">
        <f>COUNTIFS('Seq_B-C_Data'!$A:$A,$A14,'Seq_B-C_Data'!$B:$B,I$1)</f>
        <v>0</v>
      </c>
      <c r="J14" s="38">
        <f>COUNTIFS('Seq_B-C_Data'!$A:$A,$A38,'Seq_B-C_Data'!$B:$B,#REF!)</f>
        <v>0</v>
      </c>
      <c r="K14" s="38">
        <f>COUNTIFS('Seq_B-C_Data'!$A:$A,$A38,'Seq_B-C_Data'!$B:$B,#REF!)</f>
        <v>0</v>
      </c>
      <c r="L14" s="43">
        <f t="shared" si="0"/>
        <v>4</v>
      </c>
    </row>
    <row r="15" spans="1:12" ht="15.6" x14ac:dyDescent="0.3">
      <c r="A15" s="39" t="s">
        <v>1046</v>
      </c>
      <c r="B15" s="41" t="s">
        <v>1008</v>
      </c>
      <c r="C15" s="40" t="s">
        <v>1076</v>
      </c>
      <c r="D15" s="38">
        <f>COUNTIFS('Seq_B-C_Data'!$A:$A,$A15,'Seq_B-C_Data'!$B:$B,D$1)</f>
        <v>0</v>
      </c>
      <c r="E15" s="38">
        <f>COUNTIFS('Seq_B-C_Data'!$A:$A,$A15,'Seq_B-C_Data'!$B:$B,E$1)</f>
        <v>0</v>
      </c>
      <c r="F15" s="38">
        <f>COUNTIFS('Seq_B-C_Data'!$A:$A,$A15,'Seq_B-C_Data'!$B:$B,F$1)</f>
        <v>1</v>
      </c>
      <c r="G15" s="38">
        <f>COUNTIFS('Seq_B-C_Data'!$A:$A,$A15,'Seq_B-C_Data'!$B:$B,G$1)</f>
        <v>1</v>
      </c>
      <c r="H15" s="38">
        <f>COUNTIFS('Seq_B-C_Data'!$A:$A,$A15,'Seq_B-C_Data'!$B:$B,H$1)</f>
        <v>2</v>
      </c>
      <c r="I15" s="38">
        <f>COUNTIFS('Seq_B-C_Data'!$A:$A,$A15,'Seq_B-C_Data'!$B:$B,I$1)</f>
        <v>0</v>
      </c>
      <c r="J15" s="38">
        <f>COUNTIFS('Seq_B-C_Data'!$A:$A,$A39,'Seq_B-C_Data'!$B:$B,#REF!)</f>
        <v>0</v>
      </c>
      <c r="K15" s="38">
        <f>COUNTIFS('Seq_B-C_Data'!$A:$A,$A39,'Seq_B-C_Data'!$B:$B,#REF!)</f>
        <v>0</v>
      </c>
      <c r="L15" s="43">
        <f t="shared" si="0"/>
        <v>4</v>
      </c>
    </row>
    <row r="16" spans="1:12" ht="15.6" x14ac:dyDescent="0.3">
      <c r="A16" s="39" t="s">
        <v>1047</v>
      </c>
      <c r="B16" s="41" t="s">
        <v>1018</v>
      </c>
      <c r="C16" s="40" t="s">
        <v>1076</v>
      </c>
      <c r="D16" s="38">
        <f>COUNTIFS('Seq_B-C_Data'!$A:$A,$A16,'Seq_B-C_Data'!$B:$B,D$1)</f>
        <v>0</v>
      </c>
      <c r="E16" s="38">
        <f>COUNTIFS('Seq_B-C_Data'!$A:$A,$A16,'Seq_B-C_Data'!$B:$B,E$1)</f>
        <v>0</v>
      </c>
      <c r="F16" s="38">
        <f>COUNTIFS('Seq_B-C_Data'!$A:$A,$A16,'Seq_B-C_Data'!$B:$B,F$1)</f>
        <v>1</v>
      </c>
      <c r="G16" s="38">
        <f>COUNTIFS('Seq_B-C_Data'!$A:$A,$A16,'Seq_B-C_Data'!$B:$B,G$1)</f>
        <v>1</v>
      </c>
      <c r="H16" s="38">
        <f>COUNTIFS('Seq_B-C_Data'!$A:$A,$A16,'Seq_B-C_Data'!$B:$B,H$1)</f>
        <v>2</v>
      </c>
      <c r="I16" s="38">
        <f>COUNTIFS('Seq_B-C_Data'!$A:$A,$A16,'Seq_B-C_Data'!$B:$B,I$1)</f>
        <v>0</v>
      </c>
      <c r="J16" s="38">
        <f>COUNTIFS('Seq_B-C_Data'!$A:$A,$A40,'Seq_B-C_Data'!$B:$B,#REF!)</f>
        <v>0</v>
      </c>
      <c r="K16" s="38">
        <f>COUNTIFS('Seq_B-C_Data'!$A:$A,$A40,'Seq_B-C_Data'!$B:$B,#REF!)</f>
        <v>0</v>
      </c>
      <c r="L16" s="43">
        <f t="shared" si="0"/>
        <v>4</v>
      </c>
    </row>
    <row r="17" spans="1:13" ht="15.6" x14ac:dyDescent="0.3">
      <c r="A17" s="39" t="s">
        <v>1144</v>
      </c>
      <c r="B17" s="41" t="s">
        <v>153</v>
      </c>
      <c r="C17" s="40" t="s">
        <v>1080</v>
      </c>
      <c r="D17" s="38">
        <f>COUNTIFS('Seq_B-C_Data'!$A:$A,$A17,'Seq_B-C_Data'!$B:$B,D$1)</f>
        <v>0</v>
      </c>
      <c r="E17" s="38">
        <f>COUNTIFS('Seq_B-C_Data'!$A:$A,$A17,'Seq_B-C_Data'!$B:$B,E$1)</f>
        <v>0</v>
      </c>
      <c r="F17" s="38">
        <f>COUNTIFS('Seq_B-C_Data'!$A:$A,$A17,'Seq_B-C_Data'!$B:$B,F$1)</f>
        <v>1</v>
      </c>
      <c r="G17" s="38">
        <f>COUNTIFS('Seq_B-C_Data'!$A:$A,$A17,'Seq_B-C_Data'!$B:$B,G$1)</f>
        <v>1</v>
      </c>
      <c r="H17" s="38">
        <f>COUNTIFS('Seq_B-C_Data'!$A:$A,$A17,'Seq_B-C_Data'!$B:$B,H$1)</f>
        <v>2</v>
      </c>
      <c r="I17" s="38">
        <f>COUNTIFS('Seq_B-C_Data'!$A:$A,$A17,'Seq_B-C_Data'!$B:$B,I$1)</f>
        <v>0</v>
      </c>
      <c r="J17" s="38">
        <f>COUNTIFS('Seq_B-C_Data'!$A:$A,$A41,'Seq_B-C_Data'!$B:$B,#REF!)</f>
        <v>0</v>
      </c>
      <c r="K17" s="38">
        <f>COUNTIFS('Seq_B-C_Data'!$A:$A,$A41,'Seq_B-C_Data'!$B:$B,#REF!)</f>
        <v>0</v>
      </c>
      <c r="L17" s="43">
        <f t="shared" si="0"/>
        <v>4</v>
      </c>
    </row>
    <row r="18" spans="1:13" ht="15.6" x14ac:dyDescent="0.3">
      <c r="A18" s="39" t="s">
        <v>1145</v>
      </c>
      <c r="B18" s="41" t="s">
        <v>152</v>
      </c>
      <c r="C18" s="40" t="s">
        <v>1080</v>
      </c>
      <c r="D18" s="38">
        <f>COUNTIFS('Seq_B-C_Data'!$A:$A,$A18,'Seq_B-C_Data'!$B:$B,D$1)</f>
        <v>0</v>
      </c>
      <c r="E18" s="38">
        <f>COUNTIFS('Seq_B-C_Data'!$A:$A,$A18,'Seq_B-C_Data'!$B:$B,E$1)</f>
        <v>0</v>
      </c>
      <c r="F18" s="38">
        <f>COUNTIFS('Seq_B-C_Data'!$A:$A,$A18,'Seq_B-C_Data'!$B:$B,F$1)</f>
        <v>2</v>
      </c>
      <c r="G18" s="38">
        <f>COUNTIFS('Seq_B-C_Data'!$A:$A,$A18,'Seq_B-C_Data'!$B:$B,G$1)</f>
        <v>10</v>
      </c>
      <c r="H18" s="38">
        <f>COUNTIFS('Seq_B-C_Data'!$A:$A,$A18,'Seq_B-C_Data'!$B:$B,H$1)</f>
        <v>2</v>
      </c>
      <c r="I18" s="38">
        <f>COUNTIFS('Seq_B-C_Data'!$A:$A,$A18,'Seq_B-C_Data'!$B:$B,I$1)</f>
        <v>0</v>
      </c>
      <c r="J18" s="38">
        <f>COUNTIFS('Seq_B-C_Data'!$A:$A,$A42,'Seq_B-C_Data'!$B:$B,#REF!)</f>
        <v>0</v>
      </c>
      <c r="K18" s="38">
        <f>COUNTIFS('Seq_B-C_Data'!$A:$A,$A42,'Seq_B-C_Data'!$B:$B,#REF!)</f>
        <v>0</v>
      </c>
      <c r="L18" s="43">
        <f t="shared" si="0"/>
        <v>14</v>
      </c>
    </row>
    <row r="19" spans="1:13" ht="15.6" x14ac:dyDescent="0.3">
      <c r="A19" s="39" t="s">
        <v>1146</v>
      </c>
      <c r="B19" s="41" t="s">
        <v>1075</v>
      </c>
      <c r="C19" s="40" t="s">
        <v>1080</v>
      </c>
      <c r="D19" s="38">
        <f>COUNTIFS('Seq_B-C_Data'!$A:$A,$A19,'Seq_B-C_Data'!$B:$B,D$1)</f>
        <v>0</v>
      </c>
      <c r="E19" s="38">
        <f>COUNTIFS('Seq_B-C_Data'!$A:$A,$A19,'Seq_B-C_Data'!$B:$B,E$1)</f>
        <v>0</v>
      </c>
      <c r="F19" s="38">
        <f>COUNTIFS('Seq_B-C_Data'!$A:$A,$A19,'Seq_B-C_Data'!$B:$B,F$1)</f>
        <v>1</v>
      </c>
      <c r="G19" s="38">
        <f>COUNTIFS('Seq_B-C_Data'!$A:$A,$A19,'Seq_B-C_Data'!$B:$B,G$1)</f>
        <v>1</v>
      </c>
      <c r="H19" s="38">
        <f>COUNTIFS('Seq_B-C_Data'!$A:$A,$A19,'Seq_B-C_Data'!$B:$B,H$1)</f>
        <v>2</v>
      </c>
      <c r="I19" s="38">
        <f>COUNTIFS('Seq_B-C_Data'!$A:$A,$A19,'Seq_B-C_Data'!$B:$B,I$1)</f>
        <v>0</v>
      </c>
      <c r="J19" s="38">
        <f>COUNTIFS('Seq_B-C_Data'!$A:$A,$A43,'Seq_B-C_Data'!$B:$B,#REF!)</f>
        <v>0</v>
      </c>
      <c r="K19" s="38">
        <f>COUNTIFS('Seq_B-C_Data'!$A:$A,$A43,'Seq_B-C_Data'!$B:$B,#REF!)</f>
        <v>0</v>
      </c>
      <c r="L19" s="43">
        <f t="shared" si="0"/>
        <v>4</v>
      </c>
    </row>
    <row r="20" spans="1:13" ht="15.6" x14ac:dyDescent="0.3">
      <c r="A20" s="39" t="s">
        <v>1147</v>
      </c>
      <c r="B20" s="41" t="s">
        <v>1008</v>
      </c>
      <c r="C20" s="40" t="s">
        <v>1080</v>
      </c>
      <c r="D20" s="38">
        <f>COUNTIFS('Seq_B-C_Data'!$A:$A,$A20,'Seq_B-C_Data'!$B:$B,D$1)</f>
        <v>0</v>
      </c>
      <c r="E20" s="38">
        <f>COUNTIFS('Seq_B-C_Data'!$A:$A,$A20,'Seq_B-C_Data'!$B:$B,E$1)</f>
        <v>0</v>
      </c>
      <c r="F20" s="38">
        <f>COUNTIFS('Seq_B-C_Data'!$A:$A,$A20,'Seq_B-C_Data'!$B:$B,F$1)</f>
        <v>1</v>
      </c>
      <c r="G20" s="38">
        <f>COUNTIFS('Seq_B-C_Data'!$A:$A,$A20,'Seq_B-C_Data'!$B:$B,G$1)</f>
        <v>1</v>
      </c>
      <c r="H20" s="38">
        <f>COUNTIFS('Seq_B-C_Data'!$A:$A,$A20,'Seq_B-C_Data'!$B:$B,H$1)</f>
        <v>2</v>
      </c>
      <c r="I20" s="38">
        <f>COUNTIFS('Seq_B-C_Data'!$A:$A,$A20,'Seq_B-C_Data'!$B:$B,I$1)</f>
        <v>0</v>
      </c>
      <c r="J20" s="38">
        <f>COUNTIFS('Seq_B-C_Data'!$A:$A,$A44,'Seq_B-C_Data'!$B:$B,#REF!)</f>
        <v>0</v>
      </c>
      <c r="K20" s="38">
        <f>COUNTIFS('Seq_B-C_Data'!$A:$A,$A44,'Seq_B-C_Data'!$B:$B,#REF!)</f>
        <v>0</v>
      </c>
      <c r="L20" s="43">
        <f t="shared" si="0"/>
        <v>4</v>
      </c>
    </row>
    <row r="21" spans="1:13" ht="15.6" x14ac:dyDescent="0.3">
      <c r="A21" s="39" t="s">
        <v>1148</v>
      </c>
      <c r="B21" s="41" t="s">
        <v>1018</v>
      </c>
      <c r="C21" s="40" t="s">
        <v>1080</v>
      </c>
      <c r="D21" s="38">
        <f>COUNTIFS('Seq_B-C_Data'!$A:$A,$A21,'Seq_B-C_Data'!$B:$B,D$1)</f>
        <v>0</v>
      </c>
      <c r="E21" s="38">
        <f>COUNTIFS('Seq_B-C_Data'!$A:$A,$A21,'Seq_B-C_Data'!$B:$B,E$1)</f>
        <v>0</v>
      </c>
      <c r="F21" s="38">
        <f>COUNTIFS('Seq_B-C_Data'!$A:$A,$A21,'Seq_B-C_Data'!$B:$B,F$1)</f>
        <v>1</v>
      </c>
      <c r="G21" s="38">
        <f>COUNTIFS('Seq_B-C_Data'!$A:$A,$A21,'Seq_B-C_Data'!$B:$B,G$1)</f>
        <v>1</v>
      </c>
      <c r="H21" s="38">
        <f>COUNTIFS('Seq_B-C_Data'!$A:$A,$A21,'Seq_B-C_Data'!$B:$B,H$1)</f>
        <v>2</v>
      </c>
      <c r="I21" s="38">
        <f>COUNTIFS('Seq_B-C_Data'!$A:$A,$A21,'Seq_B-C_Data'!$B:$B,I$1)</f>
        <v>0</v>
      </c>
      <c r="J21" s="38">
        <f>COUNTIFS('Seq_B-C_Data'!$A:$A,$A45,'Seq_B-C_Data'!$B:$B,#REF!)</f>
        <v>0</v>
      </c>
      <c r="K21" s="38">
        <f>COUNTIFS('Seq_B-C_Data'!$A:$A,$A45,'Seq_B-C_Data'!$B:$B,#REF!)</f>
        <v>0</v>
      </c>
      <c r="L21" s="43">
        <f t="shared" si="0"/>
        <v>4</v>
      </c>
    </row>
    <row r="22" spans="1:13" ht="15.6" x14ac:dyDescent="0.3">
      <c r="A22" s="38"/>
      <c r="B22" s="38"/>
      <c r="C22" s="38"/>
      <c r="D22" s="38"/>
      <c r="E22" s="38"/>
      <c r="F22" s="38"/>
      <c r="G22" s="38"/>
      <c r="H22" s="38"/>
      <c r="I22" s="38"/>
      <c r="J22" s="38">
        <f>ROUNDUP(L23/94,0)*4</f>
        <v>8</v>
      </c>
      <c r="K22" s="38">
        <f>ROUNDUP(L23/94,0)*3</f>
        <v>6</v>
      </c>
      <c r="L22" s="43">
        <f>SUM(D22:K22)</f>
        <v>14</v>
      </c>
    </row>
    <row r="23" spans="1:13" ht="15.6" x14ac:dyDescent="0.3">
      <c r="K23" s="44" t="s">
        <v>1181</v>
      </c>
      <c r="L23" s="44">
        <f>SUM(L2:L21)</f>
        <v>168</v>
      </c>
    </row>
    <row r="24" spans="1:13" ht="15.6" x14ac:dyDescent="0.3">
      <c r="A24"/>
      <c r="B24"/>
      <c r="C24"/>
      <c r="D24"/>
      <c r="E24"/>
      <c r="F24"/>
      <c r="G24"/>
      <c r="H24"/>
      <c r="I24"/>
      <c r="J24"/>
      <c r="K24" s="44" t="s">
        <v>1505</v>
      </c>
      <c r="L24" s="44">
        <f>L23+L22</f>
        <v>182</v>
      </c>
    </row>
    <row r="25" spans="1:13" ht="14.4" x14ac:dyDescent="0.3">
      <c r="A25"/>
      <c r="B25"/>
      <c r="C25"/>
      <c r="D25"/>
      <c r="E25"/>
      <c r="F25"/>
      <c r="G25"/>
      <c r="H25"/>
      <c r="I25"/>
      <c r="J25"/>
    </row>
    <row r="26" spans="1:13" ht="14.4" x14ac:dyDescent="0.3">
      <c r="A26"/>
      <c r="B26"/>
      <c r="C26"/>
      <c r="D26"/>
      <c r="E26"/>
      <c r="F26"/>
      <c r="G26"/>
      <c r="H26"/>
      <c r="I26"/>
      <c r="J26"/>
    </row>
    <row r="27" spans="1:13" ht="14.4" x14ac:dyDescent="0.3">
      <c r="A27"/>
      <c r="B27"/>
      <c r="C27"/>
      <c r="D27"/>
      <c r="E27"/>
      <c r="F27"/>
      <c r="G27"/>
      <c r="H27"/>
      <c r="I27"/>
      <c r="J27"/>
    </row>
    <row r="28" spans="1:13" ht="14.4" x14ac:dyDescent="0.3">
      <c r="A28"/>
      <c r="B28"/>
      <c r="C28"/>
      <c r="D28"/>
      <c r="E28"/>
      <c r="F28"/>
      <c r="G28"/>
      <c r="H28"/>
      <c r="I28"/>
      <c r="J28"/>
    </row>
    <row r="29" spans="1:13" ht="14.4" x14ac:dyDescent="0.3">
      <c r="A29"/>
      <c r="B29"/>
      <c r="C29"/>
      <c r="D29"/>
      <c r="E29"/>
      <c r="F29"/>
      <c r="G29"/>
      <c r="H29"/>
      <c r="I29"/>
      <c r="J29"/>
    </row>
    <row r="30" spans="1:13" ht="14.4" x14ac:dyDescent="0.3">
      <c r="A30"/>
      <c r="B30"/>
      <c r="C30"/>
      <c r="D30"/>
      <c r="E30"/>
      <c r="F30"/>
      <c r="G30"/>
      <c r="H30"/>
      <c r="I30"/>
      <c r="J30"/>
    </row>
    <row r="31" spans="1:13" ht="15" thickBot="1" x14ac:dyDescent="0.35">
      <c r="A31" s="56" t="s">
        <v>1511</v>
      </c>
      <c r="B31" s="46">
        <v>1</v>
      </c>
      <c r="C31" s="46">
        <v>2</v>
      </c>
      <c r="D31" s="46">
        <v>3</v>
      </c>
      <c r="E31" s="46">
        <v>4</v>
      </c>
      <c r="F31" s="46">
        <v>5</v>
      </c>
      <c r="G31" s="46">
        <v>6</v>
      </c>
      <c r="H31" s="46">
        <v>7</v>
      </c>
      <c r="I31" s="46">
        <v>8</v>
      </c>
      <c r="J31" s="46">
        <v>9</v>
      </c>
      <c r="K31" s="46">
        <v>10</v>
      </c>
      <c r="L31" s="46">
        <v>11</v>
      </c>
      <c r="M31" s="46">
        <v>12</v>
      </c>
    </row>
    <row r="32" spans="1:13" ht="15" thickTop="1" x14ac:dyDescent="0.3">
      <c r="A32" s="47" t="s">
        <v>25</v>
      </c>
      <c r="B32" s="48" t="s">
        <v>5</v>
      </c>
      <c r="C32" s="49" t="s">
        <v>1203</v>
      </c>
      <c r="D32" s="49" t="s">
        <v>1276</v>
      </c>
      <c r="E32" s="49" t="s">
        <v>1244</v>
      </c>
      <c r="F32" s="49" t="s">
        <v>528</v>
      </c>
      <c r="G32" s="49" t="s">
        <v>1163</v>
      </c>
      <c r="H32" s="49" t="s">
        <v>1188</v>
      </c>
      <c r="I32" s="49" t="s">
        <v>526</v>
      </c>
      <c r="J32" s="49" t="s">
        <v>1162</v>
      </c>
      <c r="K32" s="49" t="s">
        <v>5</v>
      </c>
      <c r="L32" s="49" t="s">
        <v>5</v>
      </c>
      <c r="M32" s="50" t="s">
        <v>1067</v>
      </c>
    </row>
    <row r="33" spans="1:13" ht="14.4" x14ac:dyDescent="0.3">
      <c r="A33" s="47" t="s">
        <v>26</v>
      </c>
      <c r="B33" s="51" t="s">
        <v>1191</v>
      </c>
      <c r="C33" s="6" t="s">
        <v>1240</v>
      </c>
      <c r="D33" s="6" t="s">
        <v>1271</v>
      </c>
      <c r="E33" s="6" t="s">
        <v>1177</v>
      </c>
      <c r="F33" s="6" t="s">
        <v>5</v>
      </c>
      <c r="G33" s="6" t="s">
        <v>1118</v>
      </c>
      <c r="H33" s="6" t="s">
        <v>952</v>
      </c>
      <c r="I33" s="6" t="s">
        <v>1269</v>
      </c>
      <c r="J33" s="6" t="s">
        <v>1257</v>
      </c>
      <c r="K33" s="6" t="s">
        <v>1501</v>
      </c>
      <c r="L33" s="6" t="s">
        <v>1053</v>
      </c>
      <c r="M33" s="52" t="s">
        <v>1176</v>
      </c>
    </row>
    <row r="34" spans="1:13" ht="14.4" x14ac:dyDescent="0.3">
      <c r="A34" s="47" t="s">
        <v>27</v>
      </c>
      <c r="B34" s="51" t="s">
        <v>442</v>
      </c>
      <c r="C34" s="6" t="s">
        <v>1250</v>
      </c>
      <c r="D34" s="6" t="s">
        <v>525</v>
      </c>
      <c r="E34" s="6" t="s">
        <v>1065</v>
      </c>
      <c r="F34" s="6" t="s">
        <v>1255</v>
      </c>
      <c r="G34" s="6" t="s">
        <v>1174</v>
      </c>
      <c r="H34" s="6" t="s">
        <v>84</v>
      </c>
      <c r="I34" s="6" t="s">
        <v>5</v>
      </c>
      <c r="J34" s="6" t="s">
        <v>1175</v>
      </c>
      <c r="K34" s="6" t="s">
        <v>5</v>
      </c>
      <c r="L34" s="6" t="s">
        <v>527</v>
      </c>
      <c r="M34" s="52" t="s">
        <v>1259</v>
      </c>
    </row>
    <row r="35" spans="1:13" ht="14.4" x14ac:dyDescent="0.3">
      <c r="A35" s="47" t="s">
        <v>28</v>
      </c>
      <c r="B35" s="51" t="s">
        <v>5</v>
      </c>
      <c r="C35" s="6" t="s">
        <v>1123</v>
      </c>
      <c r="D35" s="6" t="s">
        <v>1155</v>
      </c>
      <c r="E35" s="6" t="s">
        <v>1164</v>
      </c>
      <c r="F35" s="6" t="s">
        <v>1263</v>
      </c>
      <c r="G35" s="6" t="s">
        <v>1296</v>
      </c>
      <c r="H35" s="6" t="s">
        <v>1129</v>
      </c>
      <c r="I35" s="6" t="s">
        <v>1049</v>
      </c>
      <c r="J35" s="6" t="s">
        <v>1278</v>
      </c>
      <c r="K35" s="6" t="s">
        <v>5</v>
      </c>
      <c r="L35" s="6" t="s">
        <v>529</v>
      </c>
      <c r="M35" s="52" t="s">
        <v>1085</v>
      </c>
    </row>
    <row r="36" spans="1:13" ht="14.4" x14ac:dyDescent="0.3">
      <c r="A36" s="47" t="s">
        <v>29</v>
      </c>
      <c r="B36" s="51" t="s">
        <v>1115</v>
      </c>
      <c r="C36" s="6" t="s">
        <v>5</v>
      </c>
      <c r="D36" s="6" t="s">
        <v>5</v>
      </c>
      <c r="E36" s="6" t="s">
        <v>1119</v>
      </c>
      <c r="F36" s="6" t="s">
        <v>1170</v>
      </c>
      <c r="G36" s="6" t="s">
        <v>1203</v>
      </c>
      <c r="H36" s="6" t="s">
        <v>5</v>
      </c>
      <c r="I36" s="6" t="s">
        <v>1150</v>
      </c>
      <c r="J36" s="6" t="s">
        <v>1165</v>
      </c>
      <c r="K36" s="6" t="s">
        <v>1251</v>
      </c>
      <c r="L36" s="6" t="s">
        <v>1138</v>
      </c>
      <c r="M36" s="52" t="s">
        <v>359</v>
      </c>
    </row>
    <row r="37" spans="1:13" ht="14.4" x14ac:dyDescent="0.3">
      <c r="A37" s="47" t="s">
        <v>30</v>
      </c>
      <c r="B37" s="51" t="s">
        <v>5</v>
      </c>
      <c r="C37" s="6" t="s">
        <v>1189</v>
      </c>
      <c r="D37" s="6" t="s">
        <v>1267</v>
      </c>
      <c r="E37" s="6" t="s">
        <v>1134</v>
      </c>
      <c r="F37" s="6" t="s">
        <v>1033</v>
      </c>
      <c r="G37" s="6" t="s">
        <v>116</v>
      </c>
      <c r="H37" s="6" t="s">
        <v>5</v>
      </c>
      <c r="I37" s="6" t="s">
        <v>5</v>
      </c>
      <c r="J37" s="6" t="s">
        <v>5</v>
      </c>
      <c r="K37" s="6" t="s">
        <v>1266</v>
      </c>
      <c r="L37" s="6" t="s">
        <v>1111</v>
      </c>
      <c r="M37" s="52" t="s">
        <v>359</v>
      </c>
    </row>
    <row r="38" spans="1:13" ht="14.4" x14ac:dyDescent="0.3">
      <c r="A38" s="47" t="s">
        <v>31</v>
      </c>
      <c r="B38" s="51" t="s">
        <v>85</v>
      </c>
      <c r="C38" s="6" t="s">
        <v>1242</v>
      </c>
      <c r="D38" s="6" t="s">
        <v>5</v>
      </c>
      <c r="E38" s="6" t="s">
        <v>1244</v>
      </c>
      <c r="F38" s="6" t="s">
        <v>1185</v>
      </c>
      <c r="G38" s="6" t="s">
        <v>1120</v>
      </c>
      <c r="H38" s="6" t="s">
        <v>524</v>
      </c>
      <c r="I38" s="6" t="s">
        <v>1183</v>
      </c>
      <c r="J38" s="6" t="s">
        <v>1057</v>
      </c>
      <c r="K38" s="6" t="s">
        <v>1137</v>
      </c>
      <c r="L38" s="6" t="s">
        <v>1168</v>
      </c>
      <c r="M38" s="52" t="s">
        <v>487</v>
      </c>
    </row>
    <row r="39" spans="1:13" ht="15" thickBot="1" x14ac:dyDescent="0.35">
      <c r="A39" s="47" t="s">
        <v>32</v>
      </c>
      <c r="B39" s="53" t="s">
        <v>1510</v>
      </c>
      <c r="C39" s="54" t="s">
        <v>5</v>
      </c>
      <c r="D39" s="54" t="s">
        <v>1117</v>
      </c>
      <c r="E39" s="54" t="s">
        <v>1241</v>
      </c>
      <c r="F39" s="54" t="s">
        <v>1143</v>
      </c>
      <c r="G39" s="54" t="s">
        <v>1154</v>
      </c>
      <c r="H39" s="54" t="s">
        <v>5</v>
      </c>
      <c r="I39" s="54" t="s">
        <v>1068</v>
      </c>
      <c r="J39" s="54" t="s">
        <v>1261</v>
      </c>
      <c r="K39" s="54" t="s">
        <v>1274</v>
      </c>
      <c r="L39" s="54" t="s">
        <v>1248</v>
      </c>
      <c r="M39" s="55" t="s">
        <v>488</v>
      </c>
    </row>
    <row r="40" spans="1:13" ht="15" thickTop="1" x14ac:dyDescent="0.3">
      <c r="A40"/>
      <c r="B40"/>
      <c r="C40"/>
      <c r="D40"/>
      <c r="E40"/>
      <c r="F40"/>
      <c r="G40"/>
      <c r="H40"/>
      <c r="I40"/>
      <c r="J40"/>
    </row>
    <row r="41" spans="1:13" ht="15" thickBot="1" x14ac:dyDescent="0.35">
      <c r="A41" s="56" t="s">
        <v>1512</v>
      </c>
      <c r="B41" s="46">
        <v>1</v>
      </c>
      <c r="C41" s="46">
        <v>2</v>
      </c>
      <c r="D41" s="46">
        <v>3</v>
      </c>
      <c r="E41" s="46">
        <v>4</v>
      </c>
      <c r="F41" s="46">
        <v>5</v>
      </c>
      <c r="G41" s="46">
        <v>6</v>
      </c>
      <c r="H41" s="46">
        <v>7</v>
      </c>
      <c r="I41" s="46">
        <v>8</v>
      </c>
      <c r="J41" s="46">
        <v>9</v>
      </c>
      <c r="K41" s="46">
        <v>10</v>
      </c>
      <c r="L41" s="46">
        <v>11</v>
      </c>
      <c r="M41" s="46">
        <v>12</v>
      </c>
    </row>
    <row r="42" spans="1:13" ht="15" thickTop="1" x14ac:dyDescent="0.3">
      <c r="A42" s="47" t="s">
        <v>25</v>
      </c>
      <c r="B42" s="48" t="s">
        <v>1249</v>
      </c>
      <c r="C42" s="49" t="s">
        <v>1260</v>
      </c>
      <c r="D42" s="49" t="s">
        <v>1178</v>
      </c>
      <c r="E42" s="49" t="s">
        <v>526</v>
      </c>
      <c r="F42" s="49" t="s">
        <v>5</v>
      </c>
      <c r="G42" s="49" t="s">
        <v>1247</v>
      </c>
      <c r="H42" s="49" t="s">
        <v>1203</v>
      </c>
      <c r="I42" s="49" t="s">
        <v>1171</v>
      </c>
      <c r="J42" s="49" t="s">
        <v>5</v>
      </c>
      <c r="K42" s="49" t="s">
        <v>1184</v>
      </c>
      <c r="L42" s="49" t="s">
        <v>1202</v>
      </c>
      <c r="M42" s="50" t="s">
        <v>5</v>
      </c>
    </row>
    <row r="43" spans="1:13" ht="14.4" x14ac:dyDescent="0.3">
      <c r="A43" s="47" t="s">
        <v>26</v>
      </c>
      <c r="B43" s="51" t="s">
        <v>1166</v>
      </c>
      <c r="C43" s="6" t="s">
        <v>1186</v>
      </c>
      <c r="D43" s="6" t="s">
        <v>5</v>
      </c>
      <c r="E43" s="6" t="s">
        <v>5</v>
      </c>
      <c r="F43" s="6" t="s">
        <v>1130</v>
      </c>
      <c r="G43" s="6" t="s">
        <v>1268</v>
      </c>
      <c r="H43" s="6" t="s">
        <v>5</v>
      </c>
      <c r="I43" s="6" t="s">
        <v>1262</v>
      </c>
      <c r="J43" s="6" t="s">
        <v>525</v>
      </c>
      <c r="K43" s="6" t="s">
        <v>5</v>
      </c>
      <c r="L43" s="6" t="s">
        <v>1142</v>
      </c>
      <c r="M43" s="52" t="s">
        <v>1173</v>
      </c>
    </row>
    <row r="44" spans="1:13" ht="14.4" x14ac:dyDescent="0.3">
      <c r="A44" s="47" t="s">
        <v>27</v>
      </c>
      <c r="B44" s="51" t="s">
        <v>5</v>
      </c>
      <c r="C44" s="6" t="s">
        <v>1256</v>
      </c>
      <c r="D44" s="6" t="s">
        <v>1061</v>
      </c>
      <c r="E44" s="6" t="s">
        <v>1239</v>
      </c>
      <c r="F44" s="6" t="s">
        <v>1023</v>
      </c>
      <c r="G44" s="6" t="s">
        <v>950</v>
      </c>
      <c r="H44" s="6" t="s">
        <v>1190</v>
      </c>
      <c r="I44" s="6" t="s">
        <v>1272</v>
      </c>
      <c r="J44" s="6" t="s">
        <v>1136</v>
      </c>
      <c r="K44" s="6" t="s">
        <v>1179</v>
      </c>
      <c r="L44" s="6" t="s">
        <v>1180</v>
      </c>
      <c r="M44" s="52" t="s">
        <v>359</v>
      </c>
    </row>
    <row r="45" spans="1:13" ht="14.4" x14ac:dyDescent="0.3">
      <c r="A45" s="47" t="s">
        <v>28</v>
      </c>
      <c r="B45" s="51" t="s">
        <v>1136</v>
      </c>
      <c r="C45" s="6" t="s">
        <v>5</v>
      </c>
      <c r="D45" s="6" t="s">
        <v>1245</v>
      </c>
      <c r="E45" s="6" t="s">
        <v>1125</v>
      </c>
      <c r="F45" s="6" t="s">
        <v>1258</v>
      </c>
      <c r="G45" s="6" t="s">
        <v>1172</v>
      </c>
      <c r="H45" s="6" t="s">
        <v>1275</v>
      </c>
      <c r="I45" s="6" t="s">
        <v>115</v>
      </c>
      <c r="J45" s="6" t="s">
        <v>1151</v>
      </c>
      <c r="K45" s="6" t="s">
        <v>5</v>
      </c>
      <c r="L45" s="6" t="s">
        <v>5</v>
      </c>
      <c r="M45" s="52" t="s">
        <v>359</v>
      </c>
    </row>
    <row r="46" spans="1:13" ht="14.4" x14ac:dyDescent="0.3">
      <c r="A46" s="47" t="s">
        <v>29</v>
      </c>
      <c r="B46" s="51" t="s">
        <v>1278</v>
      </c>
      <c r="C46" s="6" t="s">
        <v>948</v>
      </c>
      <c r="D46" s="6" t="s">
        <v>5</v>
      </c>
      <c r="E46" s="6" t="s">
        <v>1140</v>
      </c>
      <c r="F46" s="6" t="s">
        <v>5</v>
      </c>
      <c r="G46" s="6" t="s">
        <v>1141</v>
      </c>
      <c r="H46" s="6" t="s">
        <v>1124</v>
      </c>
      <c r="I46" s="6" t="s">
        <v>1132</v>
      </c>
      <c r="J46" s="6" t="s">
        <v>527</v>
      </c>
      <c r="K46" s="6" t="s">
        <v>1254</v>
      </c>
      <c r="L46" s="6" t="s">
        <v>1135</v>
      </c>
      <c r="M46" s="52" t="s">
        <v>359</v>
      </c>
    </row>
    <row r="47" spans="1:13" ht="14.4" x14ac:dyDescent="0.3">
      <c r="A47" s="47" t="s">
        <v>30</v>
      </c>
      <c r="B47" s="51" t="s">
        <v>5</v>
      </c>
      <c r="C47" s="6" t="s">
        <v>1051</v>
      </c>
      <c r="D47" s="6" t="s">
        <v>1187</v>
      </c>
      <c r="E47" s="6" t="s">
        <v>1264</v>
      </c>
      <c r="F47" s="6" t="s">
        <v>949</v>
      </c>
      <c r="G47" s="6" t="s">
        <v>1059</v>
      </c>
      <c r="H47" s="6" t="s">
        <v>1048</v>
      </c>
      <c r="I47" s="6" t="s">
        <v>1058</v>
      </c>
      <c r="J47" s="6" t="s">
        <v>1139</v>
      </c>
      <c r="K47" s="6" t="s">
        <v>1167</v>
      </c>
      <c r="L47" s="6" t="s">
        <v>1116</v>
      </c>
      <c r="M47" s="52" t="s">
        <v>359</v>
      </c>
    </row>
    <row r="48" spans="1:13" ht="14.4" x14ac:dyDescent="0.3">
      <c r="A48" s="47" t="s">
        <v>31</v>
      </c>
      <c r="B48" s="51" t="s">
        <v>1128</v>
      </c>
      <c r="C48" s="6" t="s">
        <v>1270</v>
      </c>
      <c r="D48" s="6" t="s">
        <v>529</v>
      </c>
      <c r="E48" s="6" t="s">
        <v>524</v>
      </c>
      <c r="F48" s="6" t="s">
        <v>1246</v>
      </c>
      <c r="G48" s="6" t="s">
        <v>528</v>
      </c>
      <c r="H48" s="6" t="s">
        <v>1152</v>
      </c>
      <c r="I48" s="6" t="s">
        <v>1277</v>
      </c>
      <c r="J48" s="6" t="s">
        <v>114</v>
      </c>
      <c r="K48" s="6" t="s">
        <v>1243</v>
      </c>
      <c r="L48" s="6" t="s">
        <v>1253</v>
      </c>
      <c r="M48" s="52" t="s">
        <v>487</v>
      </c>
    </row>
    <row r="49" spans="1:13" ht="15" thickBot="1" x14ac:dyDescent="0.35">
      <c r="A49" s="47" t="s">
        <v>32</v>
      </c>
      <c r="B49" s="53" t="s">
        <v>951</v>
      </c>
      <c r="C49" s="54" t="s">
        <v>1054</v>
      </c>
      <c r="D49" s="54" t="s">
        <v>1252</v>
      </c>
      <c r="E49" s="54" t="s">
        <v>5</v>
      </c>
      <c r="F49" s="54" t="s">
        <v>1273</v>
      </c>
      <c r="G49" s="54" t="s">
        <v>1182</v>
      </c>
      <c r="H49" s="54" t="s">
        <v>5</v>
      </c>
      <c r="I49" s="54" t="s">
        <v>1265</v>
      </c>
      <c r="J49" s="54" t="s">
        <v>5</v>
      </c>
      <c r="K49" s="54" t="s">
        <v>5</v>
      </c>
      <c r="L49" s="54" t="s">
        <v>1510</v>
      </c>
      <c r="M49" s="55" t="s">
        <v>488</v>
      </c>
    </row>
    <row r="50" spans="1:13" ht="15" thickTop="1" x14ac:dyDescent="0.3">
      <c r="A50"/>
      <c r="B50"/>
      <c r="C50"/>
      <c r="D50"/>
      <c r="E50"/>
      <c r="F50"/>
      <c r="G50"/>
      <c r="H50"/>
      <c r="I50"/>
      <c r="J50"/>
    </row>
    <row r="51" spans="1:13" ht="14.4" x14ac:dyDescent="0.3">
      <c r="A51"/>
      <c r="B51"/>
      <c r="C51"/>
      <c r="D51"/>
      <c r="E51"/>
      <c r="F51"/>
      <c r="G51"/>
      <c r="H51"/>
      <c r="I51"/>
      <c r="J51"/>
    </row>
    <row r="52" spans="1:13" ht="14.4" x14ac:dyDescent="0.3">
      <c r="A52" s="5" t="s">
        <v>1526</v>
      </c>
      <c r="B52" s="5" t="s">
        <v>1524</v>
      </c>
      <c r="C52" s="5" t="s">
        <v>1525</v>
      </c>
      <c r="D52" s="5" t="s">
        <v>1513</v>
      </c>
      <c r="E52" s="5" t="s">
        <v>1514</v>
      </c>
      <c r="F52"/>
      <c r="G52"/>
      <c r="H52"/>
      <c r="I52"/>
      <c r="J52"/>
    </row>
    <row r="53" spans="1:13" ht="14.4" x14ac:dyDescent="0.3">
      <c r="A53" s="57" t="s">
        <v>524</v>
      </c>
      <c r="B53" s="6" t="s">
        <v>1515</v>
      </c>
      <c r="C53" s="6" t="s">
        <v>1294</v>
      </c>
      <c r="D53" s="6">
        <v>16</v>
      </c>
      <c r="E53" s="6">
        <v>9</v>
      </c>
      <c r="F53"/>
      <c r="G53"/>
      <c r="H53"/>
      <c r="I53"/>
      <c r="J53"/>
    </row>
    <row r="54" spans="1:13" ht="14.4" x14ac:dyDescent="0.3">
      <c r="A54" s="57" t="s">
        <v>525</v>
      </c>
      <c r="B54" s="6" t="s">
        <v>1289</v>
      </c>
      <c r="C54" s="6" t="s">
        <v>1516</v>
      </c>
      <c r="D54" s="6">
        <v>8.5</v>
      </c>
      <c r="E54" s="6">
        <v>16.5</v>
      </c>
      <c r="F54"/>
      <c r="G54"/>
      <c r="H54"/>
      <c r="I54"/>
      <c r="J54"/>
    </row>
    <row r="55" spans="1:13" ht="14.4" x14ac:dyDescent="0.3">
      <c r="A55" s="57" t="s">
        <v>526</v>
      </c>
      <c r="B55" s="6" t="s">
        <v>1517</v>
      </c>
      <c r="C55" s="6" t="s">
        <v>1280</v>
      </c>
      <c r="D55" s="6">
        <v>7</v>
      </c>
      <c r="E55" s="6">
        <v>18</v>
      </c>
      <c r="F55"/>
      <c r="G55"/>
      <c r="H55"/>
      <c r="I55"/>
      <c r="J55"/>
    </row>
    <row r="56" spans="1:13" ht="14.4" x14ac:dyDescent="0.3">
      <c r="A56" s="57" t="s">
        <v>527</v>
      </c>
      <c r="B56" s="6" t="s">
        <v>1518</v>
      </c>
      <c r="C56" s="6" t="s">
        <v>1519</v>
      </c>
      <c r="D56" s="6">
        <v>3</v>
      </c>
      <c r="E56" s="6">
        <v>22</v>
      </c>
      <c r="F56"/>
      <c r="G56"/>
      <c r="H56"/>
      <c r="I56"/>
      <c r="J56"/>
    </row>
    <row r="57" spans="1:13" ht="14.4" x14ac:dyDescent="0.3">
      <c r="A57" s="57" t="s">
        <v>528</v>
      </c>
      <c r="B57" s="6" t="s">
        <v>1520</v>
      </c>
      <c r="C57" s="6" t="s">
        <v>1521</v>
      </c>
      <c r="D57" s="6">
        <v>2.5</v>
      </c>
      <c r="E57" s="6">
        <v>22.5</v>
      </c>
      <c r="F57"/>
      <c r="G57"/>
      <c r="H57"/>
      <c r="I57"/>
      <c r="J57"/>
    </row>
    <row r="58" spans="1:13" ht="14.4" x14ac:dyDescent="0.3">
      <c r="A58" s="57" t="s">
        <v>529</v>
      </c>
      <c r="B58" s="6" t="s">
        <v>1522</v>
      </c>
      <c r="C58" s="6" t="s">
        <v>1282</v>
      </c>
      <c r="D58" s="6">
        <v>0.5</v>
      </c>
      <c r="E58" s="6">
        <v>45.5</v>
      </c>
      <c r="F58"/>
      <c r="G58"/>
      <c r="H58"/>
      <c r="I58"/>
      <c r="J58"/>
    </row>
    <row r="59" spans="1:13" ht="14.4" x14ac:dyDescent="0.3">
      <c r="A59" s="57" t="s">
        <v>1510</v>
      </c>
      <c r="B59" s="6" t="s">
        <v>1214</v>
      </c>
      <c r="C59" s="6" t="s">
        <v>1523</v>
      </c>
      <c r="D59" s="6">
        <v>2.5</v>
      </c>
      <c r="E59" s="6">
        <v>25</v>
      </c>
      <c r="F59" s="33"/>
      <c r="G59" s="33"/>
      <c r="H59" s="33"/>
      <c r="I59" s="33"/>
      <c r="J59" s="33"/>
    </row>
    <row r="60" spans="1:13" ht="14.4" x14ac:dyDescent="0.3">
      <c r="A60"/>
      <c r="B60"/>
      <c r="C60"/>
      <c r="D60"/>
      <c r="E60"/>
      <c r="F60"/>
      <c r="G60"/>
      <c r="H60"/>
      <c r="I60"/>
      <c r="J60"/>
    </row>
  </sheetData>
  <pageMargins left="0.7" right="0.7" top="0.75" bottom="0.75" header="0.3" footer="0.3"/>
  <pageSetup scale="2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1D6A-25FC-4A6B-9D94-7858331839D2}">
  <dimension ref="A1:G12"/>
  <sheetViews>
    <sheetView workbookViewId="0">
      <selection activeCell="A25" sqref="A25"/>
    </sheetView>
  </sheetViews>
  <sheetFormatPr defaultRowHeight="14.4" x14ac:dyDescent="0.3"/>
  <cols>
    <col min="1" max="1" width="9.109375" style="33"/>
  </cols>
  <sheetData>
    <row r="1" spans="1:7" x14ac:dyDescent="0.3">
      <c r="A1" s="5" t="s">
        <v>1208</v>
      </c>
      <c r="B1" s="5" t="s">
        <v>497</v>
      </c>
      <c r="C1" s="5" t="s">
        <v>22</v>
      </c>
      <c r="D1" s="5" t="s">
        <v>23</v>
      </c>
      <c r="E1" s="5" t="s">
        <v>1209</v>
      </c>
      <c r="F1" s="5" t="s">
        <v>1206</v>
      </c>
      <c r="G1" s="5" t="s">
        <v>1207</v>
      </c>
    </row>
    <row r="2" spans="1:7" x14ac:dyDescent="0.3">
      <c r="A2" s="6">
        <v>1</v>
      </c>
      <c r="B2" s="6" t="s">
        <v>523</v>
      </c>
      <c r="C2" s="6">
        <v>1</v>
      </c>
      <c r="D2" s="6">
        <v>1</v>
      </c>
      <c r="E2" s="6" t="s">
        <v>1210</v>
      </c>
      <c r="F2" s="6">
        <v>1</v>
      </c>
      <c r="G2" s="6">
        <v>70</v>
      </c>
    </row>
    <row r="3" spans="1:7" x14ac:dyDescent="0.3">
      <c r="A3" s="6">
        <v>2</v>
      </c>
      <c r="B3" s="6" t="s">
        <v>523</v>
      </c>
      <c r="C3" s="6">
        <v>1</v>
      </c>
      <c r="D3" s="6">
        <v>2</v>
      </c>
      <c r="E3" s="6" t="s">
        <v>1210</v>
      </c>
      <c r="F3" s="6">
        <v>1</v>
      </c>
      <c r="G3" s="6">
        <v>70</v>
      </c>
    </row>
    <row r="4" spans="1:7" x14ac:dyDescent="0.3">
      <c r="A4" s="6">
        <v>3</v>
      </c>
      <c r="B4" s="6" t="s">
        <v>523</v>
      </c>
      <c r="C4" s="6">
        <v>1</v>
      </c>
      <c r="D4" s="6">
        <v>3</v>
      </c>
      <c r="E4" s="6" t="s">
        <v>1210</v>
      </c>
      <c r="F4" s="6">
        <v>2</v>
      </c>
      <c r="G4" s="6">
        <v>70</v>
      </c>
    </row>
    <row r="5" spans="1:7" x14ac:dyDescent="0.3">
      <c r="A5" s="6">
        <v>4</v>
      </c>
      <c r="B5" s="6" t="s">
        <v>523</v>
      </c>
      <c r="C5" s="6">
        <v>1</v>
      </c>
      <c r="D5" s="6">
        <v>4</v>
      </c>
      <c r="E5" s="6" t="s">
        <v>1210</v>
      </c>
      <c r="F5" s="6">
        <v>2</v>
      </c>
      <c r="G5" s="6">
        <v>70</v>
      </c>
    </row>
    <row r="6" spans="1:7" x14ac:dyDescent="0.3">
      <c r="A6" s="6">
        <v>5</v>
      </c>
      <c r="B6" s="6" t="s">
        <v>523</v>
      </c>
      <c r="C6" s="6">
        <v>2</v>
      </c>
      <c r="D6" s="6">
        <v>1</v>
      </c>
      <c r="E6" s="6" t="s">
        <v>1211</v>
      </c>
      <c r="F6" s="6">
        <v>1</v>
      </c>
      <c r="G6" s="6">
        <v>140</v>
      </c>
    </row>
    <row r="7" spans="1:7" x14ac:dyDescent="0.3">
      <c r="A7" s="6">
        <v>6</v>
      </c>
      <c r="B7" s="6" t="s">
        <v>523</v>
      </c>
      <c r="C7" s="6">
        <v>2</v>
      </c>
      <c r="D7" s="6">
        <v>2</v>
      </c>
      <c r="E7" s="6" t="s">
        <v>1211</v>
      </c>
      <c r="F7" s="6">
        <v>1</v>
      </c>
      <c r="G7" s="6">
        <v>140</v>
      </c>
    </row>
    <row r="8" spans="1:7" x14ac:dyDescent="0.3">
      <c r="A8" s="6">
        <v>7</v>
      </c>
      <c r="B8" s="6" t="s">
        <v>523</v>
      </c>
      <c r="C8" s="6">
        <v>2</v>
      </c>
      <c r="D8" s="6">
        <v>3</v>
      </c>
      <c r="E8" s="6" t="s">
        <v>1211</v>
      </c>
      <c r="F8" s="6">
        <v>2</v>
      </c>
      <c r="G8" s="6">
        <v>140</v>
      </c>
    </row>
    <row r="9" spans="1:7" x14ac:dyDescent="0.3">
      <c r="A9" s="6">
        <v>8</v>
      </c>
      <c r="B9" s="6" t="s">
        <v>523</v>
      </c>
      <c r="C9" s="6">
        <v>2</v>
      </c>
      <c r="D9" s="6">
        <v>4</v>
      </c>
      <c r="E9" s="6" t="s">
        <v>1211</v>
      </c>
      <c r="F9" s="6">
        <v>2</v>
      </c>
      <c r="G9" s="6">
        <v>140</v>
      </c>
    </row>
    <row r="10" spans="1:7" x14ac:dyDescent="0.3">
      <c r="A10" s="6">
        <v>9</v>
      </c>
      <c r="B10" s="6" t="s">
        <v>1019</v>
      </c>
      <c r="C10" s="6">
        <v>3</v>
      </c>
      <c r="D10" s="6">
        <v>1</v>
      </c>
      <c r="E10" s="6" t="s">
        <v>1210</v>
      </c>
      <c r="F10" s="6">
        <v>1</v>
      </c>
      <c r="G10" s="6">
        <v>70</v>
      </c>
    </row>
    <row r="11" spans="1:7" x14ac:dyDescent="0.3">
      <c r="A11" s="6">
        <v>10</v>
      </c>
      <c r="B11" s="6" t="s">
        <v>523</v>
      </c>
      <c r="C11" s="6">
        <v>3</v>
      </c>
      <c r="D11" s="6">
        <v>2</v>
      </c>
      <c r="E11" s="6" t="s">
        <v>1212</v>
      </c>
      <c r="F11" s="6">
        <v>2</v>
      </c>
      <c r="G11" s="6">
        <v>240</v>
      </c>
    </row>
    <row r="12" spans="1:7" x14ac:dyDescent="0.3">
      <c r="A12" s="6">
        <v>11</v>
      </c>
      <c r="B12" s="6" t="s">
        <v>523</v>
      </c>
      <c r="C12" s="6">
        <v>3</v>
      </c>
      <c r="D12" s="6">
        <v>3</v>
      </c>
      <c r="E12" s="6" t="s">
        <v>1212</v>
      </c>
      <c r="F12" s="6">
        <v>2</v>
      </c>
      <c r="G12" s="6">
        <v>240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35F6-0EEA-4378-A6ED-1366A877B29B}">
  <sheetPr filterMode="1"/>
  <dimension ref="A1:AE663"/>
  <sheetViews>
    <sheetView tabSelected="1" zoomScale="115" zoomScaleNormal="115" workbookViewId="0">
      <pane ySplit="2" topLeftCell="A3" activePane="bottomLeft" state="frozen"/>
      <selection pane="bottomLeft" activeCell="G53" sqref="G53"/>
    </sheetView>
  </sheetViews>
  <sheetFormatPr defaultColWidth="9.109375" defaultRowHeight="14.4" x14ac:dyDescent="0.3"/>
  <cols>
    <col min="1" max="1" width="21" style="33" bestFit="1" customWidth="1"/>
    <col min="2" max="2" width="18" style="33" hidden="1" customWidth="1"/>
    <col min="3" max="3" width="36.109375" style="33" hidden="1" customWidth="1"/>
    <col min="4" max="4" width="12.109375" style="33" hidden="1" customWidth="1"/>
    <col min="5" max="5" width="18" style="33" bestFit="1" customWidth="1"/>
    <col min="6" max="6" width="18" style="33" hidden="1" customWidth="1"/>
    <col min="7" max="7" width="16.88671875" style="33" bestFit="1" customWidth="1"/>
    <col min="8" max="8" width="10" style="33" bestFit="1" customWidth="1"/>
    <col min="9" max="9" width="14" style="33" bestFit="1" customWidth="1"/>
    <col min="10" max="10" width="7.6640625" style="33" bestFit="1" customWidth="1"/>
    <col min="11" max="12" width="11.109375" style="33" bestFit="1" customWidth="1"/>
    <col min="13" max="13" width="15" style="33" bestFit="1" customWidth="1"/>
    <col min="14" max="14" width="12.33203125" style="33" bestFit="1" customWidth="1"/>
    <col min="15" max="15" width="27.6640625" style="33" bestFit="1" customWidth="1"/>
    <col min="16" max="16" width="11.88671875" style="33" bestFit="1" customWidth="1"/>
    <col min="17" max="17" width="11.6640625" style="33" bestFit="1" customWidth="1"/>
    <col min="18" max="18" width="7.33203125" style="33" bestFit="1" customWidth="1"/>
    <col min="19" max="19" width="8.109375" style="33" bestFit="1" customWidth="1"/>
    <col min="20" max="21" width="7.33203125" style="33" bestFit="1" customWidth="1"/>
    <col min="22" max="22" width="14.33203125" style="33" bestFit="1" customWidth="1"/>
    <col min="23" max="24" width="7.33203125" style="33" bestFit="1" customWidth="1"/>
    <col min="25" max="25" width="8" style="33" bestFit="1" customWidth="1"/>
    <col min="26" max="26" width="9" style="33" bestFit="1" customWidth="1"/>
    <col min="27" max="28" width="12" style="33" bestFit="1" customWidth="1"/>
    <col min="29" max="31" width="7.44140625" style="33" bestFit="1" customWidth="1"/>
    <col min="32" max="16384" width="9.109375" style="33"/>
  </cols>
  <sheetData>
    <row r="1" spans="1:31" ht="58.2" x14ac:dyDescent="0.3">
      <c r="A1" s="63"/>
      <c r="B1" s="63"/>
      <c r="C1" s="63"/>
      <c r="D1" s="63"/>
      <c r="E1" s="63"/>
      <c r="F1" s="63"/>
      <c r="G1" s="60" t="s">
        <v>1657</v>
      </c>
      <c r="H1" s="60" t="s">
        <v>1637</v>
      </c>
      <c r="I1" s="60" t="s">
        <v>1295</v>
      </c>
      <c r="J1" s="60" t="s">
        <v>1650</v>
      </c>
      <c r="K1" s="60" t="s">
        <v>1660</v>
      </c>
      <c r="L1" s="60" t="s">
        <v>1652</v>
      </c>
      <c r="M1" s="60" t="s">
        <v>16</v>
      </c>
      <c r="N1" s="60" t="s">
        <v>1654</v>
      </c>
      <c r="O1" s="60" t="s">
        <v>1655</v>
      </c>
      <c r="P1" s="60" t="s">
        <v>1661</v>
      </c>
      <c r="Q1" s="60" t="s">
        <v>1656</v>
      </c>
      <c r="R1" s="60" t="s">
        <v>1541</v>
      </c>
      <c r="S1" s="60" t="s">
        <v>1662</v>
      </c>
      <c r="T1" s="60" t="s">
        <v>1658</v>
      </c>
      <c r="U1" s="60" t="s">
        <v>1659</v>
      </c>
      <c r="V1" s="60" t="s">
        <v>336</v>
      </c>
      <c r="W1" s="60" t="s">
        <v>23</v>
      </c>
      <c r="X1" s="60" t="s">
        <v>22</v>
      </c>
      <c r="Y1" s="60" t="s">
        <v>250</v>
      </c>
      <c r="Z1" s="60" t="s">
        <v>13</v>
      </c>
      <c r="AA1" s="60" t="s">
        <v>14</v>
      </c>
      <c r="AB1" s="60" t="s">
        <v>15</v>
      </c>
      <c r="AC1" s="60" t="s">
        <v>1663</v>
      </c>
      <c r="AD1" s="60" t="s">
        <v>1664</v>
      </c>
      <c r="AE1" s="60" t="s">
        <v>2323</v>
      </c>
    </row>
    <row r="2" spans="1:31" x14ac:dyDescent="0.3">
      <c r="A2" s="7" t="s">
        <v>19</v>
      </c>
      <c r="B2" s="7" t="s">
        <v>1638</v>
      </c>
      <c r="C2" s="7" t="s">
        <v>1639</v>
      </c>
      <c r="D2" s="7" t="s">
        <v>1640</v>
      </c>
      <c r="E2" s="7" t="s">
        <v>2320</v>
      </c>
      <c r="F2" s="65"/>
      <c r="G2" s="7">
        <v>2</v>
      </c>
      <c r="H2" s="7">
        <v>3</v>
      </c>
      <c r="I2" s="7">
        <v>4</v>
      </c>
      <c r="J2" s="7">
        <v>5</v>
      </c>
      <c r="K2" s="7">
        <v>6</v>
      </c>
      <c r="L2" s="7">
        <v>7</v>
      </c>
      <c r="M2" s="7">
        <v>8</v>
      </c>
      <c r="N2" s="7">
        <v>9</v>
      </c>
      <c r="O2" s="7">
        <v>10</v>
      </c>
      <c r="P2" s="7">
        <v>11</v>
      </c>
      <c r="Q2" s="7">
        <v>12</v>
      </c>
      <c r="R2" s="7">
        <v>13</v>
      </c>
      <c r="S2" s="7">
        <v>14</v>
      </c>
      <c r="T2" s="7">
        <v>15</v>
      </c>
      <c r="U2" s="7">
        <v>16</v>
      </c>
      <c r="V2" s="7">
        <v>17</v>
      </c>
      <c r="W2" s="7">
        <v>18</v>
      </c>
      <c r="X2" s="7">
        <v>19</v>
      </c>
      <c r="Y2" s="7">
        <v>20</v>
      </c>
      <c r="Z2" s="7">
        <v>21</v>
      </c>
      <c r="AA2" s="7">
        <v>22</v>
      </c>
      <c r="AB2" s="7">
        <v>23</v>
      </c>
      <c r="AC2" s="7">
        <v>24</v>
      </c>
      <c r="AD2" s="7">
        <v>25</v>
      </c>
      <c r="AE2" s="7">
        <v>26</v>
      </c>
    </row>
    <row r="3" spans="1:31" s="17" customFormat="1" ht="13.8" hidden="1" x14ac:dyDescent="0.3">
      <c r="A3" s="64" t="s">
        <v>1550</v>
      </c>
      <c r="B3" s="64" t="s">
        <v>1963</v>
      </c>
      <c r="C3" s="64" t="s">
        <v>1715</v>
      </c>
      <c r="D3" s="64" t="s">
        <v>1716</v>
      </c>
      <c r="E3" s="64" t="s">
        <v>1550</v>
      </c>
      <c r="F3" s="64" t="str">
        <f>_xlfn.CONCAT(E3,";")</f>
        <v>NTC-PC04924-H-12;</v>
      </c>
      <c r="G3" s="64" t="str">
        <f>IFERROR(VLOOKUP($E3,Samples_Ext!$A:$Y,Samples_Seq!G$2,FALSE),"")</f>
        <v/>
      </c>
      <c r="H3" s="64" t="s">
        <v>2283</v>
      </c>
      <c r="I3" s="64"/>
      <c r="J3" s="64"/>
      <c r="K3" s="64" t="s">
        <v>2288</v>
      </c>
      <c r="L3" s="64" t="s">
        <v>2286</v>
      </c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</row>
    <row r="4" spans="1:31" s="17" customFormat="1" ht="13.8" hidden="1" x14ac:dyDescent="0.3">
      <c r="A4" s="64" t="s">
        <v>1551</v>
      </c>
      <c r="B4" s="64" t="s">
        <v>1964</v>
      </c>
      <c r="C4" s="64" t="s">
        <v>1721</v>
      </c>
      <c r="D4" s="64" t="s">
        <v>1716</v>
      </c>
      <c r="E4" s="64" t="s">
        <v>1551</v>
      </c>
      <c r="F4" s="64" t="str">
        <f t="shared" ref="F4:F67" si="0">_xlfn.CONCAT(E4,";")</f>
        <v>NTC-PC04925-H-12;</v>
      </c>
      <c r="G4" s="64" t="str">
        <f>IFERROR(VLOOKUP($E4,Samples_Ext!$A:$Y,Samples_Seq!G$2,FALSE),"")</f>
        <v/>
      </c>
      <c r="H4" s="64" t="s">
        <v>2283</v>
      </c>
      <c r="I4" s="64"/>
      <c r="J4" s="64"/>
      <c r="K4" s="64" t="s">
        <v>2288</v>
      </c>
      <c r="L4" s="64" t="s">
        <v>2286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</row>
    <row r="5" spans="1:31" s="17" customFormat="1" ht="13.8" hidden="1" x14ac:dyDescent="0.3">
      <c r="A5" s="64" t="s">
        <v>1552</v>
      </c>
      <c r="B5" s="64" t="s">
        <v>2093</v>
      </c>
      <c r="C5" s="64" t="s">
        <v>1969</v>
      </c>
      <c r="D5" s="64" t="s">
        <v>1970</v>
      </c>
      <c r="E5" s="64" t="s">
        <v>1552</v>
      </c>
      <c r="F5" s="64" t="str">
        <f t="shared" si="0"/>
        <v>NTC-PC07578-H-12;</v>
      </c>
      <c r="G5" s="64" t="str">
        <f>IFERROR(VLOOKUP($E5,Samples_Ext!$A:$Y,Samples_Seq!G$2,FALSE),"")</f>
        <v/>
      </c>
      <c r="H5" s="64" t="s">
        <v>2283</v>
      </c>
      <c r="I5" s="64"/>
      <c r="J5" s="64"/>
      <c r="K5" s="64" t="s">
        <v>2288</v>
      </c>
      <c r="L5" s="64" t="s">
        <v>2286</v>
      </c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</row>
    <row r="6" spans="1:31" s="17" customFormat="1" ht="13.8" hidden="1" x14ac:dyDescent="0.3">
      <c r="A6" s="64" t="s">
        <v>1553</v>
      </c>
      <c r="B6" s="64" t="s">
        <v>2217</v>
      </c>
      <c r="C6" s="64" t="s">
        <v>2096</v>
      </c>
      <c r="D6" s="64" t="s">
        <v>2097</v>
      </c>
      <c r="E6" s="64" t="s">
        <v>1553</v>
      </c>
      <c r="F6" s="64" t="str">
        <f t="shared" si="0"/>
        <v>NTC-PC22190-F-12;</v>
      </c>
      <c r="G6" s="64" t="str">
        <f>IFERROR(VLOOKUP($E6,Samples_Ext!$A:$Y,Samples_Seq!G$2,FALSE),"")</f>
        <v/>
      </c>
      <c r="H6" s="64" t="s">
        <v>2283</v>
      </c>
      <c r="I6" s="64"/>
      <c r="J6" s="64"/>
      <c r="K6" s="64" t="s">
        <v>2288</v>
      </c>
      <c r="L6" s="64" t="s">
        <v>2286</v>
      </c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</row>
    <row r="7" spans="1:31" s="17" customFormat="1" ht="13.8" hidden="1" x14ac:dyDescent="0.3">
      <c r="A7" s="64" t="s">
        <v>1554</v>
      </c>
      <c r="B7" s="64" t="s">
        <v>2218</v>
      </c>
      <c r="C7" s="64" t="s">
        <v>2096</v>
      </c>
      <c r="D7" s="64" t="s">
        <v>2097</v>
      </c>
      <c r="E7" s="64" t="s">
        <v>1554</v>
      </c>
      <c r="F7" s="64" t="str">
        <f t="shared" si="0"/>
        <v>NTC-PC22192-D-12;</v>
      </c>
      <c r="G7" s="64" t="str">
        <f>IFERROR(VLOOKUP($E7,Samples_Ext!$A:$Y,Samples_Seq!G$2,FALSE),"")</f>
        <v/>
      </c>
      <c r="H7" s="64" t="s">
        <v>2283</v>
      </c>
      <c r="I7" s="64"/>
      <c r="J7" s="64"/>
      <c r="K7" s="64" t="s">
        <v>2288</v>
      </c>
      <c r="L7" s="64" t="s">
        <v>2286</v>
      </c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</row>
    <row r="8" spans="1:31" s="17" customFormat="1" ht="13.8" hidden="1" x14ac:dyDescent="0.3">
      <c r="A8" s="64" t="s">
        <v>481</v>
      </c>
      <c r="B8" s="64" t="s">
        <v>1951</v>
      </c>
      <c r="C8" s="64" t="s">
        <v>1715</v>
      </c>
      <c r="D8" s="64" t="s">
        <v>1716</v>
      </c>
      <c r="E8" s="64" t="s">
        <v>481</v>
      </c>
      <c r="F8" s="64" t="str">
        <f t="shared" si="0"/>
        <v>SC284724;</v>
      </c>
      <c r="G8" s="64" t="str">
        <f>IFERROR(VLOOKUP($E8,Samples_Ext!$A:$Y,Samples_Seq!G$2,FALSE),"")</f>
        <v/>
      </c>
      <c r="H8" s="64" t="s">
        <v>2283</v>
      </c>
      <c r="I8" s="64"/>
      <c r="J8" s="64"/>
      <c r="K8" s="64" t="s">
        <v>531</v>
      </c>
      <c r="L8" s="64" t="s">
        <v>1643</v>
      </c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 t="s">
        <v>1669</v>
      </c>
    </row>
    <row r="9" spans="1:31" s="17" customFormat="1" ht="13.8" hidden="1" x14ac:dyDescent="0.3">
      <c r="A9" s="64" t="s">
        <v>482</v>
      </c>
      <c r="B9" s="64" t="s">
        <v>1952</v>
      </c>
      <c r="C9" s="64" t="s">
        <v>1715</v>
      </c>
      <c r="D9" s="64" t="s">
        <v>1716</v>
      </c>
      <c r="E9" s="64" t="s">
        <v>482</v>
      </c>
      <c r="F9" s="64" t="str">
        <f t="shared" si="0"/>
        <v>SC284725;</v>
      </c>
      <c r="G9" s="64" t="str">
        <f>IFERROR(VLOOKUP($E9,Samples_Ext!$A:$Y,Samples_Seq!G$2,FALSE),"")</f>
        <v/>
      </c>
      <c r="H9" s="64" t="s">
        <v>2283</v>
      </c>
      <c r="I9" s="64"/>
      <c r="J9" s="64"/>
      <c r="K9" s="64" t="s">
        <v>531</v>
      </c>
      <c r="L9" s="64" t="s">
        <v>1644</v>
      </c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 t="s">
        <v>1669</v>
      </c>
    </row>
    <row r="10" spans="1:31" s="17" customFormat="1" ht="13.8" hidden="1" x14ac:dyDescent="0.3">
      <c r="A10" s="64" t="s">
        <v>483</v>
      </c>
      <c r="B10" s="64" t="s">
        <v>1953</v>
      </c>
      <c r="C10" s="64" t="s">
        <v>1715</v>
      </c>
      <c r="D10" s="64" t="s">
        <v>1716</v>
      </c>
      <c r="E10" s="64" t="s">
        <v>483</v>
      </c>
      <c r="F10" s="64" t="str">
        <f t="shared" si="0"/>
        <v>SC284726;</v>
      </c>
      <c r="G10" s="64" t="str">
        <f>IFERROR(VLOOKUP($E10,Samples_Ext!$A:$Y,Samples_Seq!G$2,FALSE),"")</f>
        <v/>
      </c>
      <c r="H10" s="64" t="s">
        <v>2283</v>
      </c>
      <c r="I10" s="64"/>
      <c r="J10" s="64"/>
      <c r="K10" s="64" t="s">
        <v>531</v>
      </c>
      <c r="L10" s="64" t="s">
        <v>1645</v>
      </c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 t="s">
        <v>1669</v>
      </c>
    </row>
    <row r="11" spans="1:31" s="17" customFormat="1" ht="13.8" hidden="1" x14ac:dyDescent="0.3">
      <c r="A11" s="64" t="s">
        <v>484</v>
      </c>
      <c r="B11" s="64" t="s">
        <v>1954</v>
      </c>
      <c r="C11" s="64" t="s">
        <v>1715</v>
      </c>
      <c r="D11" s="64" t="s">
        <v>1716</v>
      </c>
      <c r="E11" s="64" t="s">
        <v>484</v>
      </c>
      <c r="F11" s="64" t="str">
        <f t="shared" si="0"/>
        <v>SC284727;</v>
      </c>
      <c r="G11" s="64" t="str">
        <f>IFERROR(VLOOKUP($E11,Samples_Ext!$A:$Y,Samples_Seq!G$2,FALSE),"")</f>
        <v/>
      </c>
      <c r="H11" s="64" t="s">
        <v>2283</v>
      </c>
      <c r="I11" s="64"/>
      <c r="J11" s="64"/>
      <c r="K11" s="64" t="s">
        <v>531</v>
      </c>
      <c r="L11" s="64" t="s">
        <v>1646</v>
      </c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 t="s">
        <v>1669</v>
      </c>
    </row>
    <row r="12" spans="1:31" s="17" customFormat="1" ht="13.8" hidden="1" x14ac:dyDescent="0.3">
      <c r="A12" s="64" t="s">
        <v>485</v>
      </c>
      <c r="B12" s="64" t="s">
        <v>1955</v>
      </c>
      <c r="C12" s="64" t="s">
        <v>1715</v>
      </c>
      <c r="D12" s="64" t="s">
        <v>1716</v>
      </c>
      <c r="E12" s="64" t="s">
        <v>485</v>
      </c>
      <c r="F12" s="64" t="str">
        <f t="shared" si="0"/>
        <v>SC284728;</v>
      </c>
      <c r="G12" s="64" t="str">
        <f>IFERROR(VLOOKUP($E12,Samples_Ext!$A:$Y,Samples_Seq!G$2,FALSE),"")</f>
        <v/>
      </c>
      <c r="H12" s="64" t="s">
        <v>2283</v>
      </c>
      <c r="I12" s="64"/>
      <c r="J12" s="64"/>
      <c r="K12" s="64" t="s">
        <v>531</v>
      </c>
      <c r="L12" s="64" t="s">
        <v>528</v>
      </c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 t="s">
        <v>1669</v>
      </c>
    </row>
    <row r="13" spans="1:31" s="17" customFormat="1" ht="13.8" hidden="1" x14ac:dyDescent="0.3">
      <c r="A13" s="64" t="s">
        <v>486</v>
      </c>
      <c r="B13" s="64" t="s">
        <v>1956</v>
      </c>
      <c r="C13" s="64" t="s">
        <v>1715</v>
      </c>
      <c r="D13" s="64" t="s">
        <v>1716</v>
      </c>
      <c r="E13" s="64" t="s">
        <v>486</v>
      </c>
      <c r="F13" s="64" t="str">
        <f t="shared" si="0"/>
        <v>SC284729;</v>
      </c>
      <c r="G13" s="64" t="str">
        <f>IFERROR(VLOOKUP($E13,Samples_Ext!$A:$Y,Samples_Seq!G$2,FALSE),"")</f>
        <v/>
      </c>
      <c r="H13" s="64" t="s">
        <v>2283</v>
      </c>
      <c r="I13" s="64"/>
      <c r="J13" s="64"/>
      <c r="K13" s="64" t="s">
        <v>531</v>
      </c>
      <c r="L13" s="64" t="s">
        <v>529</v>
      </c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 t="s">
        <v>1669</v>
      </c>
    </row>
    <row r="14" spans="1:31" s="17" customFormat="1" ht="13.8" hidden="1" x14ac:dyDescent="0.3">
      <c r="A14" s="64" t="s">
        <v>490</v>
      </c>
      <c r="B14" s="64" t="s">
        <v>1957</v>
      </c>
      <c r="C14" s="64" t="s">
        <v>1721</v>
      </c>
      <c r="D14" s="64" t="s">
        <v>1716</v>
      </c>
      <c r="E14" s="64" t="s">
        <v>490</v>
      </c>
      <c r="F14" s="64" t="str">
        <f t="shared" si="0"/>
        <v>SC284730;</v>
      </c>
      <c r="G14" s="64" t="str">
        <f>IFERROR(VLOOKUP($E14,Samples_Ext!$A:$Y,Samples_Seq!G$2,FALSE),"")</f>
        <v/>
      </c>
      <c r="H14" s="64" t="s">
        <v>2283</v>
      </c>
      <c r="I14" s="64"/>
      <c r="J14" s="64"/>
      <c r="K14" s="64" t="s">
        <v>531</v>
      </c>
      <c r="L14" s="64" t="s">
        <v>1643</v>
      </c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</row>
    <row r="15" spans="1:31" s="17" customFormat="1" ht="13.8" hidden="1" x14ac:dyDescent="0.3">
      <c r="A15" s="64" t="s">
        <v>491</v>
      </c>
      <c r="B15" s="64" t="s">
        <v>1958</v>
      </c>
      <c r="C15" s="64" t="s">
        <v>1721</v>
      </c>
      <c r="D15" s="64" t="s">
        <v>1716</v>
      </c>
      <c r="E15" s="64" t="s">
        <v>491</v>
      </c>
      <c r="F15" s="64" t="str">
        <f t="shared" si="0"/>
        <v>SC284731;</v>
      </c>
      <c r="G15" s="64" t="str">
        <f>IFERROR(VLOOKUP($E15,Samples_Ext!$A:$Y,Samples_Seq!G$2,FALSE),"")</f>
        <v/>
      </c>
      <c r="H15" s="64" t="s">
        <v>2283</v>
      </c>
      <c r="I15" s="64"/>
      <c r="J15" s="64"/>
      <c r="K15" s="64" t="s">
        <v>531</v>
      </c>
      <c r="L15" s="64" t="s">
        <v>1644</v>
      </c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</row>
    <row r="16" spans="1:31" s="17" customFormat="1" ht="13.8" hidden="1" x14ac:dyDescent="0.3">
      <c r="A16" s="64" t="s">
        <v>492</v>
      </c>
      <c r="B16" s="64" t="s">
        <v>1959</v>
      </c>
      <c r="C16" s="64" t="s">
        <v>1721</v>
      </c>
      <c r="D16" s="64" t="s">
        <v>1716</v>
      </c>
      <c r="E16" s="64" t="s">
        <v>492</v>
      </c>
      <c r="F16" s="64" t="str">
        <f t="shared" si="0"/>
        <v>SC284732;</v>
      </c>
      <c r="G16" s="64" t="str">
        <f>IFERROR(VLOOKUP($E16,Samples_Ext!$A:$Y,Samples_Seq!G$2,FALSE),"")</f>
        <v/>
      </c>
      <c r="H16" s="64" t="s">
        <v>2283</v>
      </c>
      <c r="I16" s="64"/>
      <c r="J16" s="64"/>
      <c r="K16" s="64" t="s">
        <v>531</v>
      </c>
      <c r="L16" s="64" t="s">
        <v>1645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</row>
    <row r="17" spans="1:31" s="17" customFormat="1" ht="13.8" hidden="1" x14ac:dyDescent="0.3">
      <c r="A17" s="64" t="s">
        <v>493</v>
      </c>
      <c r="B17" s="64" t="s">
        <v>1960</v>
      </c>
      <c r="C17" s="64" t="s">
        <v>1721</v>
      </c>
      <c r="D17" s="64" t="s">
        <v>1716</v>
      </c>
      <c r="E17" s="64" t="s">
        <v>493</v>
      </c>
      <c r="F17" s="64" t="str">
        <f t="shared" si="0"/>
        <v>SC284733;</v>
      </c>
      <c r="G17" s="64" t="str">
        <f>IFERROR(VLOOKUP($E17,Samples_Ext!$A:$Y,Samples_Seq!G$2,FALSE),"")</f>
        <v/>
      </c>
      <c r="H17" s="64" t="s">
        <v>2283</v>
      </c>
      <c r="I17" s="64"/>
      <c r="J17" s="64"/>
      <c r="K17" s="64" t="s">
        <v>531</v>
      </c>
      <c r="L17" s="64" t="s">
        <v>1646</v>
      </c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</row>
    <row r="18" spans="1:31" s="17" customFormat="1" ht="13.8" hidden="1" x14ac:dyDescent="0.3">
      <c r="A18" s="64" t="s">
        <v>494</v>
      </c>
      <c r="B18" s="64" t="s">
        <v>1961</v>
      </c>
      <c r="C18" s="64" t="s">
        <v>1721</v>
      </c>
      <c r="D18" s="64" t="s">
        <v>1716</v>
      </c>
      <c r="E18" s="64" t="s">
        <v>494</v>
      </c>
      <c r="F18" s="64" t="str">
        <f t="shared" si="0"/>
        <v>SC284734;</v>
      </c>
      <c r="G18" s="64" t="str">
        <f>IFERROR(VLOOKUP($E18,Samples_Ext!$A:$Y,Samples_Seq!G$2,FALSE),"")</f>
        <v/>
      </c>
      <c r="H18" s="64" t="s">
        <v>2283</v>
      </c>
      <c r="I18" s="64"/>
      <c r="J18" s="64"/>
      <c r="K18" s="64" t="s">
        <v>2284</v>
      </c>
      <c r="L18" s="64" t="s">
        <v>528</v>
      </c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</row>
    <row r="19" spans="1:31" s="17" customFormat="1" ht="13.8" hidden="1" x14ac:dyDescent="0.3">
      <c r="A19" s="64" t="s">
        <v>495</v>
      </c>
      <c r="B19" s="64" t="s">
        <v>1962</v>
      </c>
      <c r="C19" s="64" t="s">
        <v>1721</v>
      </c>
      <c r="D19" s="64" t="s">
        <v>1716</v>
      </c>
      <c r="E19" s="64" t="s">
        <v>495</v>
      </c>
      <c r="F19" s="64" t="str">
        <f t="shared" si="0"/>
        <v>SC284735;</v>
      </c>
      <c r="G19" s="64" t="str">
        <f>IFERROR(VLOOKUP($E19,Samples_Ext!$A:$Y,Samples_Seq!G$2,FALSE),"")</f>
        <v/>
      </c>
      <c r="H19" s="64" t="s">
        <v>2283</v>
      </c>
      <c r="I19" s="64"/>
      <c r="J19" s="64"/>
      <c r="K19" s="64" t="s">
        <v>2284</v>
      </c>
      <c r="L19" s="64" t="s">
        <v>529</v>
      </c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</row>
    <row r="20" spans="1:31" s="17" customFormat="1" ht="13.8" hidden="1" x14ac:dyDescent="0.3">
      <c r="A20" s="64" t="s">
        <v>515</v>
      </c>
      <c r="B20" s="64" t="s">
        <v>2087</v>
      </c>
      <c r="C20" s="64" t="s">
        <v>1969</v>
      </c>
      <c r="D20" s="64" t="s">
        <v>1970</v>
      </c>
      <c r="E20" s="64" t="s">
        <v>515</v>
      </c>
      <c r="F20" s="64" t="str">
        <f t="shared" si="0"/>
        <v>SC326763;</v>
      </c>
      <c r="G20" s="64" t="str">
        <f>IFERROR(VLOOKUP($E20,Samples_Ext!$A:$Y,Samples_Seq!G$2,FALSE),"")</f>
        <v/>
      </c>
      <c r="H20" s="64" t="s">
        <v>2283</v>
      </c>
      <c r="I20" s="64"/>
      <c r="J20" s="64"/>
      <c r="K20" s="64" t="s">
        <v>531</v>
      </c>
      <c r="L20" s="64" t="s">
        <v>1643</v>
      </c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</row>
    <row r="21" spans="1:31" s="17" customFormat="1" ht="13.8" hidden="1" x14ac:dyDescent="0.3">
      <c r="A21" s="64" t="s">
        <v>519</v>
      </c>
      <c r="B21" s="64" t="s">
        <v>2088</v>
      </c>
      <c r="C21" s="64" t="s">
        <v>1969</v>
      </c>
      <c r="D21" s="64" t="s">
        <v>1970</v>
      </c>
      <c r="E21" s="64" t="s">
        <v>519</v>
      </c>
      <c r="F21" s="64" t="str">
        <f t="shared" si="0"/>
        <v>SC326764;</v>
      </c>
      <c r="G21" s="64" t="str">
        <f>IFERROR(VLOOKUP($E21,Samples_Ext!$A:$Y,Samples_Seq!G$2,FALSE),"")</f>
        <v/>
      </c>
      <c r="H21" s="64" t="s">
        <v>2283</v>
      </c>
      <c r="I21" s="64"/>
      <c r="J21" s="64"/>
      <c r="K21" s="64" t="s">
        <v>531</v>
      </c>
      <c r="L21" s="64" t="s">
        <v>1644</v>
      </c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</row>
    <row r="22" spans="1:31" s="17" customFormat="1" ht="13.8" hidden="1" x14ac:dyDescent="0.3">
      <c r="A22" s="64" t="s">
        <v>520</v>
      </c>
      <c r="B22" s="64" t="s">
        <v>2089</v>
      </c>
      <c r="C22" s="64" t="s">
        <v>1969</v>
      </c>
      <c r="D22" s="64" t="s">
        <v>1970</v>
      </c>
      <c r="E22" s="64" t="s">
        <v>520</v>
      </c>
      <c r="F22" s="64" t="str">
        <f t="shared" si="0"/>
        <v>SC326765;</v>
      </c>
      <c r="G22" s="64" t="str">
        <f>IFERROR(VLOOKUP($E22,Samples_Ext!$A:$Y,Samples_Seq!G$2,FALSE),"")</f>
        <v/>
      </c>
      <c r="H22" s="64" t="s">
        <v>2283</v>
      </c>
      <c r="I22" s="64"/>
      <c r="J22" s="64"/>
      <c r="K22" s="64" t="s">
        <v>531</v>
      </c>
      <c r="L22" s="64" t="s">
        <v>1645</v>
      </c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</row>
    <row r="23" spans="1:31" s="17" customFormat="1" ht="13.8" hidden="1" x14ac:dyDescent="0.3">
      <c r="A23" s="64" t="s">
        <v>521</v>
      </c>
      <c r="B23" s="64" t="s">
        <v>2090</v>
      </c>
      <c r="C23" s="64" t="s">
        <v>1969</v>
      </c>
      <c r="D23" s="64" t="s">
        <v>1970</v>
      </c>
      <c r="E23" s="64" t="s">
        <v>521</v>
      </c>
      <c r="F23" s="64" t="str">
        <f t="shared" si="0"/>
        <v>SC326766;</v>
      </c>
      <c r="G23" s="64" t="str">
        <f>IFERROR(VLOOKUP($E23,Samples_Ext!$A:$Y,Samples_Seq!G$2,FALSE),"")</f>
        <v/>
      </c>
      <c r="H23" s="64" t="s">
        <v>2283</v>
      </c>
      <c r="I23" s="64"/>
      <c r="J23" s="64"/>
      <c r="K23" s="64" t="s">
        <v>531</v>
      </c>
      <c r="L23" s="64" t="s">
        <v>1646</v>
      </c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</row>
    <row r="24" spans="1:31" s="17" customFormat="1" ht="13.8" hidden="1" x14ac:dyDescent="0.3">
      <c r="A24" s="64" t="s">
        <v>522</v>
      </c>
      <c r="B24" s="64" t="s">
        <v>2091</v>
      </c>
      <c r="C24" s="64" t="s">
        <v>1969</v>
      </c>
      <c r="D24" s="64" t="s">
        <v>1970</v>
      </c>
      <c r="E24" s="64" t="s">
        <v>522</v>
      </c>
      <c r="F24" s="64" t="str">
        <f t="shared" si="0"/>
        <v>SC326767;</v>
      </c>
      <c r="G24" s="64" t="str">
        <f>IFERROR(VLOOKUP($E24,Samples_Ext!$A:$Y,Samples_Seq!G$2,FALSE),"")</f>
        <v/>
      </c>
      <c r="H24" s="64" t="s">
        <v>2283</v>
      </c>
      <c r="I24" s="64"/>
      <c r="J24" s="64"/>
      <c r="K24" s="64" t="s">
        <v>2284</v>
      </c>
      <c r="L24" s="64" t="s">
        <v>528</v>
      </c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</row>
    <row r="25" spans="1:31" s="17" customFormat="1" ht="13.8" hidden="1" x14ac:dyDescent="0.3">
      <c r="A25" s="64" t="s">
        <v>517</v>
      </c>
      <c r="B25" s="64" t="s">
        <v>2092</v>
      </c>
      <c r="C25" s="64" t="s">
        <v>1969</v>
      </c>
      <c r="D25" s="64" t="s">
        <v>1970</v>
      </c>
      <c r="E25" s="64" t="s">
        <v>517</v>
      </c>
      <c r="F25" s="64" t="str">
        <f t="shared" si="0"/>
        <v>SC326768;</v>
      </c>
      <c r="G25" s="64" t="str">
        <f>IFERROR(VLOOKUP($E25,Samples_Ext!$A:$Y,Samples_Seq!G$2,FALSE),"")</f>
        <v/>
      </c>
      <c r="H25" s="64" t="s">
        <v>2283</v>
      </c>
      <c r="I25" s="64"/>
      <c r="J25" s="64"/>
      <c r="K25" s="64" t="s">
        <v>2284</v>
      </c>
      <c r="L25" s="64" t="s">
        <v>529</v>
      </c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</row>
    <row r="26" spans="1:31" s="17" customFormat="1" ht="13.8" hidden="1" x14ac:dyDescent="0.3">
      <c r="A26" s="64" t="s">
        <v>1527</v>
      </c>
      <c r="B26" s="64" t="s">
        <v>2203</v>
      </c>
      <c r="C26" s="64" t="s">
        <v>2096</v>
      </c>
      <c r="D26" s="64" t="s">
        <v>2097</v>
      </c>
      <c r="E26" s="64" t="s">
        <v>1527</v>
      </c>
      <c r="F26" s="64" t="str">
        <f t="shared" si="0"/>
        <v>SC555338;</v>
      </c>
      <c r="G26" s="64" t="str">
        <f>IFERROR(VLOOKUP($E26,Samples_Ext!$A:$Y,Samples_Seq!G$2,FALSE),"")</f>
        <v/>
      </c>
      <c r="H26" s="64" t="s">
        <v>2283</v>
      </c>
      <c r="I26" s="64"/>
      <c r="J26" s="64"/>
      <c r="K26" s="64" t="s">
        <v>2284</v>
      </c>
      <c r="L26" s="64" t="s">
        <v>2287</v>
      </c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 t="s">
        <v>1669</v>
      </c>
    </row>
    <row r="27" spans="1:31" s="17" customFormat="1" ht="13.8" hidden="1" x14ac:dyDescent="0.3">
      <c r="A27" s="64" t="s">
        <v>1528</v>
      </c>
      <c r="B27" s="64" t="s">
        <v>2204</v>
      </c>
      <c r="C27" s="64" t="s">
        <v>2096</v>
      </c>
      <c r="D27" s="64" t="s">
        <v>2097</v>
      </c>
      <c r="E27" s="64" t="s">
        <v>1528</v>
      </c>
      <c r="F27" s="64" t="str">
        <f t="shared" si="0"/>
        <v>SC555339;</v>
      </c>
      <c r="G27" s="64" t="str">
        <f>IFERROR(VLOOKUP($E27,Samples_Ext!$A:$Y,Samples_Seq!G$2,FALSE),"")</f>
        <v/>
      </c>
      <c r="H27" s="64" t="s">
        <v>2283</v>
      </c>
      <c r="I27" s="64"/>
      <c r="J27" s="64"/>
      <c r="K27" s="64" t="s">
        <v>531</v>
      </c>
      <c r="L27" s="64" t="s">
        <v>1644</v>
      </c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</row>
    <row r="28" spans="1:31" s="17" customFormat="1" ht="13.8" hidden="1" x14ac:dyDescent="0.3">
      <c r="A28" s="64" t="s">
        <v>1529</v>
      </c>
      <c r="B28" s="64" t="s">
        <v>2205</v>
      </c>
      <c r="C28" s="64" t="s">
        <v>2096</v>
      </c>
      <c r="D28" s="64" t="s">
        <v>2097</v>
      </c>
      <c r="E28" s="64" t="s">
        <v>1529</v>
      </c>
      <c r="F28" s="64" t="str">
        <f t="shared" si="0"/>
        <v>SC555340;</v>
      </c>
      <c r="G28" s="64" t="str">
        <f>IFERROR(VLOOKUP($E28,Samples_Ext!$A:$Y,Samples_Seq!G$2,FALSE),"")</f>
        <v/>
      </c>
      <c r="H28" s="64" t="s">
        <v>2283</v>
      </c>
      <c r="I28" s="64"/>
      <c r="J28" s="64"/>
      <c r="K28" s="64" t="s">
        <v>2284</v>
      </c>
      <c r="L28" s="64" t="s">
        <v>528</v>
      </c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</row>
    <row r="29" spans="1:31" s="17" customFormat="1" ht="13.8" hidden="1" x14ac:dyDescent="0.3">
      <c r="A29" s="64" t="s">
        <v>1530</v>
      </c>
      <c r="B29" s="64" t="s">
        <v>2206</v>
      </c>
      <c r="C29" s="64" t="s">
        <v>2096</v>
      </c>
      <c r="D29" s="64" t="s">
        <v>2097</v>
      </c>
      <c r="E29" s="64" t="s">
        <v>1530</v>
      </c>
      <c r="F29" s="64" t="str">
        <f t="shared" si="0"/>
        <v>SC555341;</v>
      </c>
      <c r="G29" s="64" t="str">
        <f>IFERROR(VLOOKUP($E29,Samples_Ext!$A:$Y,Samples_Seq!G$2,FALSE),"")</f>
        <v/>
      </c>
      <c r="H29" s="64" t="s">
        <v>2283</v>
      </c>
      <c r="I29" s="64"/>
      <c r="J29" s="64"/>
      <c r="K29" s="64" t="s">
        <v>531</v>
      </c>
      <c r="L29" s="64" t="s">
        <v>1643</v>
      </c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</row>
    <row r="30" spans="1:31" s="17" customFormat="1" ht="13.8" hidden="1" x14ac:dyDescent="0.3">
      <c r="A30" s="64" t="s">
        <v>1531</v>
      </c>
      <c r="B30" s="64" t="s">
        <v>2207</v>
      </c>
      <c r="C30" s="64" t="s">
        <v>2096</v>
      </c>
      <c r="D30" s="64" t="s">
        <v>2097</v>
      </c>
      <c r="E30" s="64" t="s">
        <v>1531</v>
      </c>
      <c r="F30" s="64" t="str">
        <f t="shared" si="0"/>
        <v>SC555342;</v>
      </c>
      <c r="G30" s="64" t="str">
        <f>IFERROR(VLOOKUP($E30,Samples_Ext!$A:$Y,Samples_Seq!G$2,FALSE),"")</f>
        <v/>
      </c>
      <c r="H30" s="64" t="s">
        <v>2283</v>
      </c>
      <c r="I30" s="64"/>
      <c r="J30" s="64"/>
      <c r="K30" s="64" t="s">
        <v>531</v>
      </c>
      <c r="L30" s="64" t="s">
        <v>1645</v>
      </c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</row>
    <row r="31" spans="1:31" s="17" customFormat="1" ht="13.8" hidden="1" x14ac:dyDescent="0.3">
      <c r="A31" s="64" t="s">
        <v>1532</v>
      </c>
      <c r="B31" s="64" t="s">
        <v>2208</v>
      </c>
      <c r="C31" s="64" t="s">
        <v>2096</v>
      </c>
      <c r="D31" s="64" t="s">
        <v>2097</v>
      </c>
      <c r="E31" s="64" t="s">
        <v>1532</v>
      </c>
      <c r="F31" s="64" t="str">
        <f t="shared" si="0"/>
        <v>SC555343;</v>
      </c>
      <c r="G31" s="64" t="str">
        <f>IFERROR(VLOOKUP($E31,Samples_Ext!$A:$Y,Samples_Seq!G$2,FALSE),"")</f>
        <v/>
      </c>
      <c r="H31" s="64" t="s">
        <v>2283</v>
      </c>
      <c r="I31" s="64"/>
      <c r="J31" s="64"/>
      <c r="K31" s="64" t="s">
        <v>531</v>
      </c>
      <c r="L31" s="64" t="s">
        <v>1646</v>
      </c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</row>
    <row r="32" spans="1:31" s="17" customFormat="1" ht="13.8" hidden="1" x14ac:dyDescent="0.3">
      <c r="A32" s="64" t="s">
        <v>1533</v>
      </c>
      <c r="B32" s="64" t="s">
        <v>2209</v>
      </c>
      <c r="C32" s="64" t="s">
        <v>2096</v>
      </c>
      <c r="D32" s="64" t="s">
        <v>2097</v>
      </c>
      <c r="E32" s="64" t="s">
        <v>1533</v>
      </c>
      <c r="F32" s="64" t="str">
        <f t="shared" si="0"/>
        <v>SC555344;</v>
      </c>
      <c r="G32" s="64" t="str">
        <f>IFERROR(VLOOKUP($E32,Samples_Ext!$A:$Y,Samples_Seq!G$2,FALSE),"")</f>
        <v/>
      </c>
      <c r="H32" s="64" t="s">
        <v>2283</v>
      </c>
      <c r="I32" s="64"/>
      <c r="J32" s="64"/>
      <c r="K32" s="64" t="s">
        <v>2284</v>
      </c>
      <c r="L32" s="64" t="s">
        <v>529</v>
      </c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</row>
    <row r="33" spans="1:31" s="17" customFormat="1" ht="13.8" hidden="1" x14ac:dyDescent="0.3">
      <c r="A33" s="64" t="s">
        <v>1534</v>
      </c>
      <c r="B33" s="64" t="s">
        <v>2210</v>
      </c>
      <c r="C33" s="64" t="s">
        <v>2096</v>
      </c>
      <c r="D33" s="64" t="s">
        <v>2097</v>
      </c>
      <c r="E33" s="64" t="s">
        <v>1534</v>
      </c>
      <c r="F33" s="64" t="str">
        <f t="shared" si="0"/>
        <v>SC555345;</v>
      </c>
      <c r="G33" s="64" t="str">
        <f>IFERROR(VLOOKUP($E33,Samples_Ext!$A:$Y,Samples_Seq!G$2,FALSE),"")</f>
        <v/>
      </c>
      <c r="H33" s="64" t="s">
        <v>2283</v>
      </c>
      <c r="I33" s="64"/>
      <c r="J33" s="64"/>
      <c r="K33" s="64" t="s">
        <v>2284</v>
      </c>
      <c r="L33" s="64" t="s">
        <v>529</v>
      </c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</row>
    <row r="34" spans="1:31" s="17" customFormat="1" ht="13.8" hidden="1" x14ac:dyDescent="0.3">
      <c r="A34" s="64" t="s">
        <v>1535</v>
      </c>
      <c r="B34" s="64" t="s">
        <v>2211</v>
      </c>
      <c r="C34" s="64" t="s">
        <v>2096</v>
      </c>
      <c r="D34" s="64" t="s">
        <v>2097</v>
      </c>
      <c r="E34" s="64" t="s">
        <v>1535</v>
      </c>
      <c r="F34" s="64" t="str">
        <f t="shared" si="0"/>
        <v>SC555346;</v>
      </c>
      <c r="G34" s="64" t="str">
        <f>IFERROR(VLOOKUP($E34,Samples_Ext!$A:$Y,Samples_Seq!G$2,FALSE),"")</f>
        <v/>
      </c>
      <c r="H34" s="64" t="s">
        <v>2283</v>
      </c>
      <c r="I34" s="64"/>
      <c r="J34" s="64"/>
      <c r="K34" s="64" t="s">
        <v>531</v>
      </c>
      <c r="L34" s="64" t="s">
        <v>1645</v>
      </c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</row>
    <row r="35" spans="1:31" s="17" customFormat="1" ht="13.8" hidden="1" x14ac:dyDescent="0.3">
      <c r="A35" s="64" t="s">
        <v>1536</v>
      </c>
      <c r="B35" s="64" t="s">
        <v>2212</v>
      </c>
      <c r="C35" s="64" t="s">
        <v>2096</v>
      </c>
      <c r="D35" s="64" t="s">
        <v>2097</v>
      </c>
      <c r="E35" s="64" t="s">
        <v>1536</v>
      </c>
      <c r="F35" s="64" t="str">
        <f t="shared" si="0"/>
        <v>SC555347;</v>
      </c>
      <c r="G35" s="64" t="str">
        <f>IFERROR(VLOOKUP($E35,Samples_Ext!$A:$Y,Samples_Seq!G$2,FALSE),"")</f>
        <v/>
      </c>
      <c r="H35" s="64" t="s">
        <v>2283</v>
      </c>
      <c r="I35" s="64"/>
      <c r="J35" s="64"/>
      <c r="K35" s="64" t="s">
        <v>531</v>
      </c>
      <c r="L35" s="64" t="s">
        <v>1643</v>
      </c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</row>
    <row r="36" spans="1:31" s="17" customFormat="1" ht="13.8" hidden="1" x14ac:dyDescent="0.3">
      <c r="A36" s="64" t="s">
        <v>1537</v>
      </c>
      <c r="B36" s="64" t="s">
        <v>2213</v>
      </c>
      <c r="C36" s="64" t="s">
        <v>2096</v>
      </c>
      <c r="D36" s="64" t="s">
        <v>2097</v>
      </c>
      <c r="E36" s="64" t="s">
        <v>1537</v>
      </c>
      <c r="F36" s="64" t="str">
        <f t="shared" si="0"/>
        <v>SC555348;</v>
      </c>
      <c r="G36" s="64" t="str">
        <f>IFERROR(VLOOKUP($E36,Samples_Ext!$A:$Y,Samples_Seq!G$2,FALSE),"")</f>
        <v/>
      </c>
      <c r="H36" s="64" t="s">
        <v>2283</v>
      </c>
      <c r="I36" s="64"/>
      <c r="J36" s="64"/>
      <c r="K36" s="64" t="s">
        <v>2284</v>
      </c>
      <c r="L36" s="64" t="s">
        <v>528</v>
      </c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</row>
    <row r="37" spans="1:31" s="17" customFormat="1" ht="13.8" hidden="1" x14ac:dyDescent="0.3">
      <c r="A37" s="64" t="s">
        <v>1538</v>
      </c>
      <c r="B37" s="64" t="s">
        <v>2214</v>
      </c>
      <c r="C37" s="64" t="s">
        <v>2096</v>
      </c>
      <c r="D37" s="64" t="s">
        <v>2097</v>
      </c>
      <c r="E37" s="64" t="s">
        <v>1538</v>
      </c>
      <c r="F37" s="64" t="str">
        <f t="shared" si="0"/>
        <v>SC555349;</v>
      </c>
      <c r="G37" s="64" t="str">
        <f>IFERROR(VLOOKUP($E37,Samples_Ext!$A:$Y,Samples_Seq!G$2,FALSE),"")</f>
        <v/>
      </c>
      <c r="H37" s="64" t="s">
        <v>2283</v>
      </c>
      <c r="I37" s="64"/>
      <c r="J37" s="64"/>
      <c r="K37" s="64" t="s">
        <v>531</v>
      </c>
      <c r="L37" s="64" t="s">
        <v>1644</v>
      </c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</row>
    <row r="38" spans="1:31" s="17" customFormat="1" ht="13.8" hidden="1" x14ac:dyDescent="0.3">
      <c r="A38" s="64" t="s">
        <v>1539</v>
      </c>
      <c r="B38" s="64" t="s">
        <v>2215</v>
      </c>
      <c r="C38" s="64" t="s">
        <v>2096</v>
      </c>
      <c r="D38" s="64" t="s">
        <v>2097</v>
      </c>
      <c r="E38" s="64" t="s">
        <v>1539</v>
      </c>
      <c r="F38" s="64" t="str">
        <f t="shared" si="0"/>
        <v>SC555350;</v>
      </c>
      <c r="G38" s="64" t="str">
        <f>IFERROR(VLOOKUP($E38,Samples_Ext!$A:$Y,Samples_Seq!G$2,FALSE),"")</f>
        <v/>
      </c>
      <c r="H38" s="64" t="s">
        <v>2283</v>
      </c>
      <c r="I38" s="64"/>
      <c r="J38" s="64"/>
      <c r="K38" s="64" t="s">
        <v>531</v>
      </c>
      <c r="L38" s="64" t="s">
        <v>1646</v>
      </c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</row>
    <row r="39" spans="1:31" s="17" customFormat="1" ht="13.8" hidden="1" x14ac:dyDescent="0.3">
      <c r="A39" s="64" t="s">
        <v>1540</v>
      </c>
      <c r="B39" s="64" t="s">
        <v>2216</v>
      </c>
      <c r="C39" s="64" t="s">
        <v>2096</v>
      </c>
      <c r="D39" s="64" t="s">
        <v>2097</v>
      </c>
      <c r="E39" s="64" t="s">
        <v>1540</v>
      </c>
      <c r="F39" s="64" t="str">
        <f t="shared" si="0"/>
        <v>SC555351;</v>
      </c>
      <c r="G39" s="64" t="str">
        <f>IFERROR(VLOOKUP($E39,Samples_Ext!$A:$Y,Samples_Seq!G$2,FALSE),"")</f>
        <v/>
      </c>
      <c r="H39" s="64" t="s">
        <v>2283</v>
      </c>
      <c r="I39" s="64"/>
      <c r="J39" s="64"/>
      <c r="K39" s="64" t="s">
        <v>2284</v>
      </c>
      <c r="L39" s="64" t="s">
        <v>2287</v>
      </c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</row>
    <row r="40" spans="1:31" s="17" customFormat="1" ht="13.8" hidden="1" x14ac:dyDescent="0.3">
      <c r="A40" s="64" t="s">
        <v>1555</v>
      </c>
      <c r="B40" s="64" t="s">
        <v>1965</v>
      </c>
      <c r="C40" s="64" t="s">
        <v>1715</v>
      </c>
      <c r="D40" s="64" t="s">
        <v>1716</v>
      </c>
      <c r="E40" s="64" t="s">
        <v>1555</v>
      </c>
      <c r="F40" s="64" t="str">
        <f t="shared" si="0"/>
        <v>Water-PC04924-G-12;</v>
      </c>
      <c r="G40" s="64" t="str">
        <f>IFERROR(VLOOKUP($E40,Samples_Ext!$A:$Y,Samples_Seq!G$2,FALSE),"")</f>
        <v/>
      </c>
      <c r="H40" s="64" t="s">
        <v>2283</v>
      </c>
      <c r="I40" s="64"/>
      <c r="J40" s="64"/>
      <c r="K40" s="64" t="s">
        <v>2288</v>
      </c>
      <c r="L40" s="64" t="s">
        <v>2285</v>
      </c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</row>
    <row r="41" spans="1:31" s="17" customFormat="1" ht="13.8" hidden="1" x14ac:dyDescent="0.3">
      <c r="A41" s="64" t="s">
        <v>1556</v>
      </c>
      <c r="B41" s="64" t="s">
        <v>1966</v>
      </c>
      <c r="C41" s="64" t="s">
        <v>1721</v>
      </c>
      <c r="D41" s="64" t="s">
        <v>1716</v>
      </c>
      <c r="E41" s="64" t="s">
        <v>1556</v>
      </c>
      <c r="F41" s="64" t="str">
        <f t="shared" si="0"/>
        <v>Water-PC04925-G-12;</v>
      </c>
      <c r="G41" s="64" t="str">
        <f>IFERROR(VLOOKUP($E41,Samples_Ext!$A:$Y,Samples_Seq!G$2,FALSE),"")</f>
        <v/>
      </c>
      <c r="H41" s="64" t="s">
        <v>2283</v>
      </c>
      <c r="I41" s="64"/>
      <c r="J41" s="64"/>
      <c r="K41" s="64" t="s">
        <v>2288</v>
      </c>
      <c r="L41" s="64" t="s">
        <v>2285</v>
      </c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</row>
    <row r="42" spans="1:31" s="17" customFormat="1" ht="13.8" hidden="1" x14ac:dyDescent="0.3">
      <c r="A42" s="64" t="s">
        <v>1557</v>
      </c>
      <c r="B42" s="64" t="s">
        <v>2094</v>
      </c>
      <c r="C42" s="64" t="s">
        <v>1969</v>
      </c>
      <c r="D42" s="64" t="s">
        <v>1970</v>
      </c>
      <c r="E42" s="64" t="s">
        <v>1557</v>
      </c>
      <c r="F42" s="64" t="str">
        <f t="shared" si="0"/>
        <v>Water-PC07578-G-12;</v>
      </c>
      <c r="G42" s="64" t="str">
        <f>IFERROR(VLOOKUP($E42,Samples_Ext!$A:$Y,Samples_Seq!G$2,FALSE),"")</f>
        <v/>
      </c>
      <c r="H42" s="64" t="s">
        <v>2283</v>
      </c>
      <c r="I42" s="64"/>
      <c r="J42" s="64"/>
      <c r="K42" s="64" t="s">
        <v>2288</v>
      </c>
      <c r="L42" s="64" t="s">
        <v>2285</v>
      </c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</row>
    <row r="43" spans="1:31" s="17" customFormat="1" ht="13.8" hidden="1" x14ac:dyDescent="0.3">
      <c r="A43" s="64" t="s">
        <v>1558</v>
      </c>
      <c r="B43" s="64" t="s">
        <v>2219</v>
      </c>
      <c r="C43" s="64" t="s">
        <v>2096</v>
      </c>
      <c r="D43" s="64" t="s">
        <v>2097</v>
      </c>
      <c r="E43" s="64" t="s">
        <v>1558</v>
      </c>
      <c r="F43" s="64" t="str">
        <f t="shared" si="0"/>
        <v>Water-PC22190-E-12;</v>
      </c>
      <c r="G43" s="64" t="str">
        <f>IFERROR(VLOOKUP($E43,Samples_Ext!$A:$Y,Samples_Seq!G$2,FALSE),"")</f>
        <v/>
      </c>
      <c r="H43" s="64" t="s">
        <v>2283</v>
      </c>
      <c r="I43" s="64"/>
      <c r="J43" s="64"/>
      <c r="K43" s="64" t="s">
        <v>2288</v>
      </c>
      <c r="L43" s="64" t="s">
        <v>2285</v>
      </c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</row>
    <row r="44" spans="1:31" s="17" customFormat="1" ht="13.8" hidden="1" x14ac:dyDescent="0.3">
      <c r="A44" s="64" t="s">
        <v>1559</v>
      </c>
      <c r="B44" s="64" t="s">
        <v>2220</v>
      </c>
      <c r="C44" s="64" t="s">
        <v>2096</v>
      </c>
      <c r="D44" s="64" t="s">
        <v>2097</v>
      </c>
      <c r="E44" s="64" t="s">
        <v>1559</v>
      </c>
      <c r="F44" s="64" t="str">
        <f t="shared" si="0"/>
        <v>Water-PC22192-C-12;</v>
      </c>
      <c r="G44" s="64" t="str">
        <f>IFERROR(VLOOKUP($E44,Samples_Ext!$A:$Y,Samples_Seq!G$2,FALSE),"")</f>
        <v/>
      </c>
      <c r="H44" s="64" t="s">
        <v>2283</v>
      </c>
      <c r="I44" s="64"/>
      <c r="J44" s="64"/>
      <c r="K44" s="64" t="s">
        <v>2288</v>
      </c>
      <c r="L44" s="64" t="s">
        <v>2285</v>
      </c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</row>
    <row r="45" spans="1:31" s="17" customFormat="1" ht="13.8" x14ac:dyDescent="0.3">
      <c r="A45" s="17" t="s">
        <v>173</v>
      </c>
      <c r="B45" s="17" t="s">
        <v>1714</v>
      </c>
      <c r="C45" s="17" t="s">
        <v>1715</v>
      </c>
      <c r="D45" s="17" t="s">
        <v>1716</v>
      </c>
      <c r="E45" s="17" t="s">
        <v>173</v>
      </c>
      <c r="F45" s="64" t="str">
        <f t="shared" si="0"/>
        <v>SC249358;</v>
      </c>
      <c r="G45" s="17" t="str">
        <f>IFERROR(VLOOKUP($E45,Samples_Ext!$A:$Y,Samples_Seq!G$2,FALSE),"")</f>
        <v>DZ35322 0006_01</v>
      </c>
      <c r="H45" s="17" t="str">
        <f>VLOOKUP($E45,Samples_Ext!$A:$Y,Samples_Seq!H$2,FALSE)</f>
        <v>Ext.Control</v>
      </c>
      <c r="I45" s="17" t="s">
        <v>443</v>
      </c>
      <c r="J45" s="17">
        <f>VLOOKUP($E45,Samples_Ext!$A:$Y,Samples_Seq!J$2,FALSE)</f>
        <v>6</v>
      </c>
      <c r="K45" s="17" t="str">
        <f>VLOOKUP($E45,Samples_Ext!$A:$Y,Samples_Seq!K$2,FALSE)</f>
        <v>AC</v>
      </c>
      <c r="L45" s="17" t="str">
        <f>VLOOKUP($E45,Samples_Ext!$A:$Y,Samples_Seq!L$2,FALSE)</f>
        <v>DZ35322</v>
      </c>
      <c r="M45" s="17" t="str">
        <f>VLOOKUP($E45,Samples_Ext!$A:$Y,Samples_Seq!M$2,FALSE)</f>
        <v>sFEMB-001-R-002</v>
      </c>
      <c r="N45" s="17" t="str">
        <f>VLOOKUP($E45,Samples_Ext!$A:$Y,Samples_Seq!N$2,FALSE)</f>
        <v>Qiagen</v>
      </c>
      <c r="O45" s="17" t="str">
        <f>VLOOKUP($E45,Samples_Ext!$A:$Y,Samples_Seq!O$2,FALSE)</f>
        <v>DSP Virus</v>
      </c>
      <c r="P45" s="17" t="str">
        <f>VLOOKUP($E45,Samples_Ext!$A:$Y,Samples_Seq!P$2,FALSE)</f>
        <v>QIASymphony</v>
      </c>
      <c r="Q45" s="17" t="str">
        <f>VLOOKUP($E45,Samples_Ext!$A:$Y,Samples_Seq!Q$2,FALSE)</f>
        <v>Vertical</v>
      </c>
      <c r="R45" s="17" t="str">
        <f>VLOOKUP($E45,Samples_Ext!$A:$Y,Samples_Seq!R$2,FALSE)</f>
        <v>Tubes</v>
      </c>
      <c r="S45" s="17" t="str">
        <f>VLOOKUP($E45,Samples_Ext!$A:$Y,Samples_Seq!S$2,FALSE)</f>
        <v>None</v>
      </c>
      <c r="T45" s="17" t="str">
        <f>VLOOKUP($E45,Samples_Ext!$A:$Y,Samples_Seq!T$2,FALSE)</f>
        <v>None</v>
      </c>
      <c r="U45" s="17" t="str">
        <f>VLOOKUP($E45,Samples_Ext!$A:$Y,Samples_Seq!U$2,FALSE)</f>
        <v>None</v>
      </c>
      <c r="V45" s="17" t="str">
        <f>VLOOKUP($E45,Samples_Ext!$A:$Y,Samples_Seq!V$2,FALSE)</f>
        <v>None</v>
      </c>
      <c r="W45" s="17" t="str">
        <f>VLOOKUP($E45,Samples_Ext!$A:$Y,Samples_Seq!W$2,FALSE)</f>
        <v>A</v>
      </c>
      <c r="X45" s="17" t="str">
        <f>VLOOKUP($E45,Samples_Ext!$A:$Y,Samples_Seq!X$2,FALSE)</f>
        <v>01</v>
      </c>
      <c r="Y45" s="17" t="str">
        <f>VLOOKUP($E45,Samples_Ext!$A:$Y,Samples_Seq!Y$2,FALSE)</f>
        <v>PC01715</v>
      </c>
      <c r="Z45" s="17">
        <f>VLOOKUP($E45,Samples_Ext!$A:$Y,Samples_Seq!Z$2,FALSE)</f>
        <v>16</v>
      </c>
      <c r="AA45" s="17">
        <f>VLOOKUP($E45,Samples_Ext!$A:$Y,Samples_Seq!AA$2,FALSE)</f>
        <v>0.45000000000000007</v>
      </c>
      <c r="AB45" s="17">
        <f>VLOOKUP($E45,Samples_Ext!$A:$Y,Samples_Seq!AB$2,FALSE)</f>
        <v>7.2000000000000011</v>
      </c>
      <c r="AC45" s="17" t="str">
        <f>VLOOKUP($E45,Samples_Ext!$A:$Y,Samples_Seq!AC$2,FALSE)</f>
        <v>Yes</v>
      </c>
      <c r="AD45" s="17" t="str">
        <f>VLOOKUP($E45,Samples_Ext!$A:$Y,Samples_Seq!AD$2,FALSE)</f>
        <v>No</v>
      </c>
    </row>
    <row r="46" spans="1:31" s="17" customFormat="1" ht="13.8" x14ac:dyDescent="0.3">
      <c r="A46" s="17" t="s">
        <v>178</v>
      </c>
      <c r="B46" s="17" t="s">
        <v>1732</v>
      </c>
      <c r="C46" s="17" t="s">
        <v>1715</v>
      </c>
      <c r="D46" s="17" t="s">
        <v>1716</v>
      </c>
      <c r="E46" s="17" t="s">
        <v>178</v>
      </c>
      <c r="F46" s="64" t="str">
        <f t="shared" si="0"/>
        <v>SC249363;</v>
      </c>
      <c r="G46" s="17" t="str">
        <f>IFERROR(VLOOKUP($E46,Samples_Ext!$A:$Y,Samples_Seq!G$2,FALSE),"")</f>
        <v>DZ35322 0025_02</v>
      </c>
      <c r="H46" s="17" t="str">
        <f>VLOOKUP($E46,Samples_Ext!$A:$Y,Samples_Seq!H$2,FALSE)</f>
        <v>Ext.Control</v>
      </c>
      <c r="I46" s="17" t="s">
        <v>443</v>
      </c>
      <c r="J46" s="17">
        <f>VLOOKUP($E46,Samples_Ext!$A:$Y,Samples_Seq!J$2,FALSE)</f>
        <v>25</v>
      </c>
      <c r="K46" s="17" t="str">
        <f>VLOOKUP($E46,Samples_Ext!$A:$Y,Samples_Seq!K$2,FALSE)</f>
        <v>AC</v>
      </c>
      <c r="L46" s="17" t="str">
        <f>VLOOKUP($E46,Samples_Ext!$A:$Y,Samples_Seq!L$2,FALSE)</f>
        <v>DZ35322</v>
      </c>
      <c r="M46" s="17" t="str">
        <f>VLOOKUP($E46,Samples_Ext!$A:$Y,Samples_Seq!M$2,FALSE)</f>
        <v>sFEMB-001-R-002</v>
      </c>
      <c r="N46" s="17" t="str">
        <f>VLOOKUP($E46,Samples_Ext!$A:$Y,Samples_Seq!N$2,FALSE)</f>
        <v>Qiagen</v>
      </c>
      <c r="O46" s="17" t="str">
        <f>VLOOKUP($E46,Samples_Ext!$A:$Y,Samples_Seq!O$2,FALSE)</f>
        <v>DSP Virus</v>
      </c>
      <c r="P46" s="17" t="str">
        <f>VLOOKUP($E46,Samples_Ext!$A:$Y,Samples_Seq!P$2,FALSE)</f>
        <v>QIASymphony</v>
      </c>
      <c r="Q46" s="17" t="str">
        <f>VLOOKUP($E46,Samples_Ext!$A:$Y,Samples_Seq!Q$2,FALSE)</f>
        <v>Vertical</v>
      </c>
      <c r="R46" s="17" t="str">
        <f>VLOOKUP($E46,Samples_Ext!$A:$Y,Samples_Seq!R$2,FALSE)</f>
        <v>Tubes</v>
      </c>
      <c r="S46" s="17" t="str">
        <f>VLOOKUP($E46,Samples_Ext!$A:$Y,Samples_Seq!S$2,FALSE)</f>
        <v>None</v>
      </c>
      <c r="T46" s="17" t="str">
        <f>VLOOKUP($E46,Samples_Ext!$A:$Y,Samples_Seq!T$2,FALSE)</f>
        <v>None</v>
      </c>
      <c r="U46" s="17" t="str">
        <f>VLOOKUP($E46,Samples_Ext!$A:$Y,Samples_Seq!U$2,FALSE)</f>
        <v>None</v>
      </c>
      <c r="V46" s="17" t="str">
        <f>VLOOKUP($E46,Samples_Ext!$A:$Y,Samples_Seq!V$2,FALSE)</f>
        <v>None</v>
      </c>
      <c r="W46" s="17" t="str">
        <f>VLOOKUP($E46,Samples_Ext!$A:$Y,Samples_Seq!W$2,FALSE)</f>
        <v>F</v>
      </c>
      <c r="X46" s="17" t="str">
        <f>VLOOKUP($E46,Samples_Ext!$A:$Y,Samples_Seq!X$2,FALSE)</f>
        <v>01</v>
      </c>
      <c r="Y46" s="17" t="str">
        <f>VLOOKUP($E46,Samples_Ext!$A:$Y,Samples_Seq!Y$2,FALSE)</f>
        <v>PC01715</v>
      </c>
      <c r="Z46" s="17">
        <f>VLOOKUP($E46,Samples_Ext!$A:$Y,Samples_Seq!Z$2,FALSE)</f>
        <v>16</v>
      </c>
      <c r="AA46" s="17">
        <f>VLOOKUP($E46,Samples_Ext!$A:$Y,Samples_Seq!AA$2,FALSE)</f>
        <v>0.3</v>
      </c>
      <c r="AB46" s="17">
        <f>VLOOKUP($E46,Samples_Ext!$A:$Y,Samples_Seq!AB$2,FALSE)</f>
        <v>4.8</v>
      </c>
      <c r="AC46" s="17" t="str">
        <f>VLOOKUP($E46,Samples_Ext!$A:$Y,Samples_Seq!AC$2,FALSE)</f>
        <v>Yes</v>
      </c>
      <c r="AD46" s="17" t="str">
        <f>VLOOKUP($E46,Samples_Ext!$A:$Y,Samples_Seq!AD$2,FALSE)</f>
        <v>No</v>
      </c>
    </row>
    <row r="47" spans="1:31" s="17" customFormat="1" ht="13.8" hidden="1" x14ac:dyDescent="0.3">
      <c r="A47" s="17" t="s">
        <v>1739</v>
      </c>
      <c r="B47" s="17" t="s">
        <v>1740</v>
      </c>
      <c r="C47" s="17" t="s">
        <v>1721</v>
      </c>
      <c r="D47" s="17" t="s">
        <v>1716</v>
      </c>
      <c r="E47" s="17" t="s">
        <v>251</v>
      </c>
      <c r="F47" s="64" t="str">
        <f t="shared" si="0"/>
        <v>SC249366;</v>
      </c>
      <c r="G47" s="17" t="str">
        <f>IFERROR(VLOOKUP($E47,Samples_Ext!$A:$Y,Samples_Seq!G$2,FALSE),"")</f>
        <v>ExtractionBlank</v>
      </c>
      <c r="H47" s="17" t="str">
        <f>VLOOKUP($E47,Samples_Ext!$A:$Y,Samples_Seq!H$2,FALSE)</f>
        <v>Ext.Control</v>
      </c>
      <c r="I47" s="17" t="str">
        <f>VLOOKUP($E47,Samples_Ext!$A:$Y,Samples_Seq!I$2,FALSE)</f>
        <v>Extraction Blank</v>
      </c>
      <c r="J47" s="17">
        <f>VLOOKUP($E47,Samples_Ext!$A:$Y,Samples_Seq!J$2,FALSE)</f>
        <v>0</v>
      </c>
      <c r="K47" s="17" t="str">
        <f>VLOOKUP($E47,Samples_Ext!$A:$Y,Samples_Seq!K$2,FALSE)</f>
        <v>Ext.Blank</v>
      </c>
      <c r="L47" s="17" t="str">
        <f>VLOOKUP($E47,Samples_Ext!$A:$Y,Samples_Seq!L$2,FALSE)</f>
        <v>Water</v>
      </c>
      <c r="M47" s="17" t="str">
        <f>VLOOKUP($E47,Samples_Ext!$A:$Y,Samples_Seq!M$2,FALSE)</f>
        <v>sFEMB-001-R-002</v>
      </c>
      <c r="N47" s="17" t="str">
        <f>VLOOKUP($E47,Samples_Ext!$A:$Y,Samples_Seq!N$2,FALSE)</f>
        <v>Qiagen</v>
      </c>
      <c r="O47" s="17" t="str">
        <f>VLOOKUP($E47,Samples_Ext!$A:$Y,Samples_Seq!O$2,FALSE)</f>
        <v>DSP Virus</v>
      </c>
      <c r="P47" s="17" t="str">
        <f>VLOOKUP($E47,Samples_Ext!$A:$Y,Samples_Seq!P$2,FALSE)</f>
        <v>QIASymphony</v>
      </c>
      <c r="Q47" s="17" t="str">
        <f>VLOOKUP($E47,Samples_Ext!$A:$Y,Samples_Seq!Q$2,FALSE)</f>
        <v>Vertical</v>
      </c>
      <c r="R47" s="17" t="str">
        <f>VLOOKUP($E47,Samples_Ext!$A:$Y,Samples_Seq!R$2,FALSE)</f>
        <v>Tubes</v>
      </c>
      <c r="S47" s="17" t="str">
        <f>VLOOKUP($E47,Samples_Ext!$A:$Y,Samples_Seq!S$2,FALSE)</f>
        <v>None</v>
      </c>
      <c r="T47" s="17" t="str">
        <f>VLOOKUP($E47,Samples_Ext!$A:$Y,Samples_Seq!T$2,FALSE)</f>
        <v>None</v>
      </c>
      <c r="U47" s="17" t="str">
        <f>VLOOKUP($E47,Samples_Ext!$A:$Y,Samples_Seq!U$2,FALSE)</f>
        <v>None</v>
      </c>
      <c r="V47" s="17" t="str">
        <f>VLOOKUP($E47,Samples_Ext!$A:$Y,Samples_Seq!V$2,FALSE)</f>
        <v>None</v>
      </c>
      <c r="W47" s="17" t="str">
        <f>VLOOKUP($E47,Samples_Ext!$A:$Y,Samples_Seq!W$2,FALSE)</f>
        <v>A</v>
      </c>
      <c r="X47" s="17" t="str">
        <f>VLOOKUP($E47,Samples_Ext!$A:$Y,Samples_Seq!X$2,FALSE)</f>
        <v>02</v>
      </c>
      <c r="Y47" s="17" t="str">
        <f>VLOOKUP($E47,Samples_Ext!$A:$Y,Samples_Seq!Y$2,FALSE)</f>
        <v>PC01715</v>
      </c>
      <c r="Z47" s="17">
        <f>VLOOKUP($E47,Samples_Ext!$A:$Y,Samples_Seq!Z$2,FALSE)</f>
        <v>1</v>
      </c>
      <c r="AA47" s="17">
        <f>VLOOKUP($E47,Samples_Ext!$A:$Y,Samples_Seq!AA$2,FALSE)</f>
        <v>-0.2</v>
      </c>
      <c r="AB47" s="17">
        <f>VLOOKUP($E47,Samples_Ext!$A:$Y,Samples_Seq!AB$2,FALSE)</f>
        <v>-0.2</v>
      </c>
      <c r="AC47" s="17" t="str">
        <f>VLOOKUP($E47,Samples_Ext!$A:$Y,Samples_Seq!AC$2,FALSE)</f>
        <v>Yes</v>
      </c>
      <c r="AD47" s="17" t="str">
        <f>VLOOKUP($E47,Samples_Ext!$A:$Y,Samples_Seq!AD$2,FALSE)</f>
        <v>No</v>
      </c>
    </row>
    <row r="48" spans="1:31" s="17" customFormat="1" ht="13.8" hidden="1" x14ac:dyDescent="0.3">
      <c r="A48" s="17" t="s">
        <v>1976</v>
      </c>
      <c r="B48" s="17" t="s">
        <v>1977</v>
      </c>
      <c r="C48" s="17" t="s">
        <v>1969</v>
      </c>
      <c r="D48" s="17" t="s">
        <v>1970</v>
      </c>
      <c r="E48" s="17" t="s">
        <v>251</v>
      </c>
      <c r="F48" s="64" t="str">
        <f t="shared" si="0"/>
        <v>SC249366;</v>
      </c>
      <c r="G48" s="17" t="str">
        <f>IFERROR(VLOOKUP($E48,Samples_Ext!$A:$Y,Samples_Seq!G$2,FALSE),"")</f>
        <v>ExtractionBlank</v>
      </c>
      <c r="H48" s="17" t="str">
        <f>VLOOKUP($E48,Samples_Ext!$A:$Y,Samples_Seq!H$2,FALSE)</f>
        <v>Ext.Control</v>
      </c>
      <c r="I48" s="17" t="str">
        <f>VLOOKUP($E48,Samples_Ext!$A:$Y,Samples_Seq!I$2,FALSE)</f>
        <v>Extraction Blank</v>
      </c>
      <c r="J48" s="17">
        <f>VLOOKUP($E48,Samples_Ext!$A:$Y,Samples_Seq!J$2,FALSE)</f>
        <v>0</v>
      </c>
      <c r="K48" s="17" t="str">
        <f>VLOOKUP($E48,Samples_Ext!$A:$Y,Samples_Seq!K$2,FALSE)</f>
        <v>Ext.Blank</v>
      </c>
      <c r="L48" s="17" t="str">
        <f>VLOOKUP($E48,Samples_Ext!$A:$Y,Samples_Seq!L$2,FALSE)</f>
        <v>Water</v>
      </c>
      <c r="M48" s="17" t="str">
        <f>VLOOKUP($E48,Samples_Ext!$A:$Y,Samples_Seq!M$2,FALSE)</f>
        <v>sFEMB-001-R-002</v>
      </c>
      <c r="N48" s="17" t="str">
        <f>VLOOKUP($E48,Samples_Ext!$A:$Y,Samples_Seq!N$2,FALSE)</f>
        <v>Qiagen</v>
      </c>
      <c r="O48" s="17" t="str">
        <f>VLOOKUP($E48,Samples_Ext!$A:$Y,Samples_Seq!O$2,FALSE)</f>
        <v>DSP Virus</v>
      </c>
      <c r="P48" s="17" t="str">
        <f>VLOOKUP($E48,Samples_Ext!$A:$Y,Samples_Seq!P$2,FALSE)</f>
        <v>QIASymphony</v>
      </c>
      <c r="Q48" s="17" t="str">
        <f>VLOOKUP($E48,Samples_Ext!$A:$Y,Samples_Seq!Q$2,FALSE)</f>
        <v>Vertical</v>
      </c>
      <c r="R48" s="17" t="str">
        <f>VLOOKUP($E48,Samples_Ext!$A:$Y,Samples_Seq!R$2,FALSE)</f>
        <v>Tubes</v>
      </c>
      <c r="S48" s="17" t="str">
        <f>VLOOKUP($E48,Samples_Ext!$A:$Y,Samples_Seq!S$2,FALSE)</f>
        <v>None</v>
      </c>
      <c r="T48" s="17" t="str">
        <f>VLOOKUP($E48,Samples_Ext!$A:$Y,Samples_Seq!T$2,FALSE)</f>
        <v>None</v>
      </c>
      <c r="U48" s="17" t="str">
        <f>VLOOKUP($E48,Samples_Ext!$A:$Y,Samples_Seq!U$2,FALSE)</f>
        <v>None</v>
      </c>
      <c r="V48" s="17" t="str">
        <f>VLOOKUP($E48,Samples_Ext!$A:$Y,Samples_Seq!V$2,FALSE)</f>
        <v>None</v>
      </c>
      <c r="W48" s="17" t="str">
        <f>VLOOKUP($E48,Samples_Ext!$A:$Y,Samples_Seq!W$2,FALSE)</f>
        <v>A</v>
      </c>
      <c r="X48" s="17" t="str">
        <f>VLOOKUP($E48,Samples_Ext!$A:$Y,Samples_Seq!X$2,FALSE)</f>
        <v>02</v>
      </c>
      <c r="Y48" s="17" t="str">
        <f>VLOOKUP($E48,Samples_Ext!$A:$Y,Samples_Seq!Y$2,FALSE)</f>
        <v>PC01715</v>
      </c>
      <c r="Z48" s="17">
        <f>VLOOKUP($E48,Samples_Ext!$A:$Y,Samples_Seq!Z$2,FALSE)</f>
        <v>1</v>
      </c>
      <c r="AA48" s="17">
        <f>VLOOKUP($E48,Samples_Ext!$A:$Y,Samples_Seq!AA$2,FALSE)</f>
        <v>-0.2</v>
      </c>
      <c r="AB48" s="17">
        <f>VLOOKUP($E48,Samples_Ext!$A:$Y,Samples_Seq!AB$2,FALSE)</f>
        <v>-0.2</v>
      </c>
      <c r="AC48" s="17" t="str">
        <f>VLOOKUP($E48,Samples_Ext!$A:$Y,Samples_Seq!AC$2,FALSE)</f>
        <v>Yes</v>
      </c>
      <c r="AD48" s="17" t="str">
        <f>VLOOKUP($E48,Samples_Ext!$A:$Y,Samples_Seq!AD$2,FALSE)</f>
        <v>No</v>
      </c>
    </row>
    <row r="49" spans="1:30" s="17" customFormat="1" ht="13.8" hidden="1" x14ac:dyDescent="0.3">
      <c r="A49" s="17" t="s">
        <v>252</v>
      </c>
      <c r="B49" s="17" t="s">
        <v>1741</v>
      </c>
      <c r="C49" s="17" t="s">
        <v>1715</v>
      </c>
      <c r="D49" s="17" t="s">
        <v>1716</v>
      </c>
      <c r="E49" s="17" t="s">
        <v>252</v>
      </c>
      <c r="F49" s="64" t="str">
        <f t="shared" si="0"/>
        <v>SC249367;</v>
      </c>
      <c r="G49" s="17" t="str">
        <f>IFERROR(VLOOKUP($E49,Samples_Ext!$A:$Y,Samples_Seq!G$2,FALSE),"")</f>
        <v>ExtractionBlank</v>
      </c>
      <c r="H49" s="17" t="str">
        <f>VLOOKUP($E49,Samples_Ext!$A:$Y,Samples_Seq!H$2,FALSE)</f>
        <v>Ext.Control</v>
      </c>
      <c r="I49" s="17" t="str">
        <f>VLOOKUP($E49,Samples_Ext!$A:$Y,Samples_Seq!I$2,FALSE)</f>
        <v>Extraction Blank</v>
      </c>
      <c r="J49" s="17">
        <f>VLOOKUP($E49,Samples_Ext!$A:$Y,Samples_Seq!J$2,FALSE)</f>
        <v>0</v>
      </c>
      <c r="K49" s="17" t="str">
        <f>VLOOKUP($E49,Samples_Ext!$A:$Y,Samples_Seq!K$2,FALSE)</f>
        <v>Ext.Blank</v>
      </c>
      <c r="L49" s="17" t="str">
        <f>VLOOKUP($E49,Samples_Ext!$A:$Y,Samples_Seq!L$2,FALSE)</f>
        <v>Water</v>
      </c>
      <c r="M49" s="17" t="str">
        <f>VLOOKUP($E49,Samples_Ext!$A:$Y,Samples_Seq!M$2,FALSE)</f>
        <v>sFEMB-001-R-002</v>
      </c>
      <c r="N49" s="17" t="str">
        <f>VLOOKUP($E49,Samples_Ext!$A:$Y,Samples_Seq!N$2,FALSE)</f>
        <v>Qiagen</v>
      </c>
      <c r="O49" s="17" t="str">
        <f>VLOOKUP($E49,Samples_Ext!$A:$Y,Samples_Seq!O$2,FALSE)</f>
        <v>DSP Virus</v>
      </c>
      <c r="P49" s="17" t="str">
        <f>VLOOKUP($E49,Samples_Ext!$A:$Y,Samples_Seq!P$2,FALSE)</f>
        <v>QIASymphony</v>
      </c>
      <c r="Q49" s="17" t="str">
        <f>VLOOKUP($E49,Samples_Ext!$A:$Y,Samples_Seq!Q$2,FALSE)</f>
        <v>Vertical</v>
      </c>
      <c r="R49" s="17" t="str">
        <f>VLOOKUP($E49,Samples_Ext!$A:$Y,Samples_Seq!R$2,FALSE)</f>
        <v>Tubes</v>
      </c>
      <c r="S49" s="17" t="str">
        <f>VLOOKUP($E49,Samples_Ext!$A:$Y,Samples_Seq!S$2,FALSE)</f>
        <v>None</v>
      </c>
      <c r="T49" s="17" t="str">
        <f>VLOOKUP($E49,Samples_Ext!$A:$Y,Samples_Seq!T$2,FALSE)</f>
        <v>None</v>
      </c>
      <c r="U49" s="17" t="str">
        <f>VLOOKUP($E49,Samples_Ext!$A:$Y,Samples_Seq!U$2,FALSE)</f>
        <v>None</v>
      </c>
      <c r="V49" s="17" t="str">
        <f>VLOOKUP($E49,Samples_Ext!$A:$Y,Samples_Seq!V$2,FALSE)</f>
        <v>None</v>
      </c>
      <c r="W49" s="17" t="str">
        <f>VLOOKUP($E49,Samples_Ext!$A:$Y,Samples_Seq!W$2,FALSE)</f>
        <v>B</v>
      </c>
      <c r="X49" s="17" t="str">
        <f>VLOOKUP($E49,Samples_Ext!$A:$Y,Samples_Seq!X$2,FALSE)</f>
        <v>02</v>
      </c>
      <c r="Y49" s="17" t="str">
        <f>VLOOKUP($E49,Samples_Ext!$A:$Y,Samples_Seq!Y$2,FALSE)</f>
        <v>PC01715</v>
      </c>
      <c r="Z49" s="17">
        <f>VLOOKUP($E49,Samples_Ext!$A:$Y,Samples_Seq!Z$2,FALSE)</f>
        <v>16</v>
      </c>
      <c r="AA49" s="17">
        <f>VLOOKUP($E49,Samples_Ext!$A:$Y,Samples_Seq!AA$2,FALSE)</f>
        <v>-0.23</v>
      </c>
      <c r="AB49" s="17">
        <f>VLOOKUP($E49,Samples_Ext!$A:$Y,Samples_Seq!AB$2,FALSE)</f>
        <v>-3.68</v>
      </c>
      <c r="AC49" s="17" t="str">
        <f>VLOOKUP($E49,Samples_Ext!$A:$Y,Samples_Seq!AC$2,FALSE)</f>
        <v>Yes</v>
      </c>
      <c r="AD49" s="17" t="str">
        <f>VLOOKUP($E49,Samples_Ext!$A:$Y,Samples_Seq!AD$2,FALSE)</f>
        <v>No</v>
      </c>
    </row>
    <row r="50" spans="1:30" s="17" customFormat="1" ht="13.8" x14ac:dyDescent="0.3">
      <c r="A50" s="17" t="s">
        <v>184</v>
      </c>
      <c r="B50" s="17" t="s">
        <v>1750</v>
      </c>
      <c r="C50" s="17" t="s">
        <v>1715</v>
      </c>
      <c r="D50" s="17" t="s">
        <v>1716</v>
      </c>
      <c r="E50" s="17" t="s">
        <v>184</v>
      </c>
      <c r="F50" s="64" t="str">
        <f t="shared" si="0"/>
        <v>SC249383;</v>
      </c>
      <c r="G50" s="17" t="str">
        <f>IFERROR(VLOOKUP($E50,Samples_Ext!$A:$Y,Samples_Seq!G$2,FALSE),"")</f>
        <v>DZ35322 0021_01</v>
      </c>
      <c r="H50" s="17" t="str">
        <f>VLOOKUP($E50,Samples_Ext!$A:$Y,Samples_Seq!H$2,FALSE)</f>
        <v>Ext.Control</v>
      </c>
      <c r="I50" s="17" t="s">
        <v>443</v>
      </c>
      <c r="J50" s="17">
        <f>VLOOKUP($E50,Samples_Ext!$A:$Y,Samples_Seq!J$2,FALSE)</f>
        <v>21</v>
      </c>
      <c r="K50" s="17" t="str">
        <f>VLOOKUP($E50,Samples_Ext!$A:$Y,Samples_Seq!K$2,FALSE)</f>
        <v>AC</v>
      </c>
      <c r="L50" s="17" t="str">
        <f>VLOOKUP($E50,Samples_Ext!$A:$Y,Samples_Seq!L$2,FALSE)</f>
        <v>DZ35322</v>
      </c>
      <c r="M50" s="17" t="str">
        <f>VLOOKUP($E50,Samples_Ext!$A:$Y,Samples_Seq!M$2,FALSE)</f>
        <v>sFEMB-001-R-003</v>
      </c>
      <c r="N50" s="17" t="str">
        <f>VLOOKUP($E50,Samples_Ext!$A:$Y,Samples_Seq!N$2,FALSE)</f>
        <v>ZymoResearch</v>
      </c>
      <c r="O50" s="17" t="str">
        <f>VLOOKUP($E50,Samples_Ext!$A:$Y,Samples_Seq!O$2,FALSE)</f>
        <v>96 MagBead DNA Extraction Kit</v>
      </c>
      <c r="P50" s="17" t="str">
        <f>VLOOKUP($E50,Samples_Ext!$A:$Y,Samples_Seq!P$2,FALSE)</f>
        <v>None</v>
      </c>
      <c r="Q50" s="17" t="str">
        <f>VLOOKUP($E50,Samples_Ext!$A:$Y,Samples_Seq!Q$2,FALSE)</f>
        <v>Plate Adaptor</v>
      </c>
      <c r="R50" s="17" t="str">
        <f>VLOOKUP($E50,Samples_Ext!$A:$Y,Samples_Seq!R$2,FALSE)</f>
        <v>Plate</v>
      </c>
      <c r="S50" s="17" t="str">
        <f>VLOOKUP($E50,Samples_Ext!$A:$Y,Samples_Seq!S$2,FALSE)</f>
        <v>None</v>
      </c>
      <c r="T50" s="17" t="str">
        <f>VLOOKUP($E50,Samples_Ext!$A:$Y,Samples_Seq!T$2,FALSE)</f>
        <v>None</v>
      </c>
      <c r="U50" s="17" t="str">
        <f>VLOOKUP($E50,Samples_Ext!$A:$Y,Samples_Seq!U$2,FALSE)</f>
        <v>None</v>
      </c>
      <c r="V50" s="17" t="str">
        <f>VLOOKUP($E50,Samples_Ext!$A:$Y,Samples_Seq!V$2,FALSE)</f>
        <v>None</v>
      </c>
      <c r="W50" s="17" t="str">
        <f>VLOOKUP($E50,Samples_Ext!$A:$Y,Samples_Seq!W$2,FALSE)</f>
        <v>B</v>
      </c>
      <c r="X50" s="17" t="str">
        <f>VLOOKUP($E50,Samples_Ext!$A:$Y,Samples_Seq!X$2,FALSE)</f>
        <v>01</v>
      </c>
      <c r="Y50" s="17" t="str">
        <f>VLOOKUP($E50,Samples_Ext!$A:$Y,Samples_Seq!Y$2,FALSE)</f>
        <v>PC01717</v>
      </c>
      <c r="Z50" s="17">
        <f>VLOOKUP($E50,Samples_Ext!$A:$Y,Samples_Seq!Z$2,FALSE)</f>
        <v>16</v>
      </c>
      <c r="AA50" s="17">
        <f>VLOOKUP($E50,Samples_Ext!$A:$Y,Samples_Seq!AA$2,FALSE)</f>
        <v>0.43</v>
      </c>
      <c r="AB50" s="17">
        <f>VLOOKUP($E50,Samples_Ext!$A:$Y,Samples_Seq!AB$2,FALSE)</f>
        <v>6.88</v>
      </c>
      <c r="AC50" s="17" t="str">
        <f>VLOOKUP($E50,Samples_Ext!$A:$Y,Samples_Seq!AC$2,FALSE)</f>
        <v>Yes</v>
      </c>
      <c r="AD50" s="17" t="str">
        <f>VLOOKUP($E50,Samples_Ext!$A:$Y,Samples_Seq!AD$2,FALSE)</f>
        <v>No</v>
      </c>
    </row>
    <row r="51" spans="1:30" s="17" customFormat="1" ht="13.8" hidden="1" x14ac:dyDescent="0.3">
      <c r="A51" s="17" t="s">
        <v>1622</v>
      </c>
      <c r="B51" s="17" t="s">
        <v>1754</v>
      </c>
      <c r="C51" s="17" t="s">
        <v>1721</v>
      </c>
      <c r="D51" s="17" t="s">
        <v>1716</v>
      </c>
      <c r="E51" s="17" t="s">
        <v>170</v>
      </c>
      <c r="F51" s="64" t="str">
        <f t="shared" si="0"/>
        <v>SC249387;</v>
      </c>
      <c r="G51" s="17" t="str">
        <f>IFERROR(VLOOKUP($E51,Samples_Ext!$A:$Y,Samples_Seq!G$2,FALSE),"")</f>
        <v>ExtractionBlank</v>
      </c>
      <c r="H51" s="17" t="str">
        <f>VLOOKUP($E51,Samples_Ext!$A:$Y,Samples_Seq!H$2,FALSE)</f>
        <v>Ext.Control</v>
      </c>
      <c r="I51" s="17" t="str">
        <f>VLOOKUP($E51,Samples_Ext!$A:$Y,Samples_Seq!I$2,FALSE)</f>
        <v>Extraction Blank</v>
      </c>
      <c r="J51" s="17">
        <f>VLOOKUP($E51,Samples_Ext!$A:$Y,Samples_Seq!J$2,FALSE)</f>
        <v>0</v>
      </c>
      <c r="K51" s="17" t="str">
        <f>VLOOKUP($E51,Samples_Ext!$A:$Y,Samples_Seq!K$2,FALSE)</f>
        <v>Ext.Blank</v>
      </c>
      <c r="L51" s="17" t="str">
        <f>VLOOKUP($E51,Samples_Ext!$A:$Y,Samples_Seq!L$2,FALSE)</f>
        <v>Water</v>
      </c>
      <c r="M51" s="17" t="str">
        <f>VLOOKUP($E51,Samples_Ext!$A:$Y,Samples_Seq!M$2,FALSE)</f>
        <v>sFEMB-001-R-003</v>
      </c>
      <c r="N51" s="17" t="str">
        <f>VLOOKUP($E51,Samples_Ext!$A:$Y,Samples_Seq!N$2,FALSE)</f>
        <v>ZymoResearch</v>
      </c>
      <c r="O51" s="17" t="str">
        <f>VLOOKUP($E51,Samples_Ext!$A:$Y,Samples_Seq!O$2,FALSE)</f>
        <v>96 MagBead DNA Extraction Kit</v>
      </c>
      <c r="P51" s="17" t="str">
        <f>VLOOKUP($E51,Samples_Ext!$A:$Y,Samples_Seq!P$2,FALSE)</f>
        <v>None</v>
      </c>
      <c r="Q51" s="17" t="str">
        <f>VLOOKUP($E51,Samples_Ext!$A:$Y,Samples_Seq!Q$2,FALSE)</f>
        <v>Plate Adaptor</v>
      </c>
      <c r="R51" s="17" t="str">
        <f>VLOOKUP($E51,Samples_Ext!$A:$Y,Samples_Seq!R$2,FALSE)</f>
        <v>Plate</v>
      </c>
      <c r="S51" s="17" t="str">
        <f>VLOOKUP($E51,Samples_Ext!$A:$Y,Samples_Seq!S$2,FALSE)</f>
        <v>None</v>
      </c>
      <c r="T51" s="17" t="str">
        <f>VLOOKUP($E51,Samples_Ext!$A:$Y,Samples_Seq!T$2,FALSE)</f>
        <v>None</v>
      </c>
      <c r="U51" s="17" t="str">
        <f>VLOOKUP($E51,Samples_Ext!$A:$Y,Samples_Seq!U$2,FALSE)</f>
        <v>None</v>
      </c>
      <c r="V51" s="17" t="str">
        <f>VLOOKUP($E51,Samples_Ext!$A:$Y,Samples_Seq!V$2,FALSE)</f>
        <v>None</v>
      </c>
      <c r="W51" s="17" t="str">
        <f>VLOOKUP($E51,Samples_Ext!$A:$Y,Samples_Seq!W$2,FALSE)</f>
        <v>F</v>
      </c>
      <c r="X51" s="17" t="str">
        <f>VLOOKUP($E51,Samples_Ext!$A:$Y,Samples_Seq!X$2,FALSE)</f>
        <v>01</v>
      </c>
      <c r="Y51" s="17" t="str">
        <f>VLOOKUP($E51,Samples_Ext!$A:$Y,Samples_Seq!Y$2,FALSE)</f>
        <v>PC01717</v>
      </c>
      <c r="Z51" s="17">
        <f>VLOOKUP($E51,Samples_Ext!$A:$Y,Samples_Seq!Z$2,FALSE)</f>
        <v>1</v>
      </c>
      <c r="AA51" s="17">
        <f>VLOOKUP($E51,Samples_Ext!$A:$Y,Samples_Seq!AA$2,FALSE)</f>
        <v>-0.19</v>
      </c>
      <c r="AB51" s="17">
        <f>VLOOKUP($E51,Samples_Ext!$A:$Y,Samples_Seq!AB$2,FALSE)</f>
        <v>-0.19</v>
      </c>
      <c r="AC51" s="17" t="str">
        <f>VLOOKUP($E51,Samples_Ext!$A:$Y,Samples_Seq!AC$2,FALSE)</f>
        <v>Yes</v>
      </c>
      <c r="AD51" s="17" t="str">
        <f>VLOOKUP($E51,Samples_Ext!$A:$Y,Samples_Seq!AD$2,FALSE)</f>
        <v>No</v>
      </c>
    </row>
    <row r="52" spans="1:30" s="17" customFormat="1" ht="13.8" hidden="1" x14ac:dyDescent="0.3">
      <c r="A52" s="17" t="s">
        <v>1630</v>
      </c>
      <c r="B52" s="17" t="s">
        <v>1983</v>
      </c>
      <c r="C52" s="17" t="s">
        <v>1969</v>
      </c>
      <c r="D52" s="17" t="s">
        <v>1970</v>
      </c>
      <c r="E52" s="17" t="s">
        <v>170</v>
      </c>
      <c r="F52" s="64" t="str">
        <f t="shared" si="0"/>
        <v>SC249387;</v>
      </c>
      <c r="G52" s="17" t="str">
        <f>IFERROR(VLOOKUP($E52,Samples_Ext!$A:$Y,Samples_Seq!G$2,FALSE),"")</f>
        <v>ExtractionBlank</v>
      </c>
      <c r="H52" s="17" t="str">
        <f>VLOOKUP($E52,Samples_Ext!$A:$Y,Samples_Seq!H$2,FALSE)</f>
        <v>Ext.Control</v>
      </c>
      <c r="I52" s="17" t="str">
        <f>VLOOKUP($E52,Samples_Ext!$A:$Y,Samples_Seq!I$2,FALSE)</f>
        <v>Extraction Blank</v>
      </c>
      <c r="J52" s="17">
        <f>VLOOKUP($E52,Samples_Ext!$A:$Y,Samples_Seq!J$2,FALSE)</f>
        <v>0</v>
      </c>
      <c r="K52" s="17" t="str">
        <f>VLOOKUP($E52,Samples_Ext!$A:$Y,Samples_Seq!K$2,FALSE)</f>
        <v>Ext.Blank</v>
      </c>
      <c r="L52" s="17" t="str">
        <f>VLOOKUP($E52,Samples_Ext!$A:$Y,Samples_Seq!L$2,FALSE)</f>
        <v>Water</v>
      </c>
      <c r="M52" s="17" t="str">
        <f>VLOOKUP($E52,Samples_Ext!$A:$Y,Samples_Seq!M$2,FALSE)</f>
        <v>sFEMB-001-R-003</v>
      </c>
      <c r="N52" s="17" t="str">
        <f>VLOOKUP($E52,Samples_Ext!$A:$Y,Samples_Seq!N$2,FALSE)</f>
        <v>ZymoResearch</v>
      </c>
      <c r="O52" s="17" t="str">
        <f>VLOOKUP($E52,Samples_Ext!$A:$Y,Samples_Seq!O$2,FALSE)</f>
        <v>96 MagBead DNA Extraction Kit</v>
      </c>
      <c r="P52" s="17" t="str">
        <f>VLOOKUP($E52,Samples_Ext!$A:$Y,Samples_Seq!P$2,FALSE)</f>
        <v>None</v>
      </c>
      <c r="Q52" s="17" t="str">
        <f>VLOOKUP($E52,Samples_Ext!$A:$Y,Samples_Seq!Q$2,FALSE)</f>
        <v>Plate Adaptor</v>
      </c>
      <c r="R52" s="17" t="str">
        <f>VLOOKUP($E52,Samples_Ext!$A:$Y,Samples_Seq!R$2,FALSE)</f>
        <v>Plate</v>
      </c>
      <c r="S52" s="17" t="str">
        <f>VLOOKUP($E52,Samples_Ext!$A:$Y,Samples_Seq!S$2,FALSE)</f>
        <v>None</v>
      </c>
      <c r="T52" s="17" t="str">
        <f>VLOOKUP($E52,Samples_Ext!$A:$Y,Samples_Seq!T$2,FALSE)</f>
        <v>None</v>
      </c>
      <c r="U52" s="17" t="str">
        <f>VLOOKUP($E52,Samples_Ext!$A:$Y,Samples_Seq!U$2,FALSE)</f>
        <v>None</v>
      </c>
      <c r="V52" s="17" t="str">
        <f>VLOOKUP($E52,Samples_Ext!$A:$Y,Samples_Seq!V$2,FALSE)</f>
        <v>None</v>
      </c>
      <c r="W52" s="17" t="str">
        <f>VLOOKUP($E52,Samples_Ext!$A:$Y,Samples_Seq!W$2,FALSE)</f>
        <v>F</v>
      </c>
      <c r="X52" s="17" t="str">
        <f>VLOOKUP($E52,Samples_Ext!$A:$Y,Samples_Seq!X$2,FALSE)</f>
        <v>01</v>
      </c>
      <c r="Y52" s="17" t="str">
        <f>VLOOKUP($E52,Samples_Ext!$A:$Y,Samples_Seq!Y$2,FALSE)</f>
        <v>PC01717</v>
      </c>
      <c r="Z52" s="17">
        <f>VLOOKUP($E52,Samples_Ext!$A:$Y,Samples_Seq!Z$2,FALSE)</f>
        <v>1</v>
      </c>
      <c r="AA52" s="17">
        <f>VLOOKUP($E52,Samples_Ext!$A:$Y,Samples_Seq!AA$2,FALSE)</f>
        <v>-0.19</v>
      </c>
      <c r="AB52" s="17">
        <f>VLOOKUP($E52,Samples_Ext!$A:$Y,Samples_Seq!AB$2,FALSE)</f>
        <v>-0.19</v>
      </c>
      <c r="AC52" s="17" t="str">
        <f>VLOOKUP($E52,Samples_Ext!$A:$Y,Samples_Seq!AC$2,FALSE)</f>
        <v>Yes</v>
      </c>
      <c r="AD52" s="17" t="str">
        <f>VLOOKUP($E52,Samples_Ext!$A:$Y,Samples_Seq!AD$2,FALSE)</f>
        <v>No</v>
      </c>
    </row>
    <row r="53" spans="1:30" s="17" customFormat="1" ht="13.8" x14ac:dyDescent="0.3">
      <c r="A53" s="17" t="s">
        <v>188</v>
      </c>
      <c r="B53" s="17" t="s">
        <v>1755</v>
      </c>
      <c r="C53" s="17" t="s">
        <v>1715</v>
      </c>
      <c r="D53" s="17" t="s">
        <v>1716</v>
      </c>
      <c r="E53" s="17" t="s">
        <v>188</v>
      </c>
      <c r="F53" s="64" t="str">
        <f t="shared" si="0"/>
        <v>SC249388;</v>
      </c>
      <c r="G53" s="17" t="str">
        <f>IFERROR(VLOOKUP($E53,Samples_Ext!$A:$Y,Samples_Seq!G$2,FALSE),"")</f>
        <v>DZ35322 0008_02</v>
      </c>
      <c r="H53" s="17" t="str">
        <f>VLOOKUP($E53,Samples_Ext!$A:$Y,Samples_Seq!H$2,FALSE)</f>
        <v>Ext.Control</v>
      </c>
      <c r="I53" s="17" t="s">
        <v>443</v>
      </c>
      <c r="J53" s="17">
        <f>VLOOKUP($E53,Samples_Ext!$A:$Y,Samples_Seq!J$2,FALSE)</f>
        <v>8</v>
      </c>
      <c r="K53" s="17" t="str">
        <f>VLOOKUP($E53,Samples_Ext!$A:$Y,Samples_Seq!K$2,FALSE)</f>
        <v>AC</v>
      </c>
      <c r="L53" s="17" t="str">
        <f>VLOOKUP($E53,Samples_Ext!$A:$Y,Samples_Seq!L$2,FALSE)</f>
        <v>DZ35322</v>
      </c>
      <c r="M53" s="17" t="str">
        <f>VLOOKUP($E53,Samples_Ext!$A:$Y,Samples_Seq!M$2,FALSE)</f>
        <v>sFEMB-001-R-003</v>
      </c>
      <c r="N53" s="17" t="str">
        <f>VLOOKUP($E53,Samples_Ext!$A:$Y,Samples_Seq!N$2,FALSE)</f>
        <v>ZymoResearch</v>
      </c>
      <c r="O53" s="17" t="str">
        <f>VLOOKUP($E53,Samples_Ext!$A:$Y,Samples_Seq!O$2,FALSE)</f>
        <v>96 MagBead DNA Extraction Kit</v>
      </c>
      <c r="P53" s="17" t="str">
        <f>VLOOKUP($E53,Samples_Ext!$A:$Y,Samples_Seq!P$2,FALSE)</f>
        <v>None</v>
      </c>
      <c r="Q53" s="17" t="str">
        <f>VLOOKUP($E53,Samples_Ext!$A:$Y,Samples_Seq!Q$2,FALSE)</f>
        <v>Plate Adaptor</v>
      </c>
      <c r="R53" s="17" t="str">
        <f>VLOOKUP($E53,Samples_Ext!$A:$Y,Samples_Seq!R$2,FALSE)</f>
        <v>Plate</v>
      </c>
      <c r="S53" s="17" t="str">
        <f>VLOOKUP($E53,Samples_Ext!$A:$Y,Samples_Seq!S$2,FALSE)</f>
        <v>None</v>
      </c>
      <c r="T53" s="17" t="str">
        <f>VLOOKUP($E53,Samples_Ext!$A:$Y,Samples_Seq!T$2,FALSE)</f>
        <v>None</v>
      </c>
      <c r="U53" s="17" t="str">
        <f>VLOOKUP($E53,Samples_Ext!$A:$Y,Samples_Seq!U$2,FALSE)</f>
        <v>None</v>
      </c>
      <c r="V53" s="17" t="str">
        <f>VLOOKUP($E53,Samples_Ext!$A:$Y,Samples_Seq!V$2,FALSE)</f>
        <v>None</v>
      </c>
      <c r="W53" s="17" t="str">
        <f>VLOOKUP($E53,Samples_Ext!$A:$Y,Samples_Seq!W$2,FALSE)</f>
        <v>G</v>
      </c>
      <c r="X53" s="17" t="str">
        <f>VLOOKUP($E53,Samples_Ext!$A:$Y,Samples_Seq!X$2,FALSE)</f>
        <v>01</v>
      </c>
      <c r="Y53" s="17" t="str">
        <f>VLOOKUP($E53,Samples_Ext!$A:$Y,Samples_Seq!Y$2,FALSE)</f>
        <v>PC01717</v>
      </c>
      <c r="Z53" s="17">
        <f>VLOOKUP($E53,Samples_Ext!$A:$Y,Samples_Seq!Z$2,FALSE)</f>
        <v>16</v>
      </c>
      <c r="AA53" s="17">
        <f>VLOOKUP($E53,Samples_Ext!$A:$Y,Samples_Seq!AA$2,FALSE)</f>
        <v>0.25</v>
      </c>
      <c r="AB53" s="17">
        <f>VLOOKUP($E53,Samples_Ext!$A:$Y,Samples_Seq!AB$2,FALSE)</f>
        <v>4</v>
      </c>
      <c r="AC53" s="17" t="str">
        <f>VLOOKUP($E53,Samples_Ext!$A:$Y,Samples_Seq!AC$2,FALSE)</f>
        <v>Yes</v>
      </c>
      <c r="AD53" s="17" t="str">
        <f>VLOOKUP($E53,Samples_Ext!$A:$Y,Samples_Seq!AD$2,FALSE)</f>
        <v>No</v>
      </c>
    </row>
    <row r="54" spans="1:30" s="17" customFormat="1" ht="13.8" hidden="1" x14ac:dyDescent="0.3">
      <c r="A54" s="17" t="s">
        <v>255</v>
      </c>
      <c r="B54" s="17" t="s">
        <v>1761</v>
      </c>
      <c r="C54" s="17" t="s">
        <v>1715</v>
      </c>
      <c r="D54" s="17" t="s">
        <v>1716</v>
      </c>
      <c r="E54" s="17" t="s">
        <v>255</v>
      </c>
      <c r="F54" s="64" t="str">
        <f t="shared" si="0"/>
        <v>SC249393;</v>
      </c>
      <c r="G54" s="17" t="str">
        <f>IFERROR(VLOOKUP($E54,Samples_Ext!$A:$Y,Samples_Seq!G$2,FALSE),"")</f>
        <v>ExtractionBlank</v>
      </c>
      <c r="H54" s="17" t="str">
        <f>VLOOKUP($E54,Samples_Ext!$A:$Y,Samples_Seq!H$2,FALSE)</f>
        <v>Ext.Control</v>
      </c>
      <c r="I54" s="17" t="str">
        <f>VLOOKUP($E54,Samples_Ext!$A:$Y,Samples_Seq!I$2,FALSE)</f>
        <v>Extraction Blank</v>
      </c>
      <c r="J54" s="17">
        <f>VLOOKUP($E54,Samples_Ext!$A:$Y,Samples_Seq!J$2,FALSE)</f>
        <v>0</v>
      </c>
      <c r="K54" s="17" t="str">
        <f>VLOOKUP($E54,Samples_Ext!$A:$Y,Samples_Seq!K$2,FALSE)</f>
        <v>Ext.Blank</v>
      </c>
      <c r="L54" s="17" t="str">
        <f>VLOOKUP($E54,Samples_Ext!$A:$Y,Samples_Seq!L$2,FALSE)</f>
        <v>Water</v>
      </c>
      <c r="M54" s="17" t="str">
        <f>VLOOKUP($E54,Samples_Ext!$A:$Y,Samples_Seq!M$2,FALSE)</f>
        <v>sFEMB-001-R-003</v>
      </c>
      <c r="N54" s="17" t="str">
        <f>VLOOKUP($E54,Samples_Ext!$A:$Y,Samples_Seq!N$2,FALSE)</f>
        <v>ZymoResearch</v>
      </c>
      <c r="O54" s="17" t="str">
        <f>VLOOKUP($E54,Samples_Ext!$A:$Y,Samples_Seq!O$2,FALSE)</f>
        <v>96 MagBead DNA Extraction Kit</v>
      </c>
      <c r="P54" s="17" t="str">
        <f>VLOOKUP($E54,Samples_Ext!$A:$Y,Samples_Seq!P$2,FALSE)</f>
        <v>None</v>
      </c>
      <c r="Q54" s="17" t="str">
        <f>VLOOKUP($E54,Samples_Ext!$A:$Y,Samples_Seq!Q$2,FALSE)</f>
        <v>Plate Adaptor</v>
      </c>
      <c r="R54" s="17" t="str">
        <f>VLOOKUP($E54,Samples_Ext!$A:$Y,Samples_Seq!R$2,FALSE)</f>
        <v>Plate</v>
      </c>
      <c r="S54" s="17" t="str">
        <f>VLOOKUP($E54,Samples_Ext!$A:$Y,Samples_Seq!S$2,FALSE)</f>
        <v>None</v>
      </c>
      <c r="T54" s="17" t="str">
        <f>VLOOKUP($E54,Samples_Ext!$A:$Y,Samples_Seq!T$2,FALSE)</f>
        <v>None</v>
      </c>
      <c r="U54" s="17" t="str">
        <f>VLOOKUP($E54,Samples_Ext!$A:$Y,Samples_Seq!U$2,FALSE)</f>
        <v>None</v>
      </c>
      <c r="V54" s="17" t="str">
        <f>VLOOKUP($E54,Samples_Ext!$A:$Y,Samples_Seq!V$2,FALSE)</f>
        <v>None</v>
      </c>
      <c r="W54" s="17" t="str">
        <f>VLOOKUP($E54,Samples_Ext!$A:$Y,Samples_Seq!W$2,FALSE)</f>
        <v>D</v>
      </c>
      <c r="X54" s="17" t="str">
        <f>VLOOKUP($E54,Samples_Ext!$A:$Y,Samples_Seq!X$2,FALSE)</f>
        <v>02</v>
      </c>
      <c r="Y54" s="17" t="str">
        <f>VLOOKUP($E54,Samples_Ext!$A:$Y,Samples_Seq!Y$2,FALSE)</f>
        <v>PC01717</v>
      </c>
      <c r="Z54" s="17">
        <f>VLOOKUP($E54,Samples_Ext!$A:$Y,Samples_Seq!Z$2,FALSE)</f>
        <v>16</v>
      </c>
      <c r="AA54" s="17">
        <f>VLOOKUP($E54,Samples_Ext!$A:$Y,Samples_Seq!AA$2,FALSE)</f>
        <v>-0.1</v>
      </c>
      <c r="AB54" s="17">
        <f>VLOOKUP($E54,Samples_Ext!$A:$Y,Samples_Seq!AB$2,FALSE)</f>
        <v>-1.6</v>
      </c>
      <c r="AC54" s="17" t="str">
        <f>VLOOKUP($E54,Samples_Ext!$A:$Y,Samples_Seq!AC$2,FALSE)</f>
        <v>Yes</v>
      </c>
      <c r="AD54" s="17" t="str">
        <f>VLOOKUP($E54,Samples_Ext!$A:$Y,Samples_Seq!AD$2,FALSE)</f>
        <v>No</v>
      </c>
    </row>
    <row r="55" spans="1:30" s="17" customFormat="1" ht="13.8" hidden="1" x14ac:dyDescent="0.3">
      <c r="A55" s="17" t="s">
        <v>257</v>
      </c>
      <c r="B55" s="17" t="s">
        <v>1776</v>
      </c>
      <c r="C55" s="17" t="s">
        <v>1721</v>
      </c>
      <c r="D55" s="17" t="s">
        <v>1716</v>
      </c>
      <c r="E55" s="17" t="s">
        <v>257</v>
      </c>
      <c r="F55" s="64" t="str">
        <f t="shared" si="0"/>
        <v>SC249406;</v>
      </c>
      <c r="G55" s="17" t="str">
        <f>IFERROR(VLOOKUP($E55,Samples_Ext!$A:$Y,Samples_Seq!G$2,FALSE),"")</f>
        <v>ExtractionBlank</v>
      </c>
      <c r="H55" s="17" t="str">
        <f>VLOOKUP($E55,Samples_Ext!$A:$Y,Samples_Seq!H$2,FALSE)</f>
        <v>Ext.Control</v>
      </c>
      <c r="I55" s="17" t="str">
        <f>VLOOKUP($E55,Samples_Ext!$A:$Y,Samples_Seq!I$2,FALSE)</f>
        <v>Extraction Blank</v>
      </c>
      <c r="J55" s="17">
        <f>VLOOKUP($E55,Samples_Ext!$A:$Y,Samples_Seq!J$2,FALSE)</f>
        <v>0</v>
      </c>
      <c r="K55" s="17" t="str">
        <f>VLOOKUP($E55,Samples_Ext!$A:$Y,Samples_Seq!K$2,FALSE)</f>
        <v>Ext.Blank</v>
      </c>
      <c r="L55" s="17" t="str">
        <f>VLOOKUP($E55,Samples_Ext!$A:$Y,Samples_Seq!L$2,FALSE)</f>
        <v>Water</v>
      </c>
      <c r="M55" s="17" t="str">
        <f>VLOOKUP($E55,Samples_Ext!$A:$Y,Samples_Seq!M$2,FALSE)</f>
        <v>sFEMB-001-R-005</v>
      </c>
      <c r="N55" s="17" t="str">
        <f>VLOOKUP($E55,Samples_Ext!$A:$Y,Samples_Seq!N$2,FALSE)</f>
        <v>Qiagen</v>
      </c>
      <c r="O55" s="17" t="str">
        <f>VLOOKUP($E55,Samples_Ext!$A:$Y,Samples_Seq!O$2,FALSE)</f>
        <v>MagAttract PowerSoil DNA Kit</v>
      </c>
      <c r="P55" s="17" t="str">
        <f>VLOOKUP($E55,Samples_Ext!$A:$Y,Samples_Seq!P$2,FALSE)</f>
        <v>KingFisher</v>
      </c>
      <c r="Q55" s="17" t="str">
        <f>VLOOKUP($E55,Samples_Ext!$A:$Y,Samples_Seq!Q$2,FALSE)</f>
        <v>TissueLyzer</v>
      </c>
      <c r="R55" s="17" t="str">
        <f>VLOOKUP($E55,Samples_Ext!$A:$Y,Samples_Seq!R$2,FALSE)</f>
        <v>Plate</v>
      </c>
      <c r="S55" s="17" t="str">
        <f>VLOOKUP($E55,Samples_Ext!$A:$Y,Samples_Seq!S$2,FALSE)</f>
        <v>None</v>
      </c>
      <c r="T55" s="17" t="str">
        <f>VLOOKUP($E55,Samples_Ext!$A:$Y,Samples_Seq!T$2,FALSE)</f>
        <v>None</v>
      </c>
      <c r="U55" s="17" t="str">
        <f>VLOOKUP($E55,Samples_Ext!$A:$Y,Samples_Seq!U$2,FALSE)</f>
        <v>None</v>
      </c>
      <c r="V55" s="17" t="str">
        <f>VLOOKUP($E55,Samples_Ext!$A:$Y,Samples_Seq!V$2,FALSE)</f>
        <v>None</v>
      </c>
      <c r="W55" s="17" t="str">
        <f>VLOOKUP($E55,Samples_Ext!$A:$Y,Samples_Seq!W$2,FALSE)</f>
        <v>A</v>
      </c>
      <c r="X55" s="17" t="str">
        <f>VLOOKUP($E55,Samples_Ext!$A:$Y,Samples_Seq!X$2,FALSE)</f>
        <v>01</v>
      </c>
      <c r="Y55" s="17" t="str">
        <f>VLOOKUP($E55,Samples_Ext!$A:$Y,Samples_Seq!Y$2,FALSE)</f>
        <v>PC01719</v>
      </c>
      <c r="Z55" s="17">
        <f>VLOOKUP($E55,Samples_Ext!$A:$Y,Samples_Seq!Z$2,FALSE)</f>
        <v>16</v>
      </c>
      <c r="AA55" s="17">
        <f>VLOOKUP($E55,Samples_Ext!$A:$Y,Samples_Seq!AA$2,FALSE)</f>
        <v>-0.19</v>
      </c>
      <c r="AB55" s="17">
        <f>VLOOKUP($E55,Samples_Ext!$A:$Y,Samples_Seq!AB$2,FALSE)</f>
        <v>-3.04</v>
      </c>
      <c r="AC55" s="17" t="str">
        <f>VLOOKUP($E55,Samples_Ext!$A:$Y,Samples_Seq!AC$2,FALSE)</f>
        <v>Yes</v>
      </c>
      <c r="AD55" s="17" t="str">
        <f>VLOOKUP($E55,Samples_Ext!$A:$Y,Samples_Seq!AD$2,FALSE)</f>
        <v>No</v>
      </c>
    </row>
    <row r="56" spans="1:30" s="17" customFormat="1" ht="13.8" x14ac:dyDescent="0.3">
      <c r="A56" s="17" t="s">
        <v>205</v>
      </c>
      <c r="B56" s="17" t="s">
        <v>1780</v>
      </c>
      <c r="C56" s="17" t="s">
        <v>1715</v>
      </c>
      <c r="D56" s="17" t="s">
        <v>1716</v>
      </c>
      <c r="E56" s="17" t="s">
        <v>205</v>
      </c>
      <c r="F56" s="64" t="str">
        <f t="shared" si="0"/>
        <v>SC249409;</v>
      </c>
      <c r="G56" s="17" t="str">
        <f>IFERROR(VLOOKUP($E56,Samples_Ext!$A:$Y,Samples_Seq!G$2,FALSE),"")</f>
        <v>DZ35322 0017_02</v>
      </c>
      <c r="H56" s="17" t="str">
        <f>VLOOKUP($E56,Samples_Ext!$A:$Y,Samples_Seq!H$2,FALSE)</f>
        <v>Ext.Control</v>
      </c>
      <c r="I56" s="17" t="s">
        <v>443</v>
      </c>
      <c r="J56" s="17">
        <f>VLOOKUP($E56,Samples_Ext!$A:$Y,Samples_Seq!J$2,FALSE)</f>
        <v>17</v>
      </c>
      <c r="K56" s="17" t="str">
        <f>VLOOKUP($E56,Samples_Ext!$A:$Y,Samples_Seq!K$2,FALSE)</f>
        <v>AC</v>
      </c>
      <c r="L56" s="17" t="str">
        <f>VLOOKUP($E56,Samples_Ext!$A:$Y,Samples_Seq!L$2,FALSE)</f>
        <v>DZ35322</v>
      </c>
      <c r="M56" s="17" t="str">
        <f>VLOOKUP($E56,Samples_Ext!$A:$Y,Samples_Seq!M$2,FALSE)</f>
        <v>sFEMB-001-R-005</v>
      </c>
      <c r="N56" s="17" t="str">
        <f>VLOOKUP($E56,Samples_Ext!$A:$Y,Samples_Seq!N$2,FALSE)</f>
        <v>Qiagen</v>
      </c>
      <c r="O56" s="17" t="str">
        <f>VLOOKUP($E56,Samples_Ext!$A:$Y,Samples_Seq!O$2,FALSE)</f>
        <v>MagAttract PowerSoil DNA Kit</v>
      </c>
      <c r="P56" s="17" t="str">
        <f>VLOOKUP($E56,Samples_Ext!$A:$Y,Samples_Seq!P$2,FALSE)</f>
        <v>KingFisher</v>
      </c>
      <c r="Q56" s="17" t="str">
        <f>VLOOKUP($E56,Samples_Ext!$A:$Y,Samples_Seq!Q$2,FALSE)</f>
        <v>TissueLyzer</v>
      </c>
      <c r="R56" s="17" t="str">
        <f>VLOOKUP($E56,Samples_Ext!$A:$Y,Samples_Seq!R$2,FALSE)</f>
        <v>Plate</v>
      </c>
      <c r="S56" s="17" t="str">
        <f>VLOOKUP($E56,Samples_Ext!$A:$Y,Samples_Seq!S$2,FALSE)</f>
        <v>None</v>
      </c>
      <c r="T56" s="17" t="str">
        <f>VLOOKUP($E56,Samples_Ext!$A:$Y,Samples_Seq!T$2,FALSE)</f>
        <v>None</v>
      </c>
      <c r="U56" s="17" t="str">
        <f>VLOOKUP($E56,Samples_Ext!$A:$Y,Samples_Seq!U$2,FALSE)</f>
        <v>None</v>
      </c>
      <c r="V56" s="17" t="str">
        <f>VLOOKUP($E56,Samples_Ext!$A:$Y,Samples_Seq!V$2,FALSE)</f>
        <v>None</v>
      </c>
      <c r="W56" s="17" t="str">
        <f>VLOOKUP($E56,Samples_Ext!$A:$Y,Samples_Seq!W$2,FALSE)</f>
        <v>D</v>
      </c>
      <c r="X56" s="17" t="str">
        <f>VLOOKUP($E56,Samples_Ext!$A:$Y,Samples_Seq!X$2,FALSE)</f>
        <v>01</v>
      </c>
      <c r="Y56" s="17" t="str">
        <f>VLOOKUP($E56,Samples_Ext!$A:$Y,Samples_Seq!Y$2,FALSE)</f>
        <v>PC01719</v>
      </c>
      <c r="Z56" s="17">
        <f>VLOOKUP($E56,Samples_Ext!$A:$Y,Samples_Seq!Z$2,FALSE)</f>
        <v>16</v>
      </c>
      <c r="AA56" s="17">
        <f>VLOOKUP($E56,Samples_Ext!$A:$Y,Samples_Seq!AA$2,FALSE)</f>
        <v>-0.08</v>
      </c>
      <c r="AB56" s="17">
        <f>VLOOKUP($E56,Samples_Ext!$A:$Y,Samples_Seq!AB$2,FALSE)</f>
        <v>-1.28</v>
      </c>
      <c r="AC56" s="17" t="str">
        <f>VLOOKUP($E56,Samples_Ext!$A:$Y,Samples_Seq!AC$2,FALSE)</f>
        <v>Yes</v>
      </c>
      <c r="AD56" s="17" t="str">
        <f>VLOOKUP($E56,Samples_Ext!$A:$Y,Samples_Seq!AD$2,FALSE)</f>
        <v>No</v>
      </c>
    </row>
    <row r="57" spans="1:30" s="17" customFormat="1" ht="13.8" x14ac:dyDescent="0.3">
      <c r="A57" s="17" t="s">
        <v>209</v>
      </c>
      <c r="B57" s="17" t="s">
        <v>1786</v>
      </c>
      <c r="C57" s="17" t="s">
        <v>1715</v>
      </c>
      <c r="D57" s="17" t="s">
        <v>1716</v>
      </c>
      <c r="E57" s="17" t="s">
        <v>209</v>
      </c>
      <c r="F57" s="64" t="str">
        <f t="shared" si="0"/>
        <v>SC249413;</v>
      </c>
      <c r="G57" s="17" t="str">
        <f>IFERROR(VLOOKUP($E57,Samples_Ext!$A:$Y,Samples_Seq!G$2,FALSE),"")</f>
        <v>DZ35322 0021_02</v>
      </c>
      <c r="H57" s="17" t="str">
        <f>VLOOKUP($E57,Samples_Ext!$A:$Y,Samples_Seq!H$2,FALSE)</f>
        <v>Ext.Control</v>
      </c>
      <c r="I57" s="17" t="s">
        <v>443</v>
      </c>
      <c r="J57" s="17">
        <f>VLOOKUP($E57,Samples_Ext!$A:$Y,Samples_Seq!J$2,FALSE)</f>
        <v>21</v>
      </c>
      <c r="K57" s="17" t="str">
        <f>VLOOKUP($E57,Samples_Ext!$A:$Y,Samples_Seq!K$2,FALSE)</f>
        <v>AC</v>
      </c>
      <c r="L57" s="17" t="str">
        <f>VLOOKUP($E57,Samples_Ext!$A:$Y,Samples_Seq!L$2,FALSE)</f>
        <v>DZ35322</v>
      </c>
      <c r="M57" s="17" t="str">
        <f>VLOOKUP($E57,Samples_Ext!$A:$Y,Samples_Seq!M$2,FALSE)</f>
        <v>sFEMB-001-R-005</v>
      </c>
      <c r="N57" s="17" t="str">
        <f>VLOOKUP($E57,Samples_Ext!$A:$Y,Samples_Seq!N$2,FALSE)</f>
        <v>Qiagen</v>
      </c>
      <c r="O57" s="17" t="str">
        <f>VLOOKUP($E57,Samples_Ext!$A:$Y,Samples_Seq!O$2,FALSE)</f>
        <v>MagAttract PowerSoil DNA Kit</v>
      </c>
      <c r="P57" s="17" t="str">
        <f>VLOOKUP($E57,Samples_Ext!$A:$Y,Samples_Seq!P$2,FALSE)</f>
        <v>KingFisher</v>
      </c>
      <c r="Q57" s="17" t="str">
        <f>VLOOKUP($E57,Samples_Ext!$A:$Y,Samples_Seq!Q$2,FALSE)</f>
        <v>TissueLyzer</v>
      </c>
      <c r="R57" s="17" t="str">
        <f>VLOOKUP($E57,Samples_Ext!$A:$Y,Samples_Seq!R$2,FALSE)</f>
        <v>Plate</v>
      </c>
      <c r="S57" s="17" t="str">
        <f>VLOOKUP($E57,Samples_Ext!$A:$Y,Samples_Seq!S$2,FALSE)</f>
        <v>None</v>
      </c>
      <c r="T57" s="17" t="str">
        <f>VLOOKUP($E57,Samples_Ext!$A:$Y,Samples_Seq!T$2,FALSE)</f>
        <v>None</v>
      </c>
      <c r="U57" s="17" t="str">
        <f>VLOOKUP($E57,Samples_Ext!$A:$Y,Samples_Seq!U$2,FALSE)</f>
        <v>None</v>
      </c>
      <c r="V57" s="17" t="str">
        <f>VLOOKUP($E57,Samples_Ext!$A:$Y,Samples_Seq!V$2,FALSE)</f>
        <v>None</v>
      </c>
      <c r="W57" s="17" t="str">
        <f>VLOOKUP($E57,Samples_Ext!$A:$Y,Samples_Seq!W$2,FALSE)</f>
        <v>H</v>
      </c>
      <c r="X57" s="17" t="str">
        <f>VLOOKUP($E57,Samples_Ext!$A:$Y,Samples_Seq!X$2,FALSE)</f>
        <v>01</v>
      </c>
      <c r="Y57" s="17" t="str">
        <f>VLOOKUP($E57,Samples_Ext!$A:$Y,Samples_Seq!Y$2,FALSE)</f>
        <v>PC01719</v>
      </c>
      <c r="Z57" s="17">
        <f>VLOOKUP($E57,Samples_Ext!$A:$Y,Samples_Seq!Z$2,FALSE)</f>
        <v>16</v>
      </c>
      <c r="AA57" s="17">
        <f>VLOOKUP($E57,Samples_Ext!$A:$Y,Samples_Seq!AA$2,FALSE)</f>
        <v>0.08</v>
      </c>
      <c r="AB57" s="17">
        <f>VLOOKUP($E57,Samples_Ext!$A:$Y,Samples_Seq!AB$2,FALSE)</f>
        <v>1.28</v>
      </c>
      <c r="AC57" s="17" t="str">
        <f>VLOOKUP($E57,Samples_Ext!$A:$Y,Samples_Seq!AC$2,FALSE)</f>
        <v>Yes</v>
      </c>
      <c r="AD57" s="17" t="str">
        <f>VLOOKUP($E57,Samples_Ext!$A:$Y,Samples_Seq!AD$2,FALSE)</f>
        <v>No</v>
      </c>
    </row>
    <row r="58" spans="1:30" s="17" customFormat="1" ht="13.8" hidden="1" x14ac:dyDescent="0.3">
      <c r="A58" s="17" t="s">
        <v>258</v>
      </c>
      <c r="B58" s="17" t="s">
        <v>1789</v>
      </c>
      <c r="C58" s="17" t="s">
        <v>1715</v>
      </c>
      <c r="D58" s="17" t="s">
        <v>1716</v>
      </c>
      <c r="E58" s="17" t="s">
        <v>258</v>
      </c>
      <c r="F58" s="64" t="str">
        <f t="shared" si="0"/>
        <v>SC249415;</v>
      </c>
      <c r="G58" s="17" t="str">
        <f>IFERROR(VLOOKUP($E58,Samples_Ext!$A:$Y,Samples_Seq!G$2,FALSE),"")</f>
        <v>ExtractionBlank</v>
      </c>
      <c r="H58" s="17" t="str">
        <f>VLOOKUP($E58,Samples_Ext!$A:$Y,Samples_Seq!H$2,FALSE)</f>
        <v>Ext.Control</v>
      </c>
      <c r="I58" s="17" t="str">
        <f>VLOOKUP($E58,Samples_Ext!$A:$Y,Samples_Seq!I$2,FALSE)</f>
        <v>Extraction Blank</v>
      </c>
      <c r="J58" s="17">
        <f>VLOOKUP($E58,Samples_Ext!$A:$Y,Samples_Seq!J$2,FALSE)</f>
        <v>0</v>
      </c>
      <c r="K58" s="17" t="str">
        <f>VLOOKUP($E58,Samples_Ext!$A:$Y,Samples_Seq!K$2,FALSE)</f>
        <v>Ext.Blank</v>
      </c>
      <c r="L58" s="17" t="str">
        <f>VLOOKUP($E58,Samples_Ext!$A:$Y,Samples_Seq!L$2,FALSE)</f>
        <v>Water</v>
      </c>
      <c r="M58" s="17" t="str">
        <f>VLOOKUP($E58,Samples_Ext!$A:$Y,Samples_Seq!M$2,FALSE)</f>
        <v>sFEMB-001-R-005</v>
      </c>
      <c r="N58" s="17" t="str">
        <f>VLOOKUP($E58,Samples_Ext!$A:$Y,Samples_Seq!N$2,FALSE)</f>
        <v>Qiagen</v>
      </c>
      <c r="O58" s="17" t="str">
        <f>VLOOKUP($E58,Samples_Ext!$A:$Y,Samples_Seq!O$2,FALSE)</f>
        <v>MagAttract PowerSoil DNA Kit</v>
      </c>
      <c r="P58" s="17" t="str">
        <f>VLOOKUP($E58,Samples_Ext!$A:$Y,Samples_Seq!P$2,FALSE)</f>
        <v>KingFisher</v>
      </c>
      <c r="Q58" s="17" t="str">
        <f>VLOOKUP($E58,Samples_Ext!$A:$Y,Samples_Seq!Q$2,FALSE)</f>
        <v>TissueLyzer</v>
      </c>
      <c r="R58" s="17" t="str">
        <f>VLOOKUP($E58,Samples_Ext!$A:$Y,Samples_Seq!R$2,FALSE)</f>
        <v>Plate</v>
      </c>
      <c r="S58" s="17" t="str">
        <f>VLOOKUP($E58,Samples_Ext!$A:$Y,Samples_Seq!S$2,FALSE)</f>
        <v>None</v>
      </c>
      <c r="T58" s="17" t="str">
        <f>VLOOKUP($E58,Samples_Ext!$A:$Y,Samples_Seq!T$2,FALSE)</f>
        <v>None</v>
      </c>
      <c r="U58" s="17" t="str">
        <f>VLOOKUP($E58,Samples_Ext!$A:$Y,Samples_Seq!U$2,FALSE)</f>
        <v>None</v>
      </c>
      <c r="V58" s="17" t="str">
        <f>VLOOKUP($E58,Samples_Ext!$A:$Y,Samples_Seq!V$2,FALSE)</f>
        <v>None</v>
      </c>
      <c r="W58" s="17" t="str">
        <f>VLOOKUP($E58,Samples_Ext!$A:$Y,Samples_Seq!W$2,FALSE)</f>
        <v>B</v>
      </c>
      <c r="X58" s="17" t="str">
        <f>VLOOKUP($E58,Samples_Ext!$A:$Y,Samples_Seq!X$2,FALSE)</f>
        <v>02</v>
      </c>
      <c r="Y58" s="17" t="str">
        <f>VLOOKUP($E58,Samples_Ext!$A:$Y,Samples_Seq!Y$2,FALSE)</f>
        <v>PC01719</v>
      </c>
      <c r="Z58" s="17">
        <f>VLOOKUP($E58,Samples_Ext!$A:$Y,Samples_Seq!Z$2,FALSE)</f>
        <v>16</v>
      </c>
      <c r="AA58" s="17">
        <f>VLOOKUP($E58,Samples_Ext!$A:$Y,Samples_Seq!AA$2,FALSE)</f>
        <v>-0.15</v>
      </c>
      <c r="AB58" s="17">
        <f>VLOOKUP($E58,Samples_Ext!$A:$Y,Samples_Seq!AB$2,FALSE)</f>
        <v>-2.4</v>
      </c>
      <c r="AC58" s="17" t="str">
        <f>VLOOKUP($E58,Samples_Ext!$A:$Y,Samples_Seq!AC$2,FALSE)</f>
        <v>Yes</v>
      </c>
      <c r="AD58" s="17" t="str">
        <f>VLOOKUP($E58,Samples_Ext!$A:$Y,Samples_Seq!AD$2,FALSE)</f>
        <v>No</v>
      </c>
    </row>
    <row r="59" spans="1:30" s="17" customFormat="1" ht="13.8" hidden="1" x14ac:dyDescent="0.3">
      <c r="A59" s="17" t="s">
        <v>1625</v>
      </c>
      <c r="B59" s="17" t="s">
        <v>1799</v>
      </c>
      <c r="C59" s="17" t="s">
        <v>1721</v>
      </c>
      <c r="D59" s="17" t="s">
        <v>1716</v>
      </c>
      <c r="E59" s="17" t="s">
        <v>260</v>
      </c>
      <c r="F59" s="64" t="str">
        <f t="shared" si="0"/>
        <v>SC249422;</v>
      </c>
      <c r="G59" s="17" t="str">
        <f>IFERROR(VLOOKUP($E59,Samples_Ext!$A:$Y,Samples_Seq!G$2,FALSE),"")</f>
        <v>ExtractionBlank</v>
      </c>
      <c r="H59" s="17" t="str">
        <f>VLOOKUP($E59,Samples_Ext!$A:$Y,Samples_Seq!H$2,FALSE)</f>
        <v>Ext.Control</v>
      </c>
      <c r="I59" s="17" t="str">
        <f>VLOOKUP($E59,Samples_Ext!$A:$Y,Samples_Seq!I$2,FALSE)</f>
        <v>Extraction Blank</v>
      </c>
      <c r="J59" s="17">
        <f>VLOOKUP($E59,Samples_Ext!$A:$Y,Samples_Seq!J$2,FALSE)</f>
        <v>0</v>
      </c>
      <c r="K59" s="17" t="str">
        <f>VLOOKUP($E59,Samples_Ext!$A:$Y,Samples_Seq!K$2,FALSE)</f>
        <v>Ext.Blank</v>
      </c>
      <c r="L59" s="17" t="str">
        <f>VLOOKUP($E59,Samples_Ext!$A:$Y,Samples_Seq!L$2,FALSE)</f>
        <v>Water</v>
      </c>
      <c r="M59" s="17" t="str">
        <f>VLOOKUP($E59,Samples_Ext!$A:$Y,Samples_Seq!M$2,FALSE)</f>
        <v>sFEMB-001-R-006</v>
      </c>
      <c r="N59" s="17" t="str">
        <f>VLOOKUP($E59,Samples_Ext!$A:$Y,Samples_Seq!N$2,FALSE)</f>
        <v>Qiagen</v>
      </c>
      <c r="O59" s="17" t="str">
        <f>VLOOKUP($E59,Samples_Ext!$A:$Y,Samples_Seq!O$2,FALSE)</f>
        <v>MagAttract PowerSoil DNA Kit</v>
      </c>
      <c r="P59" s="17" t="str">
        <f>VLOOKUP($E59,Samples_Ext!$A:$Y,Samples_Seq!P$2,FALSE)</f>
        <v>KingFisher</v>
      </c>
      <c r="Q59" s="17" t="str">
        <f>VLOOKUP($E59,Samples_Ext!$A:$Y,Samples_Seq!Q$2,FALSE)</f>
        <v>TissueLyzer</v>
      </c>
      <c r="R59" s="17" t="str">
        <f>VLOOKUP($E59,Samples_Ext!$A:$Y,Samples_Seq!R$2,FALSE)</f>
        <v>Plate</v>
      </c>
      <c r="S59" s="17" t="str">
        <f>VLOOKUP($E59,Samples_Ext!$A:$Y,Samples_Seq!S$2,FALSE)</f>
        <v>None</v>
      </c>
      <c r="T59" s="17" t="str">
        <f>VLOOKUP($E59,Samples_Ext!$A:$Y,Samples_Seq!T$2,FALSE)</f>
        <v>None</v>
      </c>
      <c r="U59" s="17" t="str">
        <f>VLOOKUP($E59,Samples_Ext!$A:$Y,Samples_Seq!U$2,FALSE)</f>
        <v>None</v>
      </c>
      <c r="V59" s="17" t="str">
        <f>VLOOKUP($E59,Samples_Ext!$A:$Y,Samples_Seq!V$2,FALSE)</f>
        <v>None</v>
      </c>
      <c r="W59" s="17" t="str">
        <f>VLOOKUP($E59,Samples_Ext!$A:$Y,Samples_Seq!W$2,FALSE)</f>
        <v>E</v>
      </c>
      <c r="X59" s="17" t="str">
        <f>VLOOKUP($E59,Samples_Ext!$A:$Y,Samples_Seq!X$2,FALSE)</f>
        <v>01</v>
      </c>
      <c r="Y59" s="17" t="str">
        <f>VLOOKUP($E59,Samples_Ext!$A:$Y,Samples_Seq!Y$2,FALSE)</f>
        <v>PC01720</v>
      </c>
      <c r="Z59" s="17">
        <f>VLOOKUP($E59,Samples_Ext!$A:$Y,Samples_Seq!Z$2,FALSE)</f>
        <v>1</v>
      </c>
      <c r="AA59" s="17">
        <f>VLOOKUP($E59,Samples_Ext!$A:$Y,Samples_Seq!AA$2,FALSE)</f>
        <v>-0.21</v>
      </c>
      <c r="AB59" s="17">
        <f>VLOOKUP($E59,Samples_Ext!$A:$Y,Samples_Seq!AB$2,FALSE)</f>
        <v>-0.21</v>
      </c>
      <c r="AC59" s="17" t="str">
        <f>VLOOKUP($E59,Samples_Ext!$A:$Y,Samples_Seq!AC$2,FALSE)</f>
        <v>Yes</v>
      </c>
      <c r="AD59" s="17" t="str">
        <f>VLOOKUP($E59,Samples_Ext!$A:$Y,Samples_Seq!AD$2,FALSE)</f>
        <v>No</v>
      </c>
    </row>
    <row r="60" spans="1:30" s="17" customFormat="1" ht="13.8" hidden="1" x14ac:dyDescent="0.3">
      <c r="A60" s="17" t="s">
        <v>1633</v>
      </c>
      <c r="B60" s="17" t="s">
        <v>1991</v>
      </c>
      <c r="C60" s="17" t="s">
        <v>1969</v>
      </c>
      <c r="D60" s="17" t="s">
        <v>1970</v>
      </c>
      <c r="E60" s="17" t="s">
        <v>260</v>
      </c>
      <c r="F60" s="64" t="str">
        <f t="shared" si="0"/>
        <v>SC249422;</v>
      </c>
      <c r="G60" s="17" t="str">
        <f>IFERROR(VLOOKUP($E60,Samples_Ext!$A:$Y,Samples_Seq!G$2,FALSE),"")</f>
        <v>ExtractionBlank</v>
      </c>
      <c r="H60" s="17" t="str">
        <f>VLOOKUP($E60,Samples_Ext!$A:$Y,Samples_Seq!H$2,FALSE)</f>
        <v>Ext.Control</v>
      </c>
      <c r="I60" s="17" t="str">
        <f>VLOOKUP($E60,Samples_Ext!$A:$Y,Samples_Seq!I$2,FALSE)</f>
        <v>Extraction Blank</v>
      </c>
      <c r="J60" s="17">
        <f>VLOOKUP($E60,Samples_Ext!$A:$Y,Samples_Seq!J$2,FALSE)</f>
        <v>0</v>
      </c>
      <c r="K60" s="17" t="str">
        <f>VLOOKUP($E60,Samples_Ext!$A:$Y,Samples_Seq!K$2,FALSE)</f>
        <v>Ext.Blank</v>
      </c>
      <c r="L60" s="17" t="str">
        <f>VLOOKUP($E60,Samples_Ext!$A:$Y,Samples_Seq!L$2,FALSE)</f>
        <v>Water</v>
      </c>
      <c r="M60" s="17" t="str">
        <f>VLOOKUP($E60,Samples_Ext!$A:$Y,Samples_Seq!M$2,FALSE)</f>
        <v>sFEMB-001-R-006</v>
      </c>
      <c r="N60" s="17" t="str">
        <f>VLOOKUP($E60,Samples_Ext!$A:$Y,Samples_Seq!N$2,FALSE)</f>
        <v>Qiagen</v>
      </c>
      <c r="O60" s="17" t="str">
        <f>VLOOKUP($E60,Samples_Ext!$A:$Y,Samples_Seq!O$2,FALSE)</f>
        <v>MagAttract PowerSoil DNA Kit</v>
      </c>
      <c r="P60" s="17" t="str">
        <f>VLOOKUP($E60,Samples_Ext!$A:$Y,Samples_Seq!P$2,FALSE)</f>
        <v>KingFisher</v>
      </c>
      <c r="Q60" s="17" t="str">
        <f>VLOOKUP($E60,Samples_Ext!$A:$Y,Samples_Seq!Q$2,FALSE)</f>
        <v>TissueLyzer</v>
      </c>
      <c r="R60" s="17" t="str">
        <f>VLOOKUP($E60,Samples_Ext!$A:$Y,Samples_Seq!R$2,FALSE)</f>
        <v>Plate</v>
      </c>
      <c r="S60" s="17" t="str">
        <f>VLOOKUP($E60,Samples_Ext!$A:$Y,Samples_Seq!S$2,FALSE)</f>
        <v>None</v>
      </c>
      <c r="T60" s="17" t="str">
        <f>VLOOKUP($E60,Samples_Ext!$A:$Y,Samples_Seq!T$2,FALSE)</f>
        <v>None</v>
      </c>
      <c r="U60" s="17" t="str">
        <f>VLOOKUP($E60,Samples_Ext!$A:$Y,Samples_Seq!U$2,FALSE)</f>
        <v>None</v>
      </c>
      <c r="V60" s="17" t="str">
        <f>VLOOKUP($E60,Samples_Ext!$A:$Y,Samples_Seq!V$2,FALSE)</f>
        <v>None</v>
      </c>
      <c r="W60" s="17" t="str">
        <f>VLOOKUP($E60,Samples_Ext!$A:$Y,Samples_Seq!W$2,FALSE)</f>
        <v>E</v>
      </c>
      <c r="X60" s="17" t="str">
        <f>VLOOKUP($E60,Samples_Ext!$A:$Y,Samples_Seq!X$2,FALSE)</f>
        <v>01</v>
      </c>
      <c r="Y60" s="17" t="str">
        <f>VLOOKUP($E60,Samples_Ext!$A:$Y,Samples_Seq!Y$2,FALSE)</f>
        <v>PC01720</v>
      </c>
      <c r="Z60" s="17">
        <f>VLOOKUP($E60,Samples_Ext!$A:$Y,Samples_Seq!Z$2,FALSE)</f>
        <v>1</v>
      </c>
      <c r="AA60" s="17">
        <f>VLOOKUP($E60,Samples_Ext!$A:$Y,Samples_Seq!AA$2,FALSE)</f>
        <v>-0.21</v>
      </c>
      <c r="AB60" s="17">
        <f>VLOOKUP($E60,Samples_Ext!$A:$Y,Samples_Seq!AB$2,FALSE)</f>
        <v>-0.21</v>
      </c>
      <c r="AC60" s="17" t="str">
        <f>VLOOKUP($E60,Samples_Ext!$A:$Y,Samples_Seq!AC$2,FALSE)</f>
        <v>Yes</v>
      </c>
      <c r="AD60" s="17" t="str">
        <f>VLOOKUP($E60,Samples_Ext!$A:$Y,Samples_Seq!AD$2,FALSE)</f>
        <v>No</v>
      </c>
    </row>
    <row r="61" spans="1:30" s="17" customFormat="1" ht="13.8" hidden="1" x14ac:dyDescent="0.3">
      <c r="A61" s="17" t="s">
        <v>261</v>
      </c>
      <c r="B61" s="17" t="s">
        <v>1800</v>
      </c>
      <c r="C61" s="17" t="s">
        <v>1715</v>
      </c>
      <c r="D61" s="17" t="s">
        <v>1716</v>
      </c>
      <c r="E61" s="17" t="s">
        <v>261</v>
      </c>
      <c r="F61" s="64" t="str">
        <f t="shared" si="0"/>
        <v>SC249423;</v>
      </c>
      <c r="G61" s="17" t="str">
        <f>IFERROR(VLOOKUP($E61,Samples_Ext!$A:$Y,Samples_Seq!G$2,FALSE),"")</f>
        <v>ExtractionBlank</v>
      </c>
      <c r="H61" s="17" t="str">
        <f>VLOOKUP($E61,Samples_Ext!$A:$Y,Samples_Seq!H$2,FALSE)</f>
        <v>Ext.Control</v>
      </c>
      <c r="I61" s="17" t="str">
        <f>VLOOKUP($E61,Samples_Ext!$A:$Y,Samples_Seq!I$2,FALSE)</f>
        <v>Extraction Blank</v>
      </c>
      <c r="J61" s="17">
        <f>VLOOKUP($E61,Samples_Ext!$A:$Y,Samples_Seq!J$2,FALSE)</f>
        <v>0</v>
      </c>
      <c r="K61" s="17" t="str">
        <f>VLOOKUP($E61,Samples_Ext!$A:$Y,Samples_Seq!K$2,FALSE)</f>
        <v>Ext.Blank</v>
      </c>
      <c r="L61" s="17" t="str">
        <f>VLOOKUP($E61,Samples_Ext!$A:$Y,Samples_Seq!L$2,FALSE)</f>
        <v>Water</v>
      </c>
      <c r="M61" s="17" t="str">
        <f>VLOOKUP($E61,Samples_Ext!$A:$Y,Samples_Seq!M$2,FALSE)</f>
        <v>sFEMB-001-R-006</v>
      </c>
      <c r="N61" s="17" t="str">
        <f>VLOOKUP($E61,Samples_Ext!$A:$Y,Samples_Seq!N$2,FALSE)</f>
        <v>Qiagen</v>
      </c>
      <c r="O61" s="17" t="str">
        <f>VLOOKUP($E61,Samples_Ext!$A:$Y,Samples_Seq!O$2,FALSE)</f>
        <v>MagAttract PowerSoil DNA Kit</v>
      </c>
      <c r="P61" s="17" t="str">
        <f>VLOOKUP($E61,Samples_Ext!$A:$Y,Samples_Seq!P$2,FALSE)</f>
        <v>KingFisher</v>
      </c>
      <c r="Q61" s="17" t="str">
        <f>VLOOKUP($E61,Samples_Ext!$A:$Y,Samples_Seq!Q$2,FALSE)</f>
        <v>TissueLyzer</v>
      </c>
      <c r="R61" s="17" t="str">
        <f>VLOOKUP($E61,Samples_Ext!$A:$Y,Samples_Seq!R$2,FALSE)</f>
        <v>Plate</v>
      </c>
      <c r="S61" s="17" t="str">
        <f>VLOOKUP($E61,Samples_Ext!$A:$Y,Samples_Seq!S$2,FALSE)</f>
        <v>None</v>
      </c>
      <c r="T61" s="17" t="str">
        <f>VLOOKUP($E61,Samples_Ext!$A:$Y,Samples_Seq!T$2,FALSE)</f>
        <v>None</v>
      </c>
      <c r="U61" s="17" t="str">
        <f>VLOOKUP($E61,Samples_Ext!$A:$Y,Samples_Seq!U$2,FALSE)</f>
        <v>None</v>
      </c>
      <c r="V61" s="17" t="str">
        <f>VLOOKUP($E61,Samples_Ext!$A:$Y,Samples_Seq!V$2,FALSE)</f>
        <v>None</v>
      </c>
      <c r="W61" s="17" t="str">
        <f>VLOOKUP($E61,Samples_Ext!$A:$Y,Samples_Seq!W$2,FALSE)</f>
        <v>F</v>
      </c>
      <c r="X61" s="17" t="str">
        <f>VLOOKUP($E61,Samples_Ext!$A:$Y,Samples_Seq!X$2,FALSE)</f>
        <v>01</v>
      </c>
      <c r="Y61" s="17" t="str">
        <f>VLOOKUP($E61,Samples_Ext!$A:$Y,Samples_Seq!Y$2,FALSE)</f>
        <v>PC01720</v>
      </c>
      <c r="Z61" s="17">
        <f>VLOOKUP($E61,Samples_Ext!$A:$Y,Samples_Seq!Z$2,FALSE)</f>
        <v>16</v>
      </c>
      <c r="AA61" s="17">
        <f>VLOOKUP($E61,Samples_Ext!$A:$Y,Samples_Seq!AA$2,FALSE)</f>
        <v>-0.2</v>
      </c>
      <c r="AB61" s="17">
        <f>VLOOKUP($E61,Samples_Ext!$A:$Y,Samples_Seq!AB$2,FALSE)</f>
        <v>-3.2</v>
      </c>
      <c r="AC61" s="17" t="str">
        <f>VLOOKUP($E61,Samples_Ext!$A:$Y,Samples_Seq!AC$2,FALSE)</f>
        <v>Yes</v>
      </c>
      <c r="AD61" s="17" t="str">
        <f>VLOOKUP($E61,Samples_Ext!$A:$Y,Samples_Seq!AD$2,FALSE)</f>
        <v>No</v>
      </c>
    </row>
    <row r="62" spans="1:30" s="17" customFormat="1" ht="13.8" x14ac:dyDescent="0.3">
      <c r="A62" s="17" t="s">
        <v>220</v>
      </c>
      <c r="B62" s="17" t="s">
        <v>1806</v>
      </c>
      <c r="C62" s="17" t="s">
        <v>1715</v>
      </c>
      <c r="D62" s="17" t="s">
        <v>1716</v>
      </c>
      <c r="E62" s="17" t="s">
        <v>220</v>
      </c>
      <c r="F62" s="64" t="str">
        <f t="shared" si="0"/>
        <v>SC249427;</v>
      </c>
      <c r="G62" s="17" t="str">
        <f>IFERROR(VLOOKUP($E62,Samples_Ext!$A:$Y,Samples_Seq!G$2,FALSE),"")</f>
        <v>DZ35322 0019_02</v>
      </c>
      <c r="H62" s="17" t="str">
        <f>VLOOKUP($E62,Samples_Ext!$A:$Y,Samples_Seq!H$2,FALSE)</f>
        <v>Ext.Control</v>
      </c>
      <c r="I62" s="17" t="s">
        <v>443</v>
      </c>
      <c r="J62" s="17">
        <f>VLOOKUP($E62,Samples_Ext!$A:$Y,Samples_Seq!J$2,FALSE)</f>
        <v>19</v>
      </c>
      <c r="K62" s="17" t="str">
        <f>VLOOKUP($E62,Samples_Ext!$A:$Y,Samples_Seq!K$2,FALSE)</f>
        <v>AC</v>
      </c>
      <c r="L62" s="17" t="str">
        <f>VLOOKUP($E62,Samples_Ext!$A:$Y,Samples_Seq!L$2,FALSE)</f>
        <v>DZ35322</v>
      </c>
      <c r="M62" s="17" t="str">
        <f>VLOOKUP($E62,Samples_Ext!$A:$Y,Samples_Seq!M$2,FALSE)</f>
        <v>sFEMB-001-R-006</v>
      </c>
      <c r="N62" s="17" t="str">
        <f>VLOOKUP($E62,Samples_Ext!$A:$Y,Samples_Seq!N$2,FALSE)</f>
        <v>Qiagen</v>
      </c>
      <c r="O62" s="17" t="str">
        <f>VLOOKUP($E62,Samples_Ext!$A:$Y,Samples_Seq!O$2,FALSE)</f>
        <v>MagAttract PowerSoil DNA Kit</v>
      </c>
      <c r="P62" s="17" t="str">
        <f>VLOOKUP($E62,Samples_Ext!$A:$Y,Samples_Seq!P$2,FALSE)</f>
        <v>KingFisher</v>
      </c>
      <c r="Q62" s="17" t="str">
        <f>VLOOKUP($E62,Samples_Ext!$A:$Y,Samples_Seq!Q$2,FALSE)</f>
        <v>TissueLyzer</v>
      </c>
      <c r="R62" s="17" t="str">
        <f>VLOOKUP($E62,Samples_Ext!$A:$Y,Samples_Seq!R$2,FALSE)</f>
        <v>Plate</v>
      </c>
      <c r="S62" s="17" t="str">
        <f>VLOOKUP($E62,Samples_Ext!$A:$Y,Samples_Seq!S$2,FALSE)</f>
        <v>None</v>
      </c>
      <c r="T62" s="17" t="str">
        <f>VLOOKUP($E62,Samples_Ext!$A:$Y,Samples_Seq!T$2,FALSE)</f>
        <v>None</v>
      </c>
      <c r="U62" s="17" t="str">
        <f>VLOOKUP($E62,Samples_Ext!$A:$Y,Samples_Seq!U$2,FALSE)</f>
        <v>None</v>
      </c>
      <c r="V62" s="17" t="str">
        <f>VLOOKUP($E62,Samples_Ext!$A:$Y,Samples_Seq!V$2,FALSE)</f>
        <v>None</v>
      </c>
      <c r="W62" s="17" t="str">
        <f>VLOOKUP($E62,Samples_Ext!$A:$Y,Samples_Seq!W$2,FALSE)</f>
        <v>B</v>
      </c>
      <c r="X62" s="17" t="str">
        <f>VLOOKUP($E62,Samples_Ext!$A:$Y,Samples_Seq!X$2,FALSE)</f>
        <v>02</v>
      </c>
      <c r="Y62" s="17" t="str">
        <f>VLOOKUP($E62,Samples_Ext!$A:$Y,Samples_Seq!Y$2,FALSE)</f>
        <v>PC01720</v>
      </c>
      <c r="Z62" s="17">
        <f>VLOOKUP($E62,Samples_Ext!$A:$Y,Samples_Seq!Z$2,FALSE)</f>
        <v>16</v>
      </c>
      <c r="AA62" s="17">
        <f>VLOOKUP($E62,Samples_Ext!$A:$Y,Samples_Seq!AA$2,FALSE)</f>
        <v>0.21</v>
      </c>
      <c r="AB62" s="17">
        <f>VLOOKUP($E62,Samples_Ext!$A:$Y,Samples_Seq!AB$2,FALSE)</f>
        <v>3.36</v>
      </c>
      <c r="AC62" s="17" t="str">
        <f>VLOOKUP($E62,Samples_Ext!$A:$Y,Samples_Seq!AC$2,FALSE)</f>
        <v>Yes</v>
      </c>
      <c r="AD62" s="17" t="str">
        <f>VLOOKUP($E62,Samples_Ext!$A:$Y,Samples_Seq!AD$2,FALSE)</f>
        <v>No</v>
      </c>
    </row>
    <row r="63" spans="1:30" s="17" customFormat="1" ht="13.8" x14ac:dyDescent="0.3">
      <c r="A63" s="17" t="s">
        <v>221</v>
      </c>
      <c r="B63" s="17" t="s">
        <v>1807</v>
      </c>
      <c r="C63" s="17" t="s">
        <v>1715</v>
      </c>
      <c r="D63" s="17" t="s">
        <v>1716</v>
      </c>
      <c r="E63" s="17" t="s">
        <v>221</v>
      </c>
      <c r="F63" s="64" t="str">
        <f t="shared" si="0"/>
        <v>SC249428;</v>
      </c>
      <c r="G63" s="17" t="str">
        <f>IFERROR(VLOOKUP($E63,Samples_Ext!$A:$Y,Samples_Seq!G$2,FALSE),"")</f>
        <v>DZ35322 0005_02</v>
      </c>
      <c r="H63" s="17" t="str">
        <f>VLOOKUP($E63,Samples_Ext!$A:$Y,Samples_Seq!H$2,FALSE)</f>
        <v>Ext.Control</v>
      </c>
      <c r="I63" s="17" t="s">
        <v>443</v>
      </c>
      <c r="J63" s="17">
        <f>VLOOKUP($E63,Samples_Ext!$A:$Y,Samples_Seq!J$2,FALSE)</f>
        <v>5</v>
      </c>
      <c r="K63" s="17" t="str">
        <f>VLOOKUP($E63,Samples_Ext!$A:$Y,Samples_Seq!K$2,FALSE)</f>
        <v>AC</v>
      </c>
      <c r="L63" s="17" t="str">
        <f>VLOOKUP($E63,Samples_Ext!$A:$Y,Samples_Seq!L$2,FALSE)</f>
        <v>DZ35322</v>
      </c>
      <c r="M63" s="17" t="str">
        <f>VLOOKUP($E63,Samples_Ext!$A:$Y,Samples_Seq!M$2,FALSE)</f>
        <v>sFEMB-001-R-006</v>
      </c>
      <c r="N63" s="17" t="str">
        <f>VLOOKUP($E63,Samples_Ext!$A:$Y,Samples_Seq!N$2,FALSE)</f>
        <v>Qiagen</v>
      </c>
      <c r="O63" s="17" t="str">
        <f>VLOOKUP($E63,Samples_Ext!$A:$Y,Samples_Seq!O$2,FALSE)</f>
        <v>MagAttract PowerSoil DNA Kit</v>
      </c>
      <c r="P63" s="17" t="str">
        <f>VLOOKUP($E63,Samples_Ext!$A:$Y,Samples_Seq!P$2,FALSE)</f>
        <v>KingFisher</v>
      </c>
      <c r="Q63" s="17" t="str">
        <f>VLOOKUP($E63,Samples_Ext!$A:$Y,Samples_Seq!Q$2,FALSE)</f>
        <v>TissueLyzer</v>
      </c>
      <c r="R63" s="17" t="str">
        <f>VLOOKUP($E63,Samples_Ext!$A:$Y,Samples_Seq!R$2,FALSE)</f>
        <v>Plate</v>
      </c>
      <c r="S63" s="17" t="str">
        <f>VLOOKUP($E63,Samples_Ext!$A:$Y,Samples_Seq!S$2,FALSE)</f>
        <v>None</v>
      </c>
      <c r="T63" s="17" t="str">
        <f>VLOOKUP($E63,Samples_Ext!$A:$Y,Samples_Seq!T$2,FALSE)</f>
        <v>None</v>
      </c>
      <c r="U63" s="17" t="str">
        <f>VLOOKUP($E63,Samples_Ext!$A:$Y,Samples_Seq!U$2,FALSE)</f>
        <v>None</v>
      </c>
      <c r="V63" s="17" t="str">
        <f>VLOOKUP($E63,Samples_Ext!$A:$Y,Samples_Seq!V$2,FALSE)</f>
        <v>None</v>
      </c>
      <c r="W63" s="17" t="str">
        <f>VLOOKUP($E63,Samples_Ext!$A:$Y,Samples_Seq!W$2,FALSE)</f>
        <v>C</v>
      </c>
      <c r="X63" s="17" t="str">
        <f>VLOOKUP($E63,Samples_Ext!$A:$Y,Samples_Seq!X$2,FALSE)</f>
        <v>02</v>
      </c>
      <c r="Y63" s="17" t="str">
        <f>VLOOKUP($E63,Samples_Ext!$A:$Y,Samples_Seq!Y$2,FALSE)</f>
        <v>PC01720</v>
      </c>
      <c r="Z63" s="17">
        <f>VLOOKUP($E63,Samples_Ext!$A:$Y,Samples_Seq!Z$2,FALSE)</f>
        <v>16</v>
      </c>
      <c r="AA63" s="17">
        <f>VLOOKUP($E63,Samples_Ext!$A:$Y,Samples_Seq!AA$2,FALSE)</f>
        <v>0.17</v>
      </c>
      <c r="AB63" s="17">
        <f>VLOOKUP($E63,Samples_Ext!$A:$Y,Samples_Seq!AB$2,FALSE)</f>
        <v>2.72</v>
      </c>
      <c r="AC63" s="17" t="str">
        <f>VLOOKUP($E63,Samples_Ext!$A:$Y,Samples_Seq!AC$2,FALSE)</f>
        <v>Yes</v>
      </c>
      <c r="AD63" s="17" t="str">
        <f>VLOOKUP($E63,Samples_Ext!$A:$Y,Samples_Seq!AD$2,FALSE)</f>
        <v>No</v>
      </c>
    </row>
    <row r="64" spans="1:30" s="17" customFormat="1" ht="13.8" hidden="1" x14ac:dyDescent="0.3">
      <c r="A64" s="17" t="s">
        <v>262</v>
      </c>
      <c r="B64" s="17" t="s">
        <v>1812</v>
      </c>
      <c r="C64" s="17" t="s">
        <v>1721</v>
      </c>
      <c r="D64" s="17" t="s">
        <v>1716</v>
      </c>
      <c r="E64" s="17" t="s">
        <v>262</v>
      </c>
      <c r="F64" s="64" t="str">
        <f t="shared" si="0"/>
        <v>SC249431;</v>
      </c>
      <c r="G64" s="17" t="str">
        <f>IFERROR(VLOOKUP($E64,Samples_Ext!$A:$Y,Samples_Seq!G$2,FALSE),"")</f>
        <v>ExtractionBlank</v>
      </c>
      <c r="H64" s="17" t="str">
        <f>VLOOKUP($E64,Samples_Ext!$A:$Y,Samples_Seq!H$2,FALSE)</f>
        <v>Ext.Control</v>
      </c>
      <c r="I64" s="17" t="str">
        <f>VLOOKUP($E64,Samples_Ext!$A:$Y,Samples_Seq!I$2,FALSE)</f>
        <v>Extraction Blank</v>
      </c>
      <c r="J64" s="17">
        <f>VLOOKUP($E64,Samples_Ext!$A:$Y,Samples_Seq!J$2,FALSE)</f>
        <v>0</v>
      </c>
      <c r="K64" s="17" t="str">
        <f>VLOOKUP($E64,Samples_Ext!$A:$Y,Samples_Seq!K$2,FALSE)</f>
        <v>Ext.Blank</v>
      </c>
      <c r="L64" s="17" t="str">
        <f>VLOOKUP($E64,Samples_Ext!$A:$Y,Samples_Seq!L$2,FALSE)</f>
        <v>Water</v>
      </c>
      <c r="M64" s="17" t="str">
        <f>VLOOKUP($E64,Samples_Ext!$A:$Y,Samples_Seq!M$2,FALSE)</f>
        <v>sFEMB-001-R-007</v>
      </c>
      <c r="N64" s="17" t="str">
        <f>VLOOKUP($E64,Samples_Ext!$A:$Y,Samples_Seq!N$2,FALSE)</f>
        <v>Qiagen</v>
      </c>
      <c r="O64" s="17" t="str">
        <f>VLOOKUP($E64,Samples_Ext!$A:$Y,Samples_Seq!O$2,FALSE)</f>
        <v>MagAttract PowerMicrobiome Kit</v>
      </c>
      <c r="P64" s="17" t="str">
        <f>VLOOKUP($E64,Samples_Ext!$A:$Y,Samples_Seq!P$2,FALSE)</f>
        <v>KingFisher</v>
      </c>
      <c r="Q64" s="17" t="str">
        <f>VLOOKUP($E64,Samples_Ext!$A:$Y,Samples_Seq!Q$2,FALSE)</f>
        <v>TissueLyzer</v>
      </c>
      <c r="R64" s="17" t="str">
        <f>VLOOKUP($E64,Samples_Ext!$A:$Y,Samples_Seq!R$2,FALSE)</f>
        <v>Plate</v>
      </c>
      <c r="S64" s="17" t="str">
        <f>VLOOKUP($E64,Samples_Ext!$A:$Y,Samples_Seq!S$2,FALSE)</f>
        <v>None</v>
      </c>
      <c r="T64" s="17" t="str">
        <f>VLOOKUP($E64,Samples_Ext!$A:$Y,Samples_Seq!T$2,FALSE)</f>
        <v>None</v>
      </c>
      <c r="U64" s="17" t="str">
        <f>VLOOKUP($E64,Samples_Ext!$A:$Y,Samples_Seq!U$2,FALSE)</f>
        <v>None</v>
      </c>
      <c r="V64" s="17" t="str">
        <f>VLOOKUP($E64,Samples_Ext!$A:$Y,Samples_Seq!V$2,FALSE)</f>
        <v>None</v>
      </c>
      <c r="W64" s="17" t="str">
        <f>VLOOKUP($E64,Samples_Ext!$A:$Y,Samples_Seq!W$2,FALSE)</f>
        <v>B</v>
      </c>
      <c r="X64" s="17" t="str">
        <f>VLOOKUP($E64,Samples_Ext!$A:$Y,Samples_Seq!X$2,FALSE)</f>
        <v>01</v>
      </c>
      <c r="Y64" s="17" t="str">
        <f>VLOOKUP($E64,Samples_Ext!$A:$Y,Samples_Seq!Y$2,FALSE)</f>
        <v>PC01721</v>
      </c>
      <c r="Z64" s="17">
        <f>VLOOKUP($E64,Samples_Ext!$A:$Y,Samples_Seq!Z$2,FALSE)</f>
        <v>16</v>
      </c>
      <c r="AA64" s="17">
        <f>VLOOKUP($E64,Samples_Ext!$A:$Y,Samples_Seq!AA$2,FALSE)</f>
        <v>-0.2</v>
      </c>
      <c r="AB64" s="17">
        <f>VLOOKUP($E64,Samples_Ext!$A:$Y,Samples_Seq!AB$2,FALSE)</f>
        <v>-3.2</v>
      </c>
      <c r="AC64" s="17" t="str">
        <f>VLOOKUP($E64,Samples_Ext!$A:$Y,Samples_Seq!AC$2,FALSE)</f>
        <v>Yes</v>
      </c>
      <c r="AD64" s="17" t="str">
        <f>VLOOKUP($E64,Samples_Ext!$A:$Y,Samples_Seq!AD$2,FALSE)</f>
        <v>No</v>
      </c>
    </row>
    <row r="65" spans="1:30" s="17" customFormat="1" ht="13.8" x14ac:dyDescent="0.3">
      <c r="A65" s="17" t="s">
        <v>226</v>
      </c>
      <c r="B65" s="17" t="s">
        <v>1817</v>
      </c>
      <c r="C65" s="17" t="s">
        <v>1715</v>
      </c>
      <c r="D65" s="17" t="s">
        <v>1716</v>
      </c>
      <c r="E65" s="17" t="s">
        <v>226</v>
      </c>
      <c r="F65" s="64" t="str">
        <f t="shared" si="0"/>
        <v>SC249434;</v>
      </c>
      <c r="G65" s="17" t="str">
        <f>IFERROR(VLOOKUP($E65,Samples_Ext!$A:$Y,Samples_Seq!G$2,FALSE),"")</f>
        <v>DZ35322 0023_01</v>
      </c>
      <c r="H65" s="17" t="str">
        <f>VLOOKUP($E65,Samples_Ext!$A:$Y,Samples_Seq!H$2,FALSE)</f>
        <v>Ext.Control</v>
      </c>
      <c r="I65" s="17" t="s">
        <v>443</v>
      </c>
      <c r="J65" s="17">
        <f>VLOOKUP($E65,Samples_Ext!$A:$Y,Samples_Seq!J$2,FALSE)</f>
        <v>23</v>
      </c>
      <c r="K65" s="17" t="str">
        <f>VLOOKUP($E65,Samples_Ext!$A:$Y,Samples_Seq!K$2,FALSE)</f>
        <v>AC</v>
      </c>
      <c r="L65" s="17" t="str">
        <f>VLOOKUP($E65,Samples_Ext!$A:$Y,Samples_Seq!L$2,FALSE)</f>
        <v>DZ35322</v>
      </c>
      <c r="M65" s="17" t="str">
        <f>VLOOKUP($E65,Samples_Ext!$A:$Y,Samples_Seq!M$2,FALSE)</f>
        <v>sFEMB-001-R-007</v>
      </c>
      <c r="N65" s="17" t="str">
        <f>VLOOKUP($E65,Samples_Ext!$A:$Y,Samples_Seq!N$2,FALSE)</f>
        <v>Qiagen</v>
      </c>
      <c r="O65" s="17" t="str">
        <f>VLOOKUP($E65,Samples_Ext!$A:$Y,Samples_Seq!O$2,FALSE)</f>
        <v>MagAttract PowerMicrobiome Kit</v>
      </c>
      <c r="P65" s="17" t="str">
        <f>VLOOKUP($E65,Samples_Ext!$A:$Y,Samples_Seq!P$2,FALSE)</f>
        <v>KingFisher</v>
      </c>
      <c r="Q65" s="17" t="str">
        <f>VLOOKUP($E65,Samples_Ext!$A:$Y,Samples_Seq!Q$2,FALSE)</f>
        <v>TissueLyzer</v>
      </c>
      <c r="R65" s="17" t="str">
        <f>VLOOKUP($E65,Samples_Ext!$A:$Y,Samples_Seq!R$2,FALSE)</f>
        <v>Plate</v>
      </c>
      <c r="S65" s="17" t="str">
        <f>VLOOKUP($E65,Samples_Ext!$A:$Y,Samples_Seq!S$2,FALSE)</f>
        <v>None</v>
      </c>
      <c r="T65" s="17" t="str">
        <f>VLOOKUP($E65,Samples_Ext!$A:$Y,Samples_Seq!T$2,FALSE)</f>
        <v>None</v>
      </c>
      <c r="U65" s="17" t="str">
        <f>VLOOKUP($E65,Samples_Ext!$A:$Y,Samples_Seq!U$2,FALSE)</f>
        <v>None</v>
      </c>
      <c r="V65" s="17" t="str">
        <f>VLOOKUP($E65,Samples_Ext!$A:$Y,Samples_Seq!V$2,FALSE)</f>
        <v>None</v>
      </c>
      <c r="W65" s="17" t="str">
        <f>VLOOKUP($E65,Samples_Ext!$A:$Y,Samples_Seq!W$2,FALSE)</f>
        <v>E</v>
      </c>
      <c r="X65" s="17" t="str">
        <f>VLOOKUP($E65,Samples_Ext!$A:$Y,Samples_Seq!X$2,FALSE)</f>
        <v>01</v>
      </c>
      <c r="Y65" s="17" t="str">
        <f>VLOOKUP($E65,Samples_Ext!$A:$Y,Samples_Seq!Y$2,FALSE)</f>
        <v>PC01721</v>
      </c>
      <c r="Z65" s="17">
        <f>VLOOKUP($E65,Samples_Ext!$A:$Y,Samples_Seq!Z$2,FALSE)</f>
        <v>16</v>
      </c>
      <c r="AA65" s="17">
        <f>VLOOKUP($E65,Samples_Ext!$A:$Y,Samples_Seq!AA$2,FALSE)</f>
        <v>0.41</v>
      </c>
      <c r="AB65" s="17">
        <f>VLOOKUP($E65,Samples_Ext!$A:$Y,Samples_Seq!AB$2,FALSE)</f>
        <v>6.56</v>
      </c>
      <c r="AC65" s="17" t="str">
        <f>VLOOKUP($E65,Samples_Ext!$A:$Y,Samples_Seq!AC$2,FALSE)</f>
        <v>Yes</v>
      </c>
      <c r="AD65" s="17" t="str">
        <f>VLOOKUP($E65,Samples_Ext!$A:$Y,Samples_Seq!AD$2,FALSE)</f>
        <v>No</v>
      </c>
    </row>
    <row r="66" spans="1:30" s="17" customFormat="1" ht="13.8" hidden="1" x14ac:dyDescent="0.3">
      <c r="A66" s="17" t="s">
        <v>259</v>
      </c>
      <c r="B66" s="17" t="s">
        <v>1824</v>
      </c>
      <c r="C66" s="17" t="s">
        <v>1715</v>
      </c>
      <c r="D66" s="17" t="s">
        <v>1716</v>
      </c>
      <c r="E66" s="17" t="s">
        <v>259</v>
      </c>
      <c r="F66" s="64" t="str">
        <f t="shared" si="0"/>
        <v>SC249438;</v>
      </c>
      <c r="G66" s="17" t="str">
        <f>IFERROR(VLOOKUP($E66,Samples_Ext!$A:$Y,Samples_Seq!G$2,FALSE),"")</f>
        <v>ExtractionBlank</v>
      </c>
      <c r="H66" s="17" t="str">
        <f>VLOOKUP($E66,Samples_Ext!$A:$Y,Samples_Seq!H$2,FALSE)</f>
        <v>Ext.Control</v>
      </c>
      <c r="I66" s="17" t="str">
        <f>VLOOKUP($E66,Samples_Ext!$A:$Y,Samples_Seq!I$2,FALSE)</f>
        <v>Extraction Blank</v>
      </c>
      <c r="J66" s="17">
        <f>VLOOKUP($E66,Samples_Ext!$A:$Y,Samples_Seq!J$2,FALSE)</f>
        <v>0</v>
      </c>
      <c r="K66" s="17" t="str">
        <f>VLOOKUP($E66,Samples_Ext!$A:$Y,Samples_Seq!K$2,FALSE)</f>
        <v>Ext.Blank</v>
      </c>
      <c r="L66" s="17" t="str">
        <f>VLOOKUP($E66,Samples_Ext!$A:$Y,Samples_Seq!L$2,FALSE)</f>
        <v>Water</v>
      </c>
      <c r="M66" s="17" t="str">
        <f>VLOOKUP($E66,Samples_Ext!$A:$Y,Samples_Seq!M$2,FALSE)</f>
        <v>sFEMB-001-R-007</v>
      </c>
      <c r="N66" s="17" t="str">
        <f>VLOOKUP($E66,Samples_Ext!$A:$Y,Samples_Seq!N$2,FALSE)</f>
        <v>Qiagen</v>
      </c>
      <c r="O66" s="17" t="str">
        <f>VLOOKUP($E66,Samples_Ext!$A:$Y,Samples_Seq!O$2,FALSE)</f>
        <v>MagAttract PowerMicrobiome Kit</v>
      </c>
      <c r="P66" s="17" t="str">
        <f>VLOOKUP($E66,Samples_Ext!$A:$Y,Samples_Seq!P$2,FALSE)</f>
        <v>KingFisher</v>
      </c>
      <c r="Q66" s="17" t="str">
        <f>VLOOKUP($E66,Samples_Ext!$A:$Y,Samples_Seq!Q$2,FALSE)</f>
        <v>TissueLyzer</v>
      </c>
      <c r="R66" s="17" t="str">
        <f>VLOOKUP($E66,Samples_Ext!$A:$Y,Samples_Seq!R$2,FALSE)</f>
        <v>Plate</v>
      </c>
      <c r="S66" s="17" t="str">
        <f>VLOOKUP($E66,Samples_Ext!$A:$Y,Samples_Seq!S$2,FALSE)</f>
        <v>None</v>
      </c>
      <c r="T66" s="17" t="str">
        <f>VLOOKUP($E66,Samples_Ext!$A:$Y,Samples_Seq!T$2,FALSE)</f>
        <v>None</v>
      </c>
      <c r="U66" s="17" t="str">
        <f>VLOOKUP($E66,Samples_Ext!$A:$Y,Samples_Seq!U$2,FALSE)</f>
        <v>None</v>
      </c>
      <c r="V66" s="17" t="str">
        <f>VLOOKUP($E66,Samples_Ext!$A:$Y,Samples_Seq!V$2,FALSE)</f>
        <v>None</v>
      </c>
      <c r="W66" s="17" t="str">
        <f>VLOOKUP($E66,Samples_Ext!$A:$Y,Samples_Seq!W$2,FALSE)</f>
        <v>A</v>
      </c>
      <c r="X66" s="17" t="str">
        <f>VLOOKUP($E66,Samples_Ext!$A:$Y,Samples_Seq!X$2,FALSE)</f>
        <v>02</v>
      </c>
      <c r="Y66" s="17" t="str">
        <f>VLOOKUP($E66,Samples_Ext!$A:$Y,Samples_Seq!Y$2,FALSE)</f>
        <v>PC01721</v>
      </c>
      <c r="Z66" s="17">
        <f>VLOOKUP($E66,Samples_Ext!$A:$Y,Samples_Seq!Z$2,FALSE)</f>
        <v>16</v>
      </c>
      <c r="AA66" s="17">
        <f>VLOOKUP($E66,Samples_Ext!$A:$Y,Samples_Seq!AA$2,FALSE)</f>
        <v>-0.13</v>
      </c>
      <c r="AB66" s="17">
        <f>VLOOKUP($E66,Samples_Ext!$A:$Y,Samples_Seq!AB$2,FALSE)</f>
        <v>-2.08</v>
      </c>
      <c r="AC66" s="17" t="str">
        <f>VLOOKUP($E66,Samples_Ext!$A:$Y,Samples_Seq!AC$2,FALSE)</f>
        <v>Yes</v>
      </c>
      <c r="AD66" s="17" t="str">
        <f>VLOOKUP($E66,Samples_Ext!$A:$Y,Samples_Seq!AD$2,FALSE)</f>
        <v>No</v>
      </c>
    </row>
    <row r="67" spans="1:30" s="17" customFormat="1" ht="13.8" x14ac:dyDescent="0.3">
      <c r="A67" s="17" t="s">
        <v>1626</v>
      </c>
      <c r="B67" s="17" t="s">
        <v>1825</v>
      </c>
      <c r="C67" s="17" t="s">
        <v>1715</v>
      </c>
      <c r="D67" s="17" t="s">
        <v>1716</v>
      </c>
      <c r="E67" s="17" t="s">
        <v>230</v>
      </c>
      <c r="F67" s="64" t="str">
        <f t="shared" si="0"/>
        <v>SC249439;</v>
      </c>
      <c r="G67" s="17" t="str">
        <f>IFERROR(VLOOKUP($E67,Samples_Ext!$A:$Y,Samples_Seq!G$2,FALSE),"")</f>
        <v>DZ35322 0025_01</v>
      </c>
      <c r="H67" s="17" t="str">
        <f>VLOOKUP($E67,Samples_Ext!$A:$Y,Samples_Seq!H$2,FALSE)</f>
        <v>Ext.Control</v>
      </c>
      <c r="I67" s="17" t="s">
        <v>443</v>
      </c>
      <c r="J67" s="17">
        <f>VLOOKUP($E67,Samples_Ext!$A:$Y,Samples_Seq!J$2,FALSE)</f>
        <v>25</v>
      </c>
      <c r="K67" s="17" t="str">
        <f>VLOOKUP($E67,Samples_Ext!$A:$Y,Samples_Seq!K$2,FALSE)</f>
        <v>AC</v>
      </c>
      <c r="L67" s="17" t="str">
        <f>VLOOKUP($E67,Samples_Ext!$A:$Y,Samples_Seq!L$2,FALSE)</f>
        <v>DZ35322</v>
      </c>
      <c r="M67" s="17" t="str">
        <f>VLOOKUP($E67,Samples_Ext!$A:$Y,Samples_Seq!M$2,FALSE)</f>
        <v>sFEMB-001-R-007</v>
      </c>
      <c r="N67" s="17" t="str">
        <f>VLOOKUP($E67,Samples_Ext!$A:$Y,Samples_Seq!N$2,FALSE)</f>
        <v>Qiagen</v>
      </c>
      <c r="O67" s="17" t="str">
        <f>VLOOKUP($E67,Samples_Ext!$A:$Y,Samples_Seq!O$2,FALSE)</f>
        <v>MagAttract PowerMicrobiome Kit</v>
      </c>
      <c r="P67" s="17" t="str">
        <f>VLOOKUP($E67,Samples_Ext!$A:$Y,Samples_Seq!P$2,FALSE)</f>
        <v>KingFisher</v>
      </c>
      <c r="Q67" s="17" t="str">
        <f>VLOOKUP($E67,Samples_Ext!$A:$Y,Samples_Seq!Q$2,FALSE)</f>
        <v>TissueLyzer</v>
      </c>
      <c r="R67" s="17" t="str">
        <f>VLOOKUP($E67,Samples_Ext!$A:$Y,Samples_Seq!R$2,FALSE)</f>
        <v>Plate</v>
      </c>
      <c r="S67" s="17" t="str">
        <f>VLOOKUP($E67,Samples_Ext!$A:$Y,Samples_Seq!S$2,FALSE)</f>
        <v>None</v>
      </c>
      <c r="T67" s="17" t="str">
        <f>VLOOKUP($E67,Samples_Ext!$A:$Y,Samples_Seq!T$2,FALSE)</f>
        <v>None</v>
      </c>
      <c r="U67" s="17" t="str">
        <f>VLOOKUP($E67,Samples_Ext!$A:$Y,Samples_Seq!U$2,FALSE)</f>
        <v>None</v>
      </c>
      <c r="V67" s="17" t="str">
        <f>VLOOKUP($E67,Samples_Ext!$A:$Y,Samples_Seq!V$2,FALSE)</f>
        <v>None</v>
      </c>
      <c r="W67" s="17" t="str">
        <f>VLOOKUP($E67,Samples_Ext!$A:$Y,Samples_Seq!W$2,FALSE)</f>
        <v>B</v>
      </c>
      <c r="X67" s="17" t="str">
        <f>VLOOKUP($E67,Samples_Ext!$A:$Y,Samples_Seq!X$2,FALSE)</f>
        <v>02</v>
      </c>
      <c r="Y67" s="17" t="str">
        <f>VLOOKUP($E67,Samples_Ext!$A:$Y,Samples_Seq!Y$2,FALSE)</f>
        <v>PC01721</v>
      </c>
      <c r="Z67" s="17">
        <f>VLOOKUP($E67,Samples_Ext!$A:$Y,Samples_Seq!Z$2,FALSE)</f>
        <v>1</v>
      </c>
      <c r="AA67" s="17">
        <f>VLOOKUP($E67,Samples_Ext!$A:$Y,Samples_Seq!AA$2,FALSE)</f>
        <v>0.68</v>
      </c>
      <c r="AB67" s="17">
        <f>VLOOKUP($E67,Samples_Ext!$A:$Y,Samples_Seq!AB$2,FALSE)</f>
        <v>0.68</v>
      </c>
      <c r="AC67" s="17" t="str">
        <f>VLOOKUP($E67,Samples_Ext!$A:$Y,Samples_Seq!AC$2,FALSE)</f>
        <v>Yes</v>
      </c>
      <c r="AD67" s="17" t="str">
        <f>VLOOKUP($E67,Samples_Ext!$A:$Y,Samples_Seq!AD$2,FALSE)</f>
        <v>No</v>
      </c>
    </row>
    <row r="68" spans="1:30" s="17" customFormat="1" ht="13.8" x14ac:dyDescent="0.3">
      <c r="A68" s="17" t="s">
        <v>1634</v>
      </c>
      <c r="B68" s="17" t="s">
        <v>1999</v>
      </c>
      <c r="C68" s="17" t="s">
        <v>1969</v>
      </c>
      <c r="D68" s="17" t="s">
        <v>1970</v>
      </c>
      <c r="E68" s="17" t="s">
        <v>230</v>
      </c>
      <c r="F68" s="64" t="str">
        <f t="shared" ref="F68:F131" si="1">_xlfn.CONCAT(E68,";")</f>
        <v>SC249439;</v>
      </c>
      <c r="G68" s="17" t="str">
        <f>IFERROR(VLOOKUP($E68,Samples_Ext!$A:$Y,Samples_Seq!G$2,FALSE),"")</f>
        <v>DZ35322 0025_01</v>
      </c>
      <c r="H68" s="17" t="str">
        <f>VLOOKUP($E68,Samples_Ext!$A:$Y,Samples_Seq!H$2,FALSE)</f>
        <v>Ext.Control</v>
      </c>
      <c r="I68" s="17" t="s">
        <v>443</v>
      </c>
      <c r="J68" s="17">
        <f>VLOOKUP($E68,Samples_Ext!$A:$Y,Samples_Seq!J$2,FALSE)</f>
        <v>25</v>
      </c>
      <c r="K68" s="17" t="str">
        <f>VLOOKUP($E68,Samples_Ext!$A:$Y,Samples_Seq!K$2,FALSE)</f>
        <v>AC</v>
      </c>
      <c r="L68" s="17" t="str">
        <f>VLOOKUP($E68,Samples_Ext!$A:$Y,Samples_Seq!L$2,FALSE)</f>
        <v>DZ35322</v>
      </c>
      <c r="M68" s="17" t="str">
        <f>VLOOKUP($E68,Samples_Ext!$A:$Y,Samples_Seq!M$2,FALSE)</f>
        <v>sFEMB-001-R-007</v>
      </c>
      <c r="N68" s="17" t="str">
        <f>VLOOKUP($E68,Samples_Ext!$A:$Y,Samples_Seq!N$2,FALSE)</f>
        <v>Qiagen</v>
      </c>
      <c r="O68" s="17" t="str">
        <f>VLOOKUP($E68,Samples_Ext!$A:$Y,Samples_Seq!O$2,FALSE)</f>
        <v>MagAttract PowerMicrobiome Kit</v>
      </c>
      <c r="P68" s="17" t="str">
        <f>VLOOKUP($E68,Samples_Ext!$A:$Y,Samples_Seq!P$2,FALSE)</f>
        <v>KingFisher</v>
      </c>
      <c r="Q68" s="17" t="str">
        <f>VLOOKUP($E68,Samples_Ext!$A:$Y,Samples_Seq!Q$2,FALSE)</f>
        <v>TissueLyzer</v>
      </c>
      <c r="R68" s="17" t="str">
        <f>VLOOKUP($E68,Samples_Ext!$A:$Y,Samples_Seq!R$2,FALSE)</f>
        <v>Plate</v>
      </c>
      <c r="S68" s="17" t="str">
        <f>VLOOKUP($E68,Samples_Ext!$A:$Y,Samples_Seq!S$2,FALSE)</f>
        <v>None</v>
      </c>
      <c r="T68" s="17" t="str">
        <f>VLOOKUP($E68,Samples_Ext!$A:$Y,Samples_Seq!T$2,FALSE)</f>
        <v>None</v>
      </c>
      <c r="U68" s="17" t="str">
        <f>VLOOKUP($E68,Samples_Ext!$A:$Y,Samples_Seq!U$2,FALSE)</f>
        <v>None</v>
      </c>
      <c r="V68" s="17" t="str">
        <f>VLOOKUP($E68,Samples_Ext!$A:$Y,Samples_Seq!V$2,FALSE)</f>
        <v>None</v>
      </c>
      <c r="W68" s="17" t="str">
        <f>VLOOKUP($E68,Samples_Ext!$A:$Y,Samples_Seq!W$2,FALSE)</f>
        <v>B</v>
      </c>
      <c r="X68" s="17" t="str">
        <f>VLOOKUP($E68,Samples_Ext!$A:$Y,Samples_Seq!X$2,FALSE)</f>
        <v>02</v>
      </c>
      <c r="Y68" s="17" t="str">
        <f>VLOOKUP($E68,Samples_Ext!$A:$Y,Samples_Seq!Y$2,FALSE)</f>
        <v>PC01721</v>
      </c>
      <c r="Z68" s="17">
        <f>VLOOKUP($E68,Samples_Ext!$A:$Y,Samples_Seq!Z$2,FALSE)</f>
        <v>1</v>
      </c>
      <c r="AA68" s="17">
        <f>VLOOKUP($E68,Samples_Ext!$A:$Y,Samples_Seq!AA$2,FALSE)</f>
        <v>0.68</v>
      </c>
      <c r="AB68" s="17">
        <f>VLOOKUP($E68,Samples_Ext!$A:$Y,Samples_Seq!AB$2,FALSE)</f>
        <v>0.68</v>
      </c>
      <c r="AC68" s="17" t="str">
        <f>VLOOKUP($E68,Samples_Ext!$A:$Y,Samples_Seq!AC$2,FALSE)</f>
        <v>Yes</v>
      </c>
      <c r="AD68" s="17" t="str">
        <f>VLOOKUP($E68,Samples_Ext!$A:$Y,Samples_Seq!AD$2,FALSE)</f>
        <v>No</v>
      </c>
    </row>
    <row r="69" spans="1:30" s="17" customFormat="1" ht="13.8" x14ac:dyDescent="0.3">
      <c r="A69" s="17" t="s">
        <v>1627</v>
      </c>
      <c r="B69" s="17" t="s">
        <v>1831</v>
      </c>
      <c r="C69" s="17" t="s">
        <v>1715</v>
      </c>
      <c r="D69" s="17" t="s">
        <v>1716</v>
      </c>
      <c r="E69" s="17" t="s">
        <v>234</v>
      </c>
      <c r="F69" s="64" t="str">
        <f t="shared" si="1"/>
        <v>SC249443;</v>
      </c>
      <c r="G69" s="17" t="str">
        <f>IFERROR(VLOOKUP($E69,Samples_Ext!$A:$Y,Samples_Seq!G$2,FALSE),"")</f>
        <v>DZ35322 0024_02</v>
      </c>
      <c r="H69" s="17" t="str">
        <f>VLOOKUP($E69,Samples_Ext!$A:$Y,Samples_Seq!H$2,FALSE)</f>
        <v>Ext.Control</v>
      </c>
      <c r="I69" s="17" t="s">
        <v>443</v>
      </c>
      <c r="J69" s="17">
        <f>VLOOKUP($E69,Samples_Ext!$A:$Y,Samples_Seq!J$2,FALSE)</f>
        <v>24</v>
      </c>
      <c r="K69" s="17" t="str">
        <f>VLOOKUP($E69,Samples_Ext!$A:$Y,Samples_Seq!K$2,FALSE)</f>
        <v>AC</v>
      </c>
      <c r="L69" s="17" t="str">
        <f>VLOOKUP($E69,Samples_Ext!$A:$Y,Samples_Seq!L$2,FALSE)</f>
        <v>DZ35322</v>
      </c>
      <c r="M69" s="17" t="str">
        <f>VLOOKUP($E69,Samples_Ext!$A:$Y,Samples_Seq!M$2,FALSE)</f>
        <v>sFEMB-001-R-008</v>
      </c>
      <c r="N69" s="17" t="str">
        <f>VLOOKUP($E69,Samples_Ext!$A:$Y,Samples_Seq!N$2,FALSE)</f>
        <v>Qiagen</v>
      </c>
      <c r="O69" s="17" t="str">
        <f>VLOOKUP($E69,Samples_Ext!$A:$Y,Samples_Seq!O$2,FALSE)</f>
        <v>MagAttract PowerMicrobiome Kit</v>
      </c>
      <c r="P69" s="17" t="str">
        <f>VLOOKUP($E69,Samples_Ext!$A:$Y,Samples_Seq!P$2,FALSE)</f>
        <v>KingFisher</v>
      </c>
      <c r="Q69" s="17" t="str">
        <f>VLOOKUP($E69,Samples_Ext!$A:$Y,Samples_Seq!Q$2,FALSE)</f>
        <v>TissueLyzer</v>
      </c>
      <c r="R69" s="17" t="str">
        <f>VLOOKUP($E69,Samples_Ext!$A:$Y,Samples_Seq!R$2,FALSE)</f>
        <v>Plate</v>
      </c>
      <c r="S69" s="17" t="str">
        <f>VLOOKUP($E69,Samples_Ext!$A:$Y,Samples_Seq!S$2,FALSE)</f>
        <v>None</v>
      </c>
      <c r="T69" s="17" t="str">
        <f>VLOOKUP($E69,Samples_Ext!$A:$Y,Samples_Seq!T$2,FALSE)</f>
        <v>None</v>
      </c>
      <c r="U69" s="17" t="str">
        <f>VLOOKUP($E69,Samples_Ext!$A:$Y,Samples_Seq!U$2,FALSE)</f>
        <v>None</v>
      </c>
      <c r="V69" s="17" t="str">
        <f>VLOOKUP($E69,Samples_Ext!$A:$Y,Samples_Seq!V$2,FALSE)</f>
        <v>None</v>
      </c>
      <c r="W69" s="17" t="str">
        <f>VLOOKUP($E69,Samples_Ext!$A:$Y,Samples_Seq!W$2,FALSE)</f>
        <v>B</v>
      </c>
      <c r="X69" s="17" t="str">
        <f>VLOOKUP($E69,Samples_Ext!$A:$Y,Samples_Seq!X$2,FALSE)</f>
        <v>01</v>
      </c>
      <c r="Y69" s="17" t="str">
        <f>VLOOKUP($E69,Samples_Ext!$A:$Y,Samples_Seq!Y$2,FALSE)</f>
        <v>PC01722</v>
      </c>
      <c r="Z69" s="17">
        <f>VLOOKUP($E69,Samples_Ext!$A:$Y,Samples_Seq!Z$2,FALSE)</f>
        <v>1</v>
      </c>
      <c r="AA69" s="17">
        <f>VLOOKUP($E69,Samples_Ext!$A:$Y,Samples_Seq!AA$2,FALSE)</f>
        <v>0.03</v>
      </c>
      <c r="AB69" s="17">
        <f>VLOOKUP($E69,Samples_Ext!$A:$Y,Samples_Seq!AB$2,FALSE)</f>
        <v>0.03</v>
      </c>
      <c r="AC69" s="17" t="str">
        <f>VLOOKUP($E69,Samples_Ext!$A:$Y,Samples_Seq!AC$2,FALSE)</f>
        <v>Yes</v>
      </c>
      <c r="AD69" s="17" t="str">
        <f>VLOOKUP($E69,Samples_Ext!$A:$Y,Samples_Seq!AD$2,FALSE)</f>
        <v>No</v>
      </c>
    </row>
    <row r="70" spans="1:30" s="17" customFormat="1" ht="13.8" x14ac:dyDescent="0.3">
      <c r="A70" s="17" t="s">
        <v>1635</v>
      </c>
      <c r="B70" s="17" t="s">
        <v>2001</v>
      </c>
      <c r="C70" s="17" t="s">
        <v>1969</v>
      </c>
      <c r="D70" s="17" t="s">
        <v>1970</v>
      </c>
      <c r="E70" s="17" t="s">
        <v>234</v>
      </c>
      <c r="F70" s="64" t="str">
        <f t="shared" si="1"/>
        <v>SC249443;</v>
      </c>
      <c r="G70" s="17" t="str">
        <f>IFERROR(VLOOKUP($E70,Samples_Ext!$A:$Y,Samples_Seq!G$2,FALSE),"")</f>
        <v>DZ35322 0024_02</v>
      </c>
      <c r="H70" s="17" t="str">
        <f>VLOOKUP($E70,Samples_Ext!$A:$Y,Samples_Seq!H$2,FALSE)</f>
        <v>Ext.Control</v>
      </c>
      <c r="I70" s="17" t="s">
        <v>443</v>
      </c>
      <c r="J70" s="17">
        <f>VLOOKUP($E70,Samples_Ext!$A:$Y,Samples_Seq!J$2,FALSE)</f>
        <v>24</v>
      </c>
      <c r="K70" s="17" t="str">
        <f>VLOOKUP($E70,Samples_Ext!$A:$Y,Samples_Seq!K$2,FALSE)</f>
        <v>AC</v>
      </c>
      <c r="L70" s="17" t="str">
        <f>VLOOKUP($E70,Samples_Ext!$A:$Y,Samples_Seq!L$2,FALSE)</f>
        <v>DZ35322</v>
      </c>
      <c r="M70" s="17" t="str">
        <f>VLOOKUP($E70,Samples_Ext!$A:$Y,Samples_Seq!M$2,FALSE)</f>
        <v>sFEMB-001-R-008</v>
      </c>
      <c r="N70" s="17" t="str">
        <f>VLOOKUP($E70,Samples_Ext!$A:$Y,Samples_Seq!N$2,FALSE)</f>
        <v>Qiagen</v>
      </c>
      <c r="O70" s="17" t="str">
        <f>VLOOKUP($E70,Samples_Ext!$A:$Y,Samples_Seq!O$2,FALSE)</f>
        <v>MagAttract PowerMicrobiome Kit</v>
      </c>
      <c r="P70" s="17" t="str">
        <f>VLOOKUP($E70,Samples_Ext!$A:$Y,Samples_Seq!P$2,FALSE)</f>
        <v>KingFisher</v>
      </c>
      <c r="Q70" s="17" t="str">
        <f>VLOOKUP($E70,Samples_Ext!$A:$Y,Samples_Seq!Q$2,FALSE)</f>
        <v>TissueLyzer</v>
      </c>
      <c r="R70" s="17" t="str">
        <f>VLOOKUP($E70,Samples_Ext!$A:$Y,Samples_Seq!R$2,FALSE)</f>
        <v>Plate</v>
      </c>
      <c r="S70" s="17" t="str">
        <f>VLOOKUP($E70,Samples_Ext!$A:$Y,Samples_Seq!S$2,FALSE)</f>
        <v>None</v>
      </c>
      <c r="T70" s="17" t="str">
        <f>VLOOKUP($E70,Samples_Ext!$A:$Y,Samples_Seq!T$2,FALSE)</f>
        <v>None</v>
      </c>
      <c r="U70" s="17" t="str">
        <f>VLOOKUP($E70,Samples_Ext!$A:$Y,Samples_Seq!U$2,FALSE)</f>
        <v>None</v>
      </c>
      <c r="V70" s="17" t="str">
        <f>VLOOKUP($E70,Samples_Ext!$A:$Y,Samples_Seq!V$2,FALSE)</f>
        <v>None</v>
      </c>
      <c r="W70" s="17" t="str">
        <f>VLOOKUP($E70,Samples_Ext!$A:$Y,Samples_Seq!W$2,FALSE)</f>
        <v>B</v>
      </c>
      <c r="X70" s="17" t="str">
        <f>VLOOKUP($E70,Samples_Ext!$A:$Y,Samples_Seq!X$2,FALSE)</f>
        <v>01</v>
      </c>
      <c r="Y70" s="17" t="str">
        <f>VLOOKUP($E70,Samples_Ext!$A:$Y,Samples_Seq!Y$2,FALSE)</f>
        <v>PC01722</v>
      </c>
      <c r="Z70" s="17">
        <f>VLOOKUP($E70,Samples_Ext!$A:$Y,Samples_Seq!Z$2,FALSE)</f>
        <v>1</v>
      </c>
      <c r="AA70" s="17">
        <f>VLOOKUP($E70,Samples_Ext!$A:$Y,Samples_Seq!AA$2,FALSE)</f>
        <v>0.03</v>
      </c>
      <c r="AB70" s="17">
        <f>VLOOKUP($E70,Samples_Ext!$A:$Y,Samples_Seq!AB$2,FALSE)</f>
        <v>0.03</v>
      </c>
      <c r="AC70" s="17" t="str">
        <f>VLOOKUP($E70,Samples_Ext!$A:$Y,Samples_Seq!AC$2,FALSE)</f>
        <v>Yes</v>
      </c>
      <c r="AD70" s="17" t="str">
        <f>VLOOKUP($E70,Samples_Ext!$A:$Y,Samples_Seq!AD$2,FALSE)</f>
        <v>No</v>
      </c>
    </row>
    <row r="71" spans="1:30" s="17" customFormat="1" ht="13.8" hidden="1" x14ac:dyDescent="0.3">
      <c r="A71" s="17" t="s">
        <v>264</v>
      </c>
      <c r="B71" s="17" t="s">
        <v>1832</v>
      </c>
      <c r="C71" s="17" t="s">
        <v>1721</v>
      </c>
      <c r="D71" s="17" t="s">
        <v>1716</v>
      </c>
      <c r="E71" s="17" t="s">
        <v>264</v>
      </c>
      <c r="F71" s="64" t="str">
        <f t="shared" si="1"/>
        <v>SC249444;</v>
      </c>
      <c r="G71" s="17" t="str">
        <f>IFERROR(VLOOKUP($E71,Samples_Ext!$A:$Y,Samples_Seq!G$2,FALSE),"")</f>
        <v>ExtractionBlank</v>
      </c>
      <c r="H71" s="17" t="str">
        <f>VLOOKUP($E71,Samples_Ext!$A:$Y,Samples_Seq!H$2,FALSE)</f>
        <v>Ext.Control</v>
      </c>
      <c r="I71" s="17" t="str">
        <f>VLOOKUP($E71,Samples_Ext!$A:$Y,Samples_Seq!I$2,FALSE)</f>
        <v>Extraction Blank</v>
      </c>
      <c r="J71" s="17">
        <f>VLOOKUP($E71,Samples_Ext!$A:$Y,Samples_Seq!J$2,FALSE)</f>
        <v>0</v>
      </c>
      <c r="K71" s="17" t="str">
        <f>VLOOKUP($E71,Samples_Ext!$A:$Y,Samples_Seq!K$2,FALSE)</f>
        <v>Ext.Blank</v>
      </c>
      <c r="L71" s="17" t="str">
        <f>VLOOKUP($E71,Samples_Ext!$A:$Y,Samples_Seq!L$2,FALSE)</f>
        <v>Water</v>
      </c>
      <c r="M71" s="17" t="str">
        <f>VLOOKUP($E71,Samples_Ext!$A:$Y,Samples_Seq!M$2,FALSE)</f>
        <v>sFEMB-001-R-008</v>
      </c>
      <c r="N71" s="17" t="str">
        <f>VLOOKUP($E71,Samples_Ext!$A:$Y,Samples_Seq!N$2,FALSE)</f>
        <v>Qiagen</v>
      </c>
      <c r="O71" s="17" t="str">
        <f>VLOOKUP($E71,Samples_Ext!$A:$Y,Samples_Seq!O$2,FALSE)</f>
        <v>MagAttract PowerMicrobiome Kit</v>
      </c>
      <c r="P71" s="17" t="str">
        <f>VLOOKUP($E71,Samples_Ext!$A:$Y,Samples_Seq!P$2,FALSE)</f>
        <v>KingFisher</v>
      </c>
      <c r="Q71" s="17" t="str">
        <f>VLOOKUP($E71,Samples_Ext!$A:$Y,Samples_Seq!Q$2,FALSE)</f>
        <v>TissueLyzer</v>
      </c>
      <c r="R71" s="17" t="str">
        <f>VLOOKUP($E71,Samples_Ext!$A:$Y,Samples_Seq!R$2,FALSE)</f>
        <v>Plate</v>
      </c>
      <c r="S71" s="17" t="str">
        <f>VLOOKUP($E71,Samples_Ext!$A:$Y,Samples_Seq!S$2,FALSE)</f>
        <v>None</v>
      </c>
      <c r="T71" s="17" t="str">
        <f>VLOOKUP($E71,Samples_Ext!$A:$Y,Samples_Seq!T$2,FALSE)</f>
        <v>None</v>
      </c>
      <c r="U71" s="17" t="str">
        <f>VLOOKUP($E71,Samples_Ext!$A:$Y,Samples_Seq!U$2,FALSE)</f>
        <v>None</v>
      </c>
      <c r="V71" s="17" t="str">
        <f>VLOOKUP($E71,Samples_Ext!$A:$Y,Samples_Seq!V$2,FALSE)</f>
        <v>None</v>
      </c>
      <c r="W71" s="17" t="str">
        <f>VLOOKUP($E71,Samples_Ext!$A:$Y,Samples_Seq!W$2,FALSE)</f>
        <v>C</v>
      </c>
      <c r="X71" s="17" t="str">
        <f>VLOOKUP($E71,Samples_Ext!$A:$Y,Samples_Seq!X$2,FALSE)</f>
        <v>01</v>
      </c>
      <c r="Y71" s="17" t="str">
        <f>VLOOKUP($E71,Samples_Ext!$A:$Y,Samples_Seq!Y$2,FALSE)</f>
        <v>PC01722</v>
      </c>
      <c r="Z71" s="17">
        <f>VLOOKUP($E71,Samples_Ext!$A:$Y,Samples_Seq!Z$2,FALSE)</f>
        <v>16</v>
      </c>
      <c r="AA71" s="17">
        <f>VLOOKUP($E71,Samples_Ext!$A:$Y,Samples_Seq!AA$2,FALSE)</f>
        <v>-0.12</v>
      </c>
      <c r="AB71" s="17">
        <f>VLOOKUP($E71,Samples_Ext!$A:$Y,Samples_Seq!AB$2,FALSE)</f>
        <v>-1.92</v>
      </c>
      <c r="AC71" s="17" t="str">
        <f>VLOOKUP($E71,Samples_Ext!$A:$Y,Samples_Seq!AC$2,FALSE)</f>
        <v>Yes</v>
      </c>
      <c r="AD71" s="17" t="str">
        <f>VLOOKUP($E71,Samples_Ext!$A:$Y,Samples_Seq!AD$2,FALSE)</f>
        <v>No</v>
      </c>
    </row>
    <row r="72" spans="1:30" s="17" customFormat="1" ht="13.8" x14ac:dyDescent="0.3">
      <c r="A72" s="17" t="s">
        <v>236</v>
      </c>
      <c r="B72" s="17" t="s">
        <v>1835</v>
      </c>
      <c r="C72" s="17" t="s">
        <v>1715</v>
      </c>
      <c r="D72" s="17" t="s">
        <v>1716</v>
      </c>
      <c r="E72" s="17" t="s">
        <v>236</v>
      </c>
      <c r="F72" s="64" t="str">
        <f t="shared" si="1"/>
        <v>SC249446;</v>
      </c>
      <c r="G72" s="17" t="str">
        <f>IFERROR(VLOOKUP($E72,Samples_Ext!$A:$Y,Samples_Seq!G$2,FALSE),"")</f>
        <v>DZ35322 0016_01</v>
      </c>
      <c r="H72" s="17" t="str">
        <f>VLOOKUP($E72,Samples_Ext!$A:$Y,Samples_Seq!H$2,FALSE)</f>
        <v>Ext.Control</v>
      </c>
      <c r="I72" s="17" t="s">
        <v>443</v>
      </c>
      <c r="J72" s="17">
        <f>VLOOKUP($E72,Samples_Ext!$A:$Y,Samples_Seq!J$2,FALSE)</f>
        <v>16</v>
      </c>
      <c r="K72" s="17" t="str">
        <f>VLOOKUP($E72,Samples_Ext!$A:$Y,Samples_Seq!K$2,FALSE)</f>
        <v>AC</v>
      </c>
      <c r="L72" s="17" t="str">
        <f>VLOOKUP($E72,Samples_Ext!$A:$Y,Samples_Seq!L$2,FALSE)</f>
        <v>DZ35322</v>
      </c>
      <c r="M72" s="17" t="str">
        <f>VLOOKUP($E72,Samples_Ext!$A:$Y,Samples_Seq!M$2,FALSE)</f>
        <v>sFEMB-001-R-008</v>
      </c>
      <c r="N72" s="17" t="str">
        <f>VLOOKUP($E72,Samples_Ext!$A:$Y,Samples_Seq!N$2,FALSE)</f>
        <v>Qiagen</v>
      </c>
      <c r="O72" s="17" t="str">
        <f>VLOOKUP($E72,Samples_Ext!$A:$Y,Samples_Seq!O$2,FALSE)</f>
        <v>MagAttract PowerMicrobiome Kit</v>
      </c>
      <c r="P72" s="17" t="str">
        <f>VLOOKUP($E72,Samples_Ext!$A:$Y,Samples_Seq!P$2,FALSE)</f>
        <v>KingFisher</v>
      </c>
      <c r="Q72" s="17" t="str">
        <f>VLOOKUP($E72,Samples_Ext!$A:$Y,Samples_Seq!Q$2,FALSE)</f>
        <v>TissueLyzer</v>
      </c>
      <c r="R72" s="17" t="str">
        <f>VLOOKUP($E72,Samples_Ext!$A:$Y,Samples_Seq!R$2,FALSE)</f>
        <v>Plate</v>
      </c>
      <c r="S72" s="17" t="str">
        <f>VLOOKUP($E72,Samples_Ext!$A:$Y,Samples_Seq!S$2,FALSE)</f>
        <v>None</v>
      </c>
      <c r="T72" s="17" t="str">
        <f>VLOOKUP($E72,Samples_Ext!$A:$Y,Samples_Seq!T$2,FALSE)</f>
        <v>None</v>
      </c>
      <c r="U72" s="17" t="str">
        <f>VLOOKUP($E72,Samples_Ext!$A:$Y,Samples_Seq!U$2,FALSE)</f>
        <v>None</v>
      </c>
      <c r="V72" s="17" t="str">
        <f>VLOOKUP($E72,Samples_Ext!$A:$Y,Samples_Seq!V$2,FALSE)</f>
        <v>None</v>
      </c>
      <c r="W72" s="17" t="str">
        <f>VLOOKUP($E72,Samples_Ext!$A:$Y,Samples_Seq!W$2,FALSE)</f>
        <v>E</v>
      </c>
      <c r="X72" s="17" t="str">
        <f>VLOOKUP($E72,Samples_Ext!$A:$Y,Samples_Seq!X$2,FALSE)</f>
        <v>01</v>
      </c>
      <c r="Y72" s="17" t="str">
        <f>VLOOKUP($E72,Samples_Ext!$A:$Y,Samples_Seq!Y$2,FALSE)</f>
        <v>PC01722</v>
      </c>
      <c r="Z72" s="17">
        <f>VLOOKUP($E72,Samples_Ext!$A:$Y,Samples_Seq!Z$2,FALSE)</f>
        <v>16</v>
      </c>
      <c r="AA72" s="17">
        <f>VLOOKUP($E72,Samples_Ext!$A:$Y,Samples_Seq!AA$2,FALSE)</f>
        <v>0.28999999999999998</v>
      </c>
      <c r="AB72" s="17">
        <f>VLOOKUP($E72,Samples_Ext!$A:$Y,Samples_Seq!AB$2,FALSE)</f>
        <v>4.6399999999999997</v>
      </c>
      <c r="AC72" s="17" t="str">
        <f>VLOOKUP($E72,Samples_Ext!$A:$Y,Samples_Seq!AC$2,FALSE)</f>
        <v>Yes</v>
      </c>
      <c r="AD72" s="17" t="str">
        <f>VLOOKUP($E72,Samples_Ext!$A:$Y,Samples_Seq!AD$2,FALSE)</f>
        <v>No</v>
      </c>
    </row>
    <row r="73" spans="1:30" s="17" customFormat="1" ht="13.8" hidden="1" x14ac:dyDescent="0.3">
      <c r="A73" s="17" t="s">
        <v>263</v>
      </c>
      <c r="B73" s="17" t="s">
        <v>1843</v>
      </c>
      <c r="C73" s="17" t="s">
        <v>1715</v>
      </c>
      <c r="D73" s="17" t="s">
        <v>1716</v>
      </c>
      <c r="E73" s="17" t="s">
        <v>263</v>
      </c>
      <c r="F73" s="64" t="str">
        <f t="shared" si="1"/>
        <v>SC249450;</v>
      </c>
      <c r="G73" s="17" t="str">
        <f>IFERROR(VLOOKUP($E73,Samples_Ext!$A:$Y,Samples_Seq!G$2,FALSE),"")</f>
        <v>ExtractionBlank</v>
      </c>
      <c r="H73" s="17" t="str">
        <f>VLOOKUP($E73,Samples_Ext!$A:$Y,Samples_Seq!H$2,FALSE)</f>
        <v>Ext.Control</v>
      </c>
      <c r="I73" s="17" t="str">
        <f>VLOOKUP($E73,Samples_Ext!$A:$Y,Samples_Seq!I$2,FALSE)</f>
        <v>Extraction Blank</v>
      </c>
      <c r="J73" s="17">
        <f>VLOOKUP($E73,Samples_Ext!$A:$Y,Samples_Seq!J$2,FALSE)</f>
        <v>0</v>
      </c>
      <c r="K73" s="17" t="str">
        <f>VLOOKUP($E73,Samples_Ext!$A:$Y,Samples_Seq!K$2,FALSE)</f>
        <v>Ext.Blank</v>
      </c>
      <c r="L73" s="17" t="str">
        <f>VLOOKUP($E73,Samples_Ext!$A:$Y,Samples_Seq!L$2,FALSE)</f>
        <v>Water</v>
      </c>
      <c r="M73" s="17" t="str">
        <f>VLOOKUP($E73,Samples_Ext!$A:$Y,Samples_Seq!M$2,FALSE)</f>
        <v>sFEMB-001-R-008</v>
      </c>
      <c r="N73" s="17" t="str">
        <f>VLOOKUP($E73,Samples_Ext!$A:$Y,Samples_Seq!N$2,FALSE)</f>
        <v>Qiagen</v>
      </c>
      <c r="O73" s="17" t="str">
        <f>VLOOKUP($E73,Samples_Ext!$A:$Y,Samples_Seq!O$2,FALSE)</f>
        <v>MagAttract PowerMicrobiome Kit</v>
      </c>
      <c r="P73" s="17" t="str">
        <f>VLOOKUP($E73,Samples_Ext!$A:$Y,Samples_Seq!P$2,FALSE)</f>
        <v>KingFisher</v>
      </c>
      <c r="Q73" s="17" t="str">
        <f>VLOOKUP($E73,Samples_Ext!$A:$Y,Samples_Seq!Q$2,FALSE)</f>
        <v>TissueLyzer</v>
      </c>
      <c r="R73" s="17" t="str">
        <f>VLOOKUP($E73,Samples_Ext!$A:$Y,Samples_Seq!R$2,FALSE)</f>
        <v>Plate</v>
      </c>
      <c r="S73" s="17" t="str">
        <f>VLOOKUP($E73,Samples_Ext!$A:$Y,Samples_Seq!S$2,FALSE)</f>
        <v>None</v>
      </c>
      <c r="T73" s="17" t="str">
        <f>VLOOKUP($E73,Samples_Ext!$A:$Y,Samples_Seq!T$2,FALSE)</f>
        <v>None</v>
      </c>
      <c r="U73" s="17" t="str">
        <f>VLOOKUP($E73,Samples_Ext!$A:$Y,Samples_Seq!U$2,FALSE)</f>
        <v>None</v>
      </c>
      <c r="V73" s="17" t="str">
        <f>VLOOKUP($E73,Samples_Ext!$A:$Y,Samples_Seq!V$2,FALSE)</f>
        <v>None</v>
      </c>
      <c r="W73" s="17" t="str">
        <f>VLOOKUP($E73,Samples_Ext!$A:$Y,Samples_Seq!W$2,FALSE)</f>
        <v>A</v>
      </c>
      <c r="X73" s="17" t="str">
        <f>VLOOKUP($E73,Samples_Ext!$A:$Y,Samples_Seq!X$2,FALSE)</f>
        <v>02</v>
      </c>
      <c r="Y73" s="17" t="str">
        <f>VLOOKUP($E73,Samples_Ext!$A:$Y,Samples_Seq!Y$2,FALSE)</f>
        <v>PC01722</v>
      </c>
      <c r="Z73" s="17">
        <f>VLOOKUP($E73,Samples_Ext!$A:$Y,Samples_Seq!Z$2,FALSE)</f>
        <v>16</v>
      </c>
      <c r="AA73" s="17">
        <f>VLOOKUP($E73,Samples_Ext!$A:$Y,Samples_Seq!AA$2,FALSE)</f>
        <v>-0.17</v>
      </c>
      <c r="AB73" s="17">
        <f>VLOOKUP($E73,Samples_Ext!$A:$Y,Samples_Seq!AB$2,FALSE)</f>
        <v>-2.72</v>
      </c>
      <c r="AC73" s="17" t="str">
        <f>VLOOKUP($E73,Samples_Ext!$A:$Y,Samples_Seq!AC$2,FALSE)</f>
        <v>Yes</v>
      </c>
      <c r="AD73" s="17" t="str">
        <f>VLOOKUP($E73,Samples_Ext!$A:$Y,Samples_Seq!AD$2,FALSE)</f>
        <v>No</v>
      </c>
    </row>
    <row r="74" spans="1:30" s="17" customFormat="1" ht="13.8" x14ac:dyDescent="0.3">
      <c r="A74" s="17" t="s">
        <v>301</v>
      </c>
      <c r="B74" s="17" t="s">
        <v>1856</v>
      </c>
      <c r="C74" s="17" t="s">
        <v>1721</v>
      </c>
      <c r="D74" s="17" t="s">
        <v>1716</v>
      </c>
      <c r="E74" s="17" t="s">
        <v>301</v>
      </c>
      <c r="F74" s="64" t="str">
        <f t="shared" si="1"/>
        <v>SC253185;</v>
      </c>
      <c r="G74" s="17" t="str">
        <f>IFERROR(VLOOKUP($E74,Samples_Ext!$A:$Y,Samples_Seq!G$2,FALSE),"")</f>
        <v>DZ35322 0009_02</v>
      </c>
      <c r="H74" s="17" t="str">
        <f>VLOOKUP($E74,Samples_Ext!$A:$Y,Samples_Seq!H$2,FALSE)</f>
        <v>Ext.Control</v>
      </c>
      <c r="I74" s="17" t="s">
        <v>443</v>
      </c>
      <c r="J74" s="17">
        <f>VLOOKUP($E74,Samples_Ext!$A:$Y,Samples_Seq!J$2,FALSE)</f>
        <v>9</v>
      </c>
      <c r="K74" s="17" t="str">
        <f>VLOOKUP($E74,Samples_Ext!$A:$Y,Samples_Seq!K$2,FALSE)</f>
        <v>AC</v>
      </c>
      <c r="L74" s="17" t="str">
        <f>VLOOKUP($E74,Samples_Ext!$A:$Y,Samples_Seq!L$2,FALSE)</f>
        <v>DZ35322</v>
      </c>
      <c r="M74" s="17" t="str">
        <f>VLOOKUP($E74,Samples_Ext!$A:$Y,Samples_Seq!M$2,FALSE)</f>
        <v>sFEMB-001-R-009</v>
      </c>
      <c r="N74" s="17" t="str">
        <f>VLOOKUP($E74,Samples_Ext!$A:$Y,Samples_Seq!N$2,FALSE)</f>
        <v>Qiagen</v>
      </c>
      <c r="O74" s="17" t="str">
        <f>VLOOKUP($E74,Samples_Ext!$A:$Y,Samples_Seq!O$2,FALSE)</f>
        <v>QIAamp with Modifications</v>
      </c>
      <c r="P74" s="17" t="str">
        <f>VLOOKUP($E74,Samples_Ext!$A:$Y,Samples_Seq!P$2,FALSE)</f>
        <v>None</v>
      </c>
      <c r="Q74" s="17" t="str">
        <f>VLOOKUP($E74,Samples_Ext!$A:$Y,Samples_Seq!Q$2,FALSE)</f>
        <v>Vertical</v>
      </c>
      <c r="R74" s="17" t="str">
        <f>VLOOKUP($E74,Samples_Ext!$A:$Y,Samples_Seq!R$2,FALSE)</f>
        <v>Tubes</v>
      </c>
      <c r="S74" s="17" t="str">
        <f>VLOOKUP($E74,Samples_Ext!$A:$Y,Samples_Seq!S$2,FALSE)</f>
        <v>None</v>
      </c>
      <c r="T74" s="17" t="str">
        <f>VLOOKUP($E74,Samples_Ext!$A:$Y,Samples_Seq!T$2,FALSE)</f>
        <v>None</v>
      </c>
      <c r="U74" s="17" t="str">
        <f>VLOOKUP($E74,Samples_Ext!$A:$Y,Samples_Seq!U$2,FALSE)</f>
        <v>None</v>
      </c>
      <c r="V74" s="17" t="str">
        <f>VLOOKUP($E74,Samples_Ext!$A:$Y,Samples_Seq!V$2,FALSE)</f>
        <v>None</v>
      </c>
      <c r="W74" s="17" t="str">
        <f>VLOOKUP($E74,Samples_Ext!$A:$Y,Samples_Seq!W$2,FALSE)</f>
        <v>E</v>
      </c>
      <c r="X74" s="17" t="str">
        <f>VLOOKUP($E74,Samples_Ext!$A:$Y,Samples_Seq!X$2,FALSE)</f>
        <v>01</v>
      </c>
      <c r="Y74" s="17" t="str">
        <f>VLOOKUP($E74,Samples_Ext!$A:$Y,Samples_Seq!Y$2,FALSE)</f>
        <v>PC01913</v>
      </c>
      <c r="Z74" s="17">
        <f>VLOOKUP($E74,Samples_Ext!$A:$Y,Samples_Seq!Z$2,FALSE)</f>
        <v>16</v>
      </c>
      <c r="AA74" s="17">
        <f>VLOOKUP($E74,Samples_Ext!$A:$Y,Samples_Seq!AA$2,FALSE)</f>
        <v>0.48</v>
      </c>
      <c r="AB74" s="17">
        <f>VLOOKUP($E74,Samples_Ext!$A:$Y,Samples_Seq!AB$2,FALSE)</f>
        <v>7.68</v>
      </c>
      <c r="AC74" s="17" t="str">
        <f>VLOOKUP($E74,Samples_Ext!$A:$Y,Samples_Seq!AC$2,FALSE)</f>
        <v>Yes</v>
      </c>
      <c r="AD74" s="17" t="str">
        <f>VLOOKUP($E74,Samples_Ext!$A:$Y,Samples_Seq!AD$2,FALSE)</f>
        <v>No</v>
      </c>
    </row>
    <row r="75" spans="1:30" s="17" customFormat="1" ht="13.8" hidden="1" x14ac:dyDescent="0.3">
      <c r="A75" s="17" t="s">
        <v>307</v>
      </c>
      <c r="B75" s="17" t="s">
        <v>1865</v>
      </c>
      <c r="C75" s="17" t="s">
        <v>1721</v>
      </c>
      <c r="D75" s="17" t="s">
        <v>1716</v>
      </c>
      <c r="E75" s="17" t="s">
        <v>307</v>
      </c>
      <c r="F75" s="64" t="str">
        <f t="shared" si="1"/>
        <v>SC253191;</v>
      </c>
      <c r="G75" s="17" t="str">
        <f>IFERROR(VLOOKUP($E75,Samples_Ext!$A:$Y,Samples_Seq!G$2,FALSE),"")</f>
        <v>Extraction Blank</v>
      </c>
      <c r="H75" s="17" t="str">
        <f>VLOOKUP($E75,Samples_Ext!$A:$Y,Samples_Seq!H$2,FALSE)</f>
        <v>Ext.Control</v>
      </c>
      <c r="I75" s="17" t="str">
        <f>VLOOKUP($E75,Samples_Ext!$A:$Y,Samples_Seq!I$2,FALSE)</f>
        <v>Extraction Blank</v>
      </c>
      <c r="J75" s="17">
        <f>VLOOKUP($E75,Samples_Ext!$A:$Y,Samples_Seq!J$2,FALSE)</f>
        <v>0</v>
      </c>
      <c r="K75" s="17" t="str">
        <f>VLOOKUP($E75,Samples_Ext!$A:$Y,Samples_Seq!K$2,FALSE)</f>
        <v>Ext.Blank</v>
      </c>
      <c r="L75" s="17" t="str">
        <f>VLOOKUP($E75,Samples_Ext!$A:$Y,Samples_Seq!L$2,FALSE)</f>
        <v>Water</v>
      </c>
      <c r="M75" s="17" t="str">
        <f>VLOOKUP($E75,Samples_Ext!$A:$Y,Samples_Seq!M$2,FALSE)</f>
        <v>sFEMB-001-R-009</v>
      </c>
      <c r="N75" s="17" t="str">
        <f>VLOOKUP($E75,Samples_Ext!$A:$Y,Samples_Seq!N$2,FALSE)</f>
        <v>Qiagen</v>
      </c>
      <c r="O75" s="17" t="str">
        <f>VLOOKUP($E75,Samples_Ext!$A:$Y,Samples_Seq!O$2,FALSE)</f>
        <v>QIAamp with Modifications</v>
      </c>
      <c r="P75" s="17" t="str">
        <f>VLOOKUP($E75,Samples_Ext!$A:$Y,Samples_Seq!P$2,FALSE)</f>
        <v>None</v>
      </c>
      <c r="Q75" s="17" t="str">
        <f>VLOOKUP($E75,Samples_Ext!$A:$Y,Samples_Seq!Q$2,FALSE)</f>
        <v>Vertical</v>
      </c>
      <c r="R75" s="17" t="str">
        <f>VLOOKUP($E75,Samples_Ext!$A:$Y,Samples_Seq!R$2,FALSE)</f>
        <v>Tubes</v>
      </c>
      <c r="S75" s="17" t="str">
        <f>VLOOKUP($E75,Samples_Ext!$A:$Y,Samples_Seq!S$2,FALSE)</f>
        <v>None</v>
      </c>
      <c r="T75" s="17" t="str">
        <f>VLOOKUP($E75,Samples_Ext!$A:$Y,Samples_Seq!T$2,FALSE)</f>
        <v>None</v>
      </c>
      <c r="U75" s="17" t="str">
        <f>VLOOKUP($E75,Samples_Ext!$A:$Y,Samples_Seq!U$2,FALSE)</f>
        <v>None</v>
      </c>
      <c r="V75" s="17" t="str">
        <f>VLOOKUP($E75,Samples_Ext!$A:$Y,Samples_Seq!V$2,FALSE)</f>
        <v>None</v>
      </c>
      <c r="W75" s="17" t="str">
        <f>VLOOKUP($E75,Samples_Ext!$A:$Y,Samples_Seq!W$2,FALSE)</f>
        <v>C</v>
      </c>
      <c r="X75" s="17" t="str">
        <f>VLOOKUP($E75,Samples_Ext!$A:$Y,Samples_Seq!X$2,FALSE)</f>
        <v>02</v>
      </c>
      <c r="Y75" s="17" t="str">
        <f>VLOOKUP($E75,Samples_Ext!$A:$Y,Samples_Seq!Y$2,FALSE)</f>
        <v>PC01913</v>
      </c>
      <c r="Z75" s="17">
        <f>VLOOKUP($E75,Samples_Ext!$A:$Y,Samples_Seq!Z$2,FALSE)</f>
        <v>16</v>
      </c>
      <c r="AA75" s="17">
        <f>VLOOKUP($E75,Samples_Ext!$A:$Y,Samples_Seq!AA$2,FALSE)</f>
        <v>0.39</v>
      </c>
      <c r="AB75" s="17">
        <f>VLOOKUP($E75,Samples_Ext!$A:$Y,Samples_Seq!AB$2,FALSE)</f>
        <v>6.24</v>
      </c>
      <c r="AC75" s="17" t="str">
        <f>VLOOKUP($E75,Samples_Ext!$A:$Y,Samples_Seq!AC$2,FALSE)</f>
        <v>Yes</v>
      </c>
      <c r="AD75" s="17" t="str">
        <f>VLOOKUP($E75,Samples_Ext!$A:$Y,Samples_Seq!AD$2,FALSE)</f>
        <v>No</v>
      </c>
    </row>
    <row r="76" spans="1:30" s="17" customFormat="1" ht="13.8" x14ac:dyDescent="0.3">
      <c r="A76" s="17" t="s">
        <v>308</v>
      </c>
      <c r="B76" s="17" t="s">
        <v>1866</v>
      </c>
      <c r="C76" s="17" t="s">
        <v>1721</v>
      </c>
      <c r="D76" s="17" t="s">
        <v>1716</v>
      </c>
      <c r="E76" s="17" t="s">
        <v>308</v>
      </c>
      <c r="F76" s="64" t="str">
        <f t="shared" si="1"/>
        <v>SC253192;</v>
      </c>
      <c r="G76" s="17" t="str">
        <f>IFERROR(VLOOKUP($E76,Samples_Ext!$A:$Y,Samples_Seq!G$2,FALSE),"")</f>
        <v>DZ35322 0009_01</v>
      </c>
      <c r="H76" s="17" t="str">
        <f>VLOOKUP($E76,Samples_Ext!$A:$Y,Samples_Seq!H$2,FALSE)</f>
        <v>Ext.Control</v>
      </c>
      <c r="I76" s="17" t="s">
        <v>443</v>
      </c>
      <c r="J76" s="17">
        <f>VLOOKUP($E76,Samples_Ext!$A:$Y,Samples_Seq!J$2,FALSE)</f>
        <v>9</v>
      </c>
      <c r="K76" s="17" t="str">
        <f>VLOOKUP($E76,Samples_Ext!$A:$Y,Samples_Seq!K$2,FALSE)</f>
        <v>AC</v>
      </c>
      <c r="L76" s="17" t="str">
        <f>VLOOKUP($E76,Samples_Ext!$A:$Y,Samples_Seq!L$2,FALSE)</f>
        <v>DZ35322</v>
      </c>
      <c r="M76" s="17" t="str">
        <f>VLOOKUP($E76,Samples_Ext!$A:$Y,Samples_Seq!M$2,FALSE)</f>
        <v>sFEMB-001-R-009</v>
      </c>
      <c r="N76" s="17" t="str">
        <f>VLOOKUP($E76,Samples_Ext!$A:$Y,Samples_Seq!N$2,FALSE)</f>
        <v>Qiagen</v>
      </c>
      <c r="O76" s="17" t="str">
        <f>VLOOKUP($E76,Samples_Ext!$A:$Y,Samples_Seq!O$2,FALSE)</f>
        <v>QIAamp with Modifications</v>
      </c>
      <c r="P76" s="17" t="str">
        <f>VLOOKUP($E76,Samples_Ext!$A:$Y,Samples_Seq!P$2,FALSE)</f>
        <v>None</v>
      </c>
      <c r="Q76" s="17" t="str">
        <f>VLOOKUP($E76,Samples_Ext!$A:$Y,Samples_Seq!Q$2,FALSE)</f>
        <v>Vertical</v>
      </c>
      <c r="R76" s="17" t="str">
        <f>VLOOKUP($E76,Samples_Ext!$A:$Y,Samples_Seq!R$2,FALSE)</f>
        <v>Tubes</v>
      </c>
      <c r="S76" s="17" t="str">
        <f>VLOOKUP($E76,Samples_Ext!$A:$Y,Samples_Seq!S$2,FALSE)</f>
        <v>None</v>
      </c>
      <c r="T76" s="17" t="str">
        <f>VLOOKUP($E76,Samples_Ext!$A:$Y,Samples_Seq!T$2,FALSE)</f>
        <v>None</v>
      </c>
      <c r="U76" s="17" t="str">
        <f>VLOOKUP($E76,Samples_Ext!$A:$Y,Samples_Seq!U$2,FALSE)</f>
        <v>None</v>
      </c>
      <c r="V76" s="17" t="str">
        <f>VLOOKUP($E76,Samples_Ext!$A:$Y,Samples_Seq!V$2,FALSE)</f>
        <v>None</v>
      </c>
      <c r="W76" s="17" t="str">
        <f>VLOOKUP($E76,Samples_Ext!$A:$Y,Samples_Seq!W$2,FALSE)</f>
        <v>D</v>
      </c>
      <c r="X76" s="17" t="str">
        <f>VLOOKUP($E76,Samples_Ext!$A:$Y,Samples_Seq!X$2,FALSE)</f>
        <v>02</v>
      </c>
      <c r="Y76" s="17" t="str">
        <f>VLOOKUP($E76,Samples_Ext!$A:$Y,Samples_Seq!Y$2,FALSE)</f>
        <v>PC01913</v>
      </c>
      <c r="Z76" s="17">
        <f>VLOOKUP($E76,Samples_Ext!$A:$Y,Samples_Seq!Z$2,FALSE)</f>
        <v>16</v>
      </c>
      <c r="AA76" s="17">
        <f>VLOOKUP($E76,Samples_Ext!$A:$Y,Samples_Seq!AA$2,FALSE)</f>
        <v>0.56000000000000005</v>
      </c>
      <c r="AB76" s="17">
        <f>VLOOKUP($E76,Samples_Ext!$A:$Y,Samples_Seq!AB$2,FALSE)</f>
        <v>8.9600000000000009</v>
      </c>
      <c r="AC76" s="17" t="str">
        <f>VLOOKUP($E76,Samples_Ext!$A:$Y,Samples_Seq!AC$2,FALSE)</f>
        <v>Yes</v>
      </c>
      <c r="AD76" s="17" t="str">
        <f>VLOOKUP($E76,Samples_Ext!$A:$Y,Samples_Seq!AD$2,FALSE)</f>
        <v>No</v>
      </c>
    </row>
    <row r="77" spans="1:30" s="17" customFormat="1" ht="13.8" x14ac:dyDescent="0.3">
      <c r="A77" s="17" t="s">
        <v>1869</v>
      </c>
      <c r="B77" s="17" t="s">
        <v>1870</v>
      </c>
      <c r="C77" s="17" t="s">
        <v>1721</v>
      </c>
      <c r="D77" s="17" t="s">
        <v>1716</v>
      </c>
      <c r="E77" s="17" t="s">
        <v>311</v>
      </c>
      <c r="F77" s="64" t="str">
        <f t="shared" si="1"/>
        <v>SC253195;</v>
      </c>
      <c r="G77" s="17" t="str">
        <f>IFERROR(VLOOKUP($E77,Samples_Ext!$A:$Y,Samples_Seq!G$2,FALSE),"")</f>
        <v>DZ35322 0006_02</v>
      </c>
      <c r="H77" s="17" t="str">
        <f>VLOOKUP($E77,Samples_Ext!$A:$Y,Samples_Seq!H$2,FALSE)</f>
        <v>Ext.Control</v>
      </c>
      <c r="I77" s="17" t="s">
        <v>443</v>
      </c>
      <c r="J77" s="17">
        <f>VLOOKUP($E77,Samples_Ext!$A:$Y,Samples_Seq!J$2,FALSE)</f>
        <v>6</v>
      </c>
      <c r="K77" s="17" t="str">
        <f>VLOOKUP($E77,Samples_Ext!$A:$Y,Samples_Seq!K$2,FALSE)</f>
        <v>AC</v>
      </c>
      <c r="L77" s="17" t="str">
        <f>VLOOKUP($E77,Samples_Ext!$A:$Y,Samples_Seq!L$2,FALSE)</f>
        <v>DZ35322</v>
      </c>
      <c r="M77" s="17" t="str">
        <f>VLOOKUP($E77,Samples_Ext!$A:$Y,Samples_Seq!M$2,FALSE)</f>
        <v>sFEMB-001-R-010</v>
      </c>
      <c r="N77" s="17" t="str">
        <f>VLOOKUP($E77,Samples_Ext!$A:$Y,Samples_Seq!N$2,FALSE)</f>
        <v>Qiagen</v>
      </c>
      <c r="O77" s="17" t="str">
        <f>VLOOKUP($E77,Samples_Ext!$A:$Y,Samples_Seq!O$2,FALSE)</f>
        <v>QIAamp with Modifications</v>
      </c>
      <c r="P77" s="17" t="str">
        <f>VLOOKUP($E77,Samples_Ext!$A:$Y,Samples_Seq!P$2,FALSE)</f>
        <v>None</v>
      </c>
      <c r="Q77" s="17" t="str">
        <f>VLOOKUP($E77,Samples_Ext!$A:$Y,Samples_Seq!Q$2,FALSE)</f>
        <v>Vertical</v>
      </c>
      <c r="R77" s="17" t="str">
        <f>VLOOKUP($E77,Samples_Ext!$A:$Y,Samples_Seq!R$2,FALSE)</f>
        <v>Tubes</v>
      </c>
      <c r="S77" s="17" t="str">
        <f>VLOOKUP($E77,Samples_Ext!$A:$Y,Samples_Seq!S$2,FALSE)</f>
        <v>None</v>
      </c>
      <c r="T77" s="17" t="str">
        <f>VLOOKUP($E77,Samples_Ext!$A:$Y,Samples_Seq!T$2,FALSE)</f>
        <v>None</v>
      </c>
      <c r="U77" s="17" t="str">
        <f>VLOOKUP($E77,Samples_Ext!$A:$Y,Samples_Seq!U$2,FALSE)</f>
        <v>None</v>
      </c>
      <c r="V77" s="17" t="str">
        <f>VLOOKUP($E77,Samples_Ext!$A:$Y,Samples_Seq!V$2,FALSE)</f>
        <v>None</v>
      </c>
      <c r="W77" s="17" t="str">
        <f>VLOOKUP($E77,Samples_Ext!$A:$Y,Samples_Seq!W$2,FALSE)</f>
        <v>C</v>
      </c>
      <c r="X77" s="17" t="str">
        <f>VLOOKUP($E77,Samples_Ext!$A:$Y,Samples_Seq!X$2,FALSE)</f>
        <v>01</v>
      </c>
      <c r="Y77" s="17" t="str">
        <f>VLOOKUP($E77,Samples_Ext!$A:$Y,Samples_Seq!Y$2,FALSE)</f>
        <v>PC01914</v>
      </c>
      <c r="Z77" s="17">
        <f>VLOOKUP($E77,Samples_Ext!$A:$Y,Samples_Seq!Z$2,FALSE)</f>
        <v>1</v>
      </c>
      <c r="AA77" s="17">
        <f>VLOOKUP($E77,Samples_Ext!$A:$Y,Samples_Seq!AA$2,FALSE)</f>
        <v>0.76</v>
      </c>
      <c r="AB77" s="17">
        <f>VLOOKUP($E77,Samples_Ext!$A:$Y,Samples_Seq!AB$2,FALSE)</f>
        <v>0.76</v>
      </c>
      <c r="AC77" s="17" t="str">
        <f>VLOOKUP($E77,Samples_Ext!$A:$Y,Samples_Seq!AC$2,FALSE)</f>
        <v>Yes</v>
      </c>
      <c r="AD77" s="17" t="str">
        <f>VLOOKUP($E77,Samples_Ext!$A:$Y,Samples_Seq!AD$2,FALSE)</f>
        <v>No</v>
      </c>
    </row>
    <row r="78" spans="1:30" s="17" customFormat="1" ht="13.8" x14ac:dyDescent="0.3">
      <c r="A78" s="17" t="s">
        <v>2016</v>
      </c>
      <c r="B78" s="17" t="s">
        <v>2017</v>
      </c>
      <c r="C78" s="17" t="s">
        <v>1969</v>
      </c>
      <c r="D78" s="17" t="s">
        <v>1970</v>
      </c>
      <c r="E78" s="17" t="s">
        <v>311</v>
      </c>
      <c r="F78" s="64" t="str">
        <f t="shared" si="1"/>
        <v>SC253195;</v>
      </c>
      <c r="G78" s="17" t="str">
        <f>IFERROR(VLOOKUP($E78,Samples_Ext!$A:$Y,Samples_Seq!G$2,FALSE),"")</f>
        <v>DZ35322 0006_02</v>
      </c>
      <c r="H78" s="17" t="str">
        <f>VLOOKUP($E78,Samples_Ext!$A:$Y,Samples_Seq!H$2,FALSE)</f>
        <v>Ext.Control</v>
      </c>
      <c r="I78" s="17" t="s">
        <v>443</v>
      </c>
      <c r="J78" s="17">
        <f>VLOOKUP($E78,Samples_Ext!$A:$Y,Samples_Seq!J$2,FALSE)</f>
        <v>6</v>
      </c>
      <c r="K78" s="17" t="str">
        <f>VLOOKUP($E78,Samples_Ext!$A:$Y,Samples_Seq!K$2,FALSE)</f>
        <v>AC</v>
      </c>
      <c r="L78" s="17" t="str">
        <f>VLOOKUP($E78,Samples_Ext!$A:$Y,Samples_Seq!L$2,FALSE)</f>
        <v>DZ35322</v>
      </c>
      <c r="M78" s="17" t="str">
        <f>VLOOKUP($E78,Samples_Ext!$A:$Y,Samples_Seq!M$2,FALSE)</f>
        <v>sFEMB-001-R-010</v>
      </c>
      <c r="N78" s="17" t="str">
        <f>VLOOKUP($E78,Samples_Ext!$A:$Y,Samples_Seq!N$2,FALSE)</f>
        <v>Qiagen</v>
      </c>
      <c r="O78" s="17" t="str">
        <f>VLOOKUP($E78,Samples_Ext!$A:$Y,Samples_Seq!O$2,FALSE)</f>
        <v>QIAamp with Modifications</v>
      </c>
      <c r="P78" s="17" t="str">
        <f>VLOOKUP($E78,Samples_Ext!$A:$Y,Samples_Seq!P$2,FALSE)</f>
        <v>None</v>
      </c>
      <c r="Q78" s="17" t="str">
        <f>VLOOKUP($E78,Samples_Ext!$A:$Y,Samples_Seq!Q$2,FALSE)</f>
        <v>Vertical</v>
      </c>
      <c r="R78" s="17" t="str">
        <f>VLOOKUP($E78,Samples_Ext!$A:$Y,Samples_Seq!R$2,FALSE)</f>
        <v>Tubes</v>
      </c>
      <c r="S78" s="17" t="str">
        <f>VLOOKUP($E78,Samples_Ext!$A:$Y,Samples_Seq!S$2,FALSE)</f>
        <v>None</v>
      </c>
      <c r="T78" s="17" t="str">
        <f>VLOOKUP($E78,Samples_Ext!$A:$Y,Samples_Seq!T$2,FALSE)</f>
        <v>None</v>
      </c>
      <c r="U78" s="17" t="str">
        <f>VLOOKUP($E78,Samples_Ext!$A:$Y,Samples_Seq!U$2,FALSE)</f>
        <v>None</v>
      </c>
      <c r="V78" s="17" t="str">
        <f>VLOOKUP($E78,Samples_Ext!$A:$Y,Samples_Seq!V$2,FALSE)</f>
        <v>None</v>
      </c>
      <c r="W78" s="17" t="str">
        <f>VLOOKUP($E78,Samples_Ext!$A:$Y,Samples_Seq!W$2,FALSE)</f>
        <v>C</v>
      </c>
      <c r="X78" s="17" t="str">
        <f>VLOOKUP($E78,Samples_Ext!$A:$Y,Samples_Seq!X$2,FALSE)</f>
        <v>01</v>
      </c>
      <c r="Y78" s="17" t="str">
        <f>VLOOKUP($E78,Samples_Ext!$A:$Y,Samples_Seq!Y$2,FALSE)</f>
        <v>PC01914</v>
      </c>
      <c r="Z78" s="17">
        <f>VLOOKUP($E78,Samples_Ext!$A:$Y,Samples_Seq!Z$2,FALSE)</f>
        <v>1</v>
      </c>
      <c r="AA78" s="17">
        <f>VLOOKUP($E78,Samples_Ext!$A:$Y,Samples_Seq!AA$2,FALSE)</f>
        <v>0.76</v>
      </c>
      <c r="AB78" s="17">
        <f>VLOOKUP($E78,Samples_Ext!$A:$Y,Samples_Seq!AB$2,FALSE)</f>
        <v>0.76</v>
      </c>
      <c r="AC78" s="17" t="str">
        <f>VLOOKUP($E78,Samples_Ext!$A:$Y,Samples_Seq!AC$2,FALSE)</f>
        <v>Yes</v>
      </c>
      <c r="AD78" s="17" t="str">
        <f>VLOOKUP($E78,Samples_Ext!$A:$Y,Samples_Seq!AD$2,FALSE)</f>
        <v>No</v>
      </c>
    </row>
    <row r="79" spans="1:30" s="17" customFormat="1" ht="13.8" hidden="1" x14ac:dyDescent="0.3">
      <c r="A79" s="17" t="s">
        <v>1889</v>
      </c>
      <c r="B79" s="17" t="s">
        <v>1890</v>
      </c>
      <c r="C79" s="17" t="s">
        <v>1721</v>
      </c>
      <c r="D79" s="17" t="s">
        <v>1716</v>
      </c>
      <c r="E79" s="17" t="s">
        <v>318</v>
      </c>
      <c r="F79" s="64" t="str">
        <f t="shared" si="1"/>
        <v>SC253202;</v>
      </c>
      <c r="G79" s="17" t="str">
        <f>IFERROR(VLOOKUP($E79,Samples_Ext!$A:$Y,Samples_Seq!G$2,FALSE),"")</f>
        <v>Extraction Blank</v>
      </c>
      <c r="H79" s="17" t="str">
        <f>VLOOKUP($E79,Samples_Ext!$A:$Y,Samples_Seq!H$2,FALSE)</f>
        <v>Ext.Control</v>
      </c>
      <c r="I79" s="17" t="str">
        <f>VLOOKUP($E79,Samples_Ext!$A:$Y,Samples_Seq!I$2,FALSE)</f>
        <v>Extraction Blank</v>
      </c>
      <c r="J79" s="17">
        <f>VLOOKUP($E79,Samples_Ext!$A:$Y,Samples_Seq!J$2,FALSE)</f>
        <v>0</v>
      </c>
      <c r="K79" s="17" t="str">
        <f>VLOOKUP($E79,Samples_Ext!$A:$Y,Samples_Seq!K$2,FALSE)</f>
        <v>Ext.Blank</v>
      </c>
      <c r="L79" s="17" t="str">
        <f>VLOOKUP($E79,Samples_Ext!$A:$Y,Samples_Seq!L$2,FALSE)</f>
        <v>Water</v>
      </c>
      <c r="M79" s="17" t="str">
        <f>VLOOKUP($E79,Samples_Ext!$A:$Y,Samples_Seq!M$2,FALSE)</f>
        <v>sFEMB-001-R-010</v>
      </c>
      <c r="N79" s="17" t="str">
        <f>VLOOKUP($E79,Samples_Ext!$A:$Y,Samples_Seq!N$2,FALSE)</f>
        <v>Qiagen</v>
      </c>
      <c r="O79" s="17" t="str">
        <f>VLOOKUP($E79,Samples_Ext!$A:$Y,Samples_Seq!O$2,FALSE)</f>
        <v>QIAamp with Modifications</v>
      </c>
      <c r="P79" s="17" t="str">
        <f>VLOOKUP($E79,Samples_Ext!$A:$Y,Samples_Seq!P$2,FALSE)</f>
        <v>None</v>
      </c>
      <c r="Q79" s="17" t="str">
        <f>VLOOKUP($E79,Samples_Ext!$A:$Y,Samples_Seq!Q$2,FALSE)</f>
        <v>Vertical</v>
      </c>
      <c r="R79" s="17" t="str">
        <f>VLOOKUP($E79,Samples_Ext!$A:$Y,Samples_Seq!R$2,FALSE)</f>
        <v>Tubes</v>
      </c>
      <c r="S79" s="17" t="str">
        <f>VLOOKUP($E79,Samples_Ext!$A:$Y,Samples_Seq!S$2,FALSE)</f>
        <v>None</v>
      </c>
      <c r="T79" s="17" t="str">
        <f>VLOOKUP($E79,Samples_Ext!$A:$Y,Samples_Seq!T$2,FALSE)</f>
        <v>None</v>
      </c>
      <c r="U79" s="17" t="str">
        <f>VLOOKUP($E79,Samples_Ext!$A:$Y,Samples_Seq!U$2,FALSE)</f>
        <v>None</v>
      </c>
      <c r="V79" s="17" t="str">
        <f>VLOOKUP($E79,Samples_Ext!$A:$Y,Samples_Seq!V$2,FALSE)</f>
        <v>None</v>
      </c>
      <c r="W79" s="17" t="str">
        <f>VLOOKUP($E79,Samples_Ext!$A:$Y,Samples_Seq!W$2,FALSE)</f>
        <v>B</v>
      </c>
      <c r="X79" s="17" t="str">
        <f>VLOOKUP($E79,Samples_Ext!$A:$Y,Samples_Seq!X$2,FALSE)</f>
        <v>02</v>
      </c>
      <c r="Y79" s="17" t="str">
        <f>VLOOKUP($E79,Samples_Ext!$A:$Y,Samples_Seq!Y$2,FALSE)</f>
        <v>PC01914</v>
      </c>
      <c r="Z79" s="17">
        <f>VLOOKUP($E79,Samples_Ext!$A:$Y,Samples_Seq!Z$2,FALSE)</f>
        <v>1</v>
      </c>
      <c r="AA79" s="17">
        <f>VLOOKUP($E79,Samples_Ext!$A:$Y,Samples_Seq!AA$2,FALSE)</f>
        <v>0.76</v>
      </c>
      <c r="AB79" s="17">
        <f>VLOOKUP($E79,Samples_Ext!$A:$Y,Samples_Seq!AB$2,FALSE)</f>
        <v>0.76</v>
      </c>
      <c r="AC79" s="17" t="str">
        <f>VLOOKUP($E79,Samples_Ext!$A:$Y,Samples_Seq!AC$2,FALSE)</f>
        <v>Yes</v>
      </c>
      <c r="AD79" s="17" t="str">
        <f>VLOOKUP($E79,Samples_Ext!$A:$Y,Samples_Seq!AD$2,FALSE)</f>
        <v>No</v>
      </c>
    </row>
    <row r="80" spans="1:30" s="17" customFormat="1" ht="13.8" hidden="1" x14ac:dyDescent="0.3">
      <c r="A80" s="17" t="s">
        <v>2023</v>
      </c>
      <c r="B80" s="17" t="s">
        <v>2024</v>
      </c>
      <c r="C80" s="17" t="s">
        <v>1969</v>
      </c>
      <c r="D80" s="17" t="s">
        <v>1970</v>
      </c>
      <c r="E80" s="17" t="s">
        <v>318</v>
      </c>
      <c r="F80" s="64" t="str">
        <f t="shared" si="1"/>
        <v>SC253202;</v>
      </c>
      <c r="G80" s="17" t="str">
        <f>IFERROR(VLOOKUP($E80,Samples_Ext!$A:$Y,Samples_Seq!G$2,FALSE),"")</f>
        <v>Extraction Blank</v>
      </c>
      <c r="H80" s="17" t="str">
        <f>VLOOKUP($E80,Samples_Ext!$A:$Y,Samples_Seq!H$2,FALSE)</f>
        <v>Ext.Control</v>
      </c>
      <c r="I80" s="17" t="str">
        <f>VLOOKUP($E80,Samples_Ext!$A:$Y,Samples_Seq!I$2,FALSE)</f>
        <v>Extraction Blank</v>
      </c>
      <c r="J80" s="17">
        <f>VLOOKUP($E80,Samples_Ext!$A:$Y,Samples_Seq!J$2,FALSE)</f>
        <v>0</v>
      </c>
      <c r="K80" s="17" t="str">
        <f>VLOOKUP($E80,Samples_Ext!$A:$Y,Samples_Seq!K$2,FALSE)</f>
        <v>Ext.Blank</v>
      </c>
      <c r="L80" s="17" t="str">
        <f>VLOOKUP($E80,Samples_Ext!$A:$Y,Samples_Seq!L$2,FALSE)</f>
        <v>Water</v>
      </c>
      <c r="M80" s="17" t="str">
        <f>VLOOKUP($E80,Samples_Ext!$A:$Y,Samples_Seq!M$2,FALSE)</f>
        <v>sFEMB-001-R-010</v>
      </c>
      <c r="N80" s="17" t="str">
        <f>VLOOKUP($E80,Samples_Ext!$A:$Y,Samples_Seq!N$2,FALSE)</f>
        <v>Qiagen</v>
      </c>
      <c r="O80" s="17" t="str">
        <f>VLOOKUP($E80,Samples_Ext!$A:$Y,Samples_Seq!O$2,FALSE)</f>
        <v>QIAamp with Modifications</v>
      </c>
      <c r="P80" s="17" t="str">
        <f>VLOOKUP($E80,Samples_Ext!$A:$Y,Samples_Seq!P$2,FALSE)</f>
        <v>None</v>
      </c>
      <c r="Q80" s="17" t="str">
        <f>VLOOKUP($E80,Samples_Ext!$A:$Y,Samples_Seq!Q$2,FALSE)</f>
        <v>Vertical</v>
      </c>
      <c r="R80" s="17" t="str">
        <f>VLOOKUP($E80,Samples_Ext!$A:$Y,Samples_Seq!R$2,FALSE)</f>
        <v>Tubes</v>
      </c>
      <c r="S80" s="17" t="str">
        <f>VLOOKUP($E80,Samples_Ext!$A:$Y,Samples_Seq!S$2,FALSE)</f>
        <v>None</v>
      </c>
      <c r="T80" s="17" t="str">
        <f>VLOOKUP($E80,Samples_Ext!$A:$Y,Samples_Seq!T$2,FALSE)</f>
        <v>None</v>
      </c>
      <c r="U80" s="17" t="str">
        <f>VLOOKUP($E80,Samples_Ext!$A:$Y,Samples_Seq!U$2,FALSE)</f>
        <v>None</v>
      </c>
      <c r="V80" s="17" t="str">
        <f>VLOOKUP($E80,Samples_Ext!$A:$Y,Samples_Seq!V$2,FALSE)</f>
        <v>None</v>
      </c>
      <c r="W80" s="17" t="str">
        <f>VLOOKUP($E80,Samples_Ext!$A:$Y,Samples_Seq!W$2,FALSE)</f>
        <v>B</v>
      </c>
      <c r="X80" s="17" t="str">
        <f>VLOOKUP($E80,Samples_Ext!$A:$Y,Samples_Seq!X$2,FALSE)</f>
        <v>02</v>
      </c>
      <c r="Y80" s="17" t="str">
        <f>VLOOKUP($E80,Samples_Ext!$A:$Y,Samples_Seq!Y$2,FALSE)</f>
        <v>PC01914</v>
      </c>
      <c r="Z80" s="17">
        <f>VLOOKUP($E80,Samples_Ext!$A:$Y,Samples_Seq!Z$2,FALSE)</f>
        <v>1</v>
      </c>
      <c r="AA80" s="17">
        <f>VLOOKUP($E80,Samples_Ext!$A:$Y,Samples_Seq!AA$2,FALSE)</f>
        <v>0.76</v>
      </c>
      <c r="AB80" s="17">
        <f>VLOOKUP($E80,Samples_Ext!$A:$Y,Samples_Seq!AB$2,FALSE)</f>
        <v>0.76</v>
      </c>
      <c r="AC80" s="17" t="str">
        <f>VLOOKUP($E80,Samples_Ext!$A:$Y,Samples_Seq!AC$2,FALSE)</f>
        <v>Yes</v>
      </c>
      <c r="AD80" s="17" t="str">
        <f>VLOOKUP($E80,Samples_Ext!$A:$Y,Samples_Seq!AD$2,FALSE)</f>
        <v>No</v>
      </c>
    </row>
    <row r="81" spans="1:31" s="17" customFormat="1" ht="13.8" x14ac:dyDescent="0.3">
      <c r="A81" s="17" t="s">
        <v>320</v>
      </c>
      <c r="B81" s="17" t="s">
        <v>1895</v>
      </c>
      <c r="C81" s="17" t="s">
        <v>1721</v>
      </c>
      <c r="D81" s="17" t="s">
        <v>1716</v>
      </c>
      <c r="E81" s="17" t="s">
        <v>320</v>
      </c>
      <c r="F81" s="64" t="str">
        <f t="shared" si="1"/>
        <v>SC253204;</v>
      </c>
      <c r="G81" s="17" t="str">
        <f>IFERROR(VLOOKUP($E81,Samples_Ext!$A:$Y,Samples_Seq!G$2,FALSE),"")</f>
        <v>DZ35322 0007_02</v>
      </c>
      <c r="H81" s="17" t="str">
        <f>VLOOKUP($E81,Samples_Ext!$A:$Y,Samples_Seq!H$2,FALSE)</f>
        <v>Ext.Control</v>
      </c>
      <c r="I81" s="17" t="s">
        <v>443</v>
      </c>
      <c r="J81" s="17">
        <f>VLOOKUP($E81,Samples_Ext!$A:$Y,Samples_Seq!J$2,FALSE)</f>
        <v>7</v>
      </c>
      <c r="K81" s="17" t="str">
        <f>VLOOKUP($E81,Samples_Ext!$A:$Y,Samples_Seq!K$2,FALSE)</f>
        <v>AC</v>
      </c>
      <c r="L81" s="17" t="str">
        <f>VLOOKUP($E81,Samples_Ext!$A:$Y,Samples_Seq!L$2,FALSE)</f>
        <v>DZ35322</v>
      </c>
      <c r="M81" s="17" t="str">
        <f>VLOOKUP($E81,Samples_Ext!$A:$Y,Samples_Seq!M$2,FALSE)</f>
        <v>sFEMB-001-R-010</v>
      </c>
      <c r="N81" s="17" t="str">
        <f>VLOOKUP($E81,Samples_Ext!$A:$Y,Samples_Seq!N$2,FALSE)</f>
        <v>Qiagen</v>
      </c>
      <c r="O81" s="17" t="str">
        <f>VLOOKUP($E81,Samples_Ext!$A:$Y,Samples_Seq!O$2,FALSE)</f>
        <v>QIAamp with Modifications</v>
      </c>
      <c r="P81" s="17" t="str">
        <f>VLOOKUP($E81,Samples_Ext!$A:$Y,Samples_Seq!P$2,FALSE)</f>
        <v>None</v>
      </c>
      <c r="Q81" s="17" t="str">
        <f>VLOOKUP($E81,Samples_Ext!$A:$Y,Samples_Seq!Q$2,FALSE)</f>
        <v>Vertical</v>
      </c>
      <c r="R81" s="17" t="str">
        <f>VLOOKUP($E81,Samples_Ext!$A:$Y,Samples_Seq!R$2,FALSE)</f>
        <v>Tubes</v>
      </c>
      <c r="S81" s="17" t="str">
        <f>VLOOKUP($E81,Samples_Ext!$A:$Y,Samples_Seq!S$2,FALSE)</f>
        <v>None</v>
      </c>
      <c r="T81" s="17" t="str">
        <f>VLOOKUP($E81,Samples_Ext!$A:$Y,Samples_Seq!T$2,FALSE)</f>
        <v>None</v>
      </c>
      <c r="U81" s="17" t="str">
        <f>VLOOKUP($E81,Samples_Ext!$A:$Y,Samples_Seq!U$2,FALSE)</f>
        <v>None</v>
      </c>
      <c r="V81" s="17" t="str">
        <f>VLOOKUP($E81,Samples_Ext!$A:$Y,Samples_Seq!V$2,FALSE)</f>
        <v>None</v>
      </c>
      <c r="W81" s="17" t="str">
        <f>VLOOKUP($E81,Samples_Ext!$A:$Y,Samples_Seq!W$2,FALSE)</f>
        <v>D</v>
      </c>
      <c r="X81" s="17" t="str">
        <f>VLOOKUP($E81,Samples_Ext!$A:$Y,Samples_Seq!X$2,FALSE)</f>
        <v>02</v>
      </c>
      <c r="Y81" s="17" t="str">
        <f>VLOOKUP($E81,Samples_Ext!$A:$Y,Samples_Seq!Y$2,FALSE)</f>
        <v>PC01914</v>
      </c>
      <c r="Z81" s="17">
        <f>VLOOKUP($E81,Samples_Ext!$A:$Y,Samples_Seq!Z$2,FALSE)</f>
        <v>16</v>
      </c>
      <c r="AA81" s="17">
        <f>VLOOKUP($E81,Samples_Ext!$A:$Y,Samples_Seq!AA$2,FALSE)</f>
        <v>0.8</v>
      </c>
      <c r="AB81" s="17">
        <f>VLOOKUP($E81,Samples_Ext!$A:$Y,Samples_Seq!AB$2,FALSE)</f>
        <v>12.8</v>
      </c>
      <c r="AC81" s="17" t="str">
        <f>VLOOKUP($E81,Samples_Ext!$A:$Y,Samples_Seq!AC$2,FALSE)</f>
        <v>Yes</v>
      </c>
      <c r="AD81" s="17" t="str">
        <f>VLOOKUP($E81,Samples_Ext!$A:$Y,Samples_Seq!AD$2,FALSE)</f>
        <v>No</v>
      </c>
    </row>
    <row r="82" spans="1:31" s="17" customFormat="1" ht="13.8" x14ac:dyDescent="0.3">
      <c r="A82" s="17" t="s">
        <v>327</v>
      </c>
      <c r="B82" s="17" t="s">
        <v>1913</v>
      </c>
      <c r="C82" s="17" t="s">
        <v>1715</v>
      </c>
      <c r="D82" s="17" t="s">
        <v>1716</v>
      </c>
      <c r="E82" s="17" t="s">
        <v>327</v>
      </c>
      <c r="F82" s="64" t="str">
        <f t="shared" si="1"/>
        <v>SC253848;</v>
      </c>
      <c r="G82" s="17" t="str">
        <f>IFERROR(VLOOKUP($E82,Samples_Ext!$A:$Y,Samples_Seq!G$2,FALSE),"")</f>
        <v>DZ35322 0023_02</v>
      </c>
      <c r="H82" s="17" t="str">
        <f>VLOOKUP($E82,Samples_Ext!$A:$Y,Samples_Seq!H$2,FALSE)</f>
        <v>Ext.Control</v>
      </c>
      <c r="I82" s="17" t="s">
        <v>443</v>
      </c>
      <c r="J82" s="17">
        <f>VLOOKUP($E82,Samples_Ext!$A:$Y,Samples_Seq!J$2,FALSE)</f>
        <v>23</v>
      </c>
      <c r="K82" s="17" t="str">
        <f>VLOOKUP($E82,Samples_Ext!$A:$Y,Samples_Seq!K$2,FALSE)</f>
        <v>AC</v>
      </c>
      <c r="L82" s="17" t="str">
        <f>VLOOKUP($E82,Samples_Ext!$A:$Y,Samples_Seq!L$2,FALSE)</f>
        <v>DZ35322</v>
      </c>
      <c r="M82" s="17" t="str">
        <f>VLOOKUP($E82,Samples_Ext!$A:$Y,Samples_Seq!M$2,FALSE)</f>
        <v>sFEMB-001-R-011</v>
      </c>
      <c r="N82" s="17" t="str">
        <f>VLOOKUP($E82,Samples_Ext!$A:$Y,Samples_Seq!N$2,FALSE)</f>
        <v>Qiagen</v>
      </c>
      <c r="O82" s="17" t="str">
        <f>VLOOKUP($E82,Samples_Ext!$A:$Y,Samples_Seq!O$2,FALSE)</f>
        <v>DSP Virus</v>
      </c>
      <c r="P82" s="17" t="str">
        <f>VLOOKUP($E82,Samples_Ext!$A:$Y,Samples_Seq!P$2,FALSE)</f>
        <v>QIASymphony</v>
      </c>
      <c r="Q82" s="17" t="str">
        <f>VLOOKUP($E82,Samples_Ext!$A:$Y,Samples_Seq!Q$2,FALSE)</f>
        <v>Vertical</v>
      </c>
      <c r="R82" s="17" t="str">
        <f>VLOOKUP($E82,Samples_Ext!$A:$Y,Samples_Seq!R$2,FALSE)</f>
        <v>Tubes</v>
      </c>
      <c r="S82" s="17" t="str">
        <f>VLOOKUP($E82,Samples_Ext!$A:$Y,Samples_Seq!S$2,FALSE)</f>
        <v>None</v>
      </c>
      <c r="T82" s="17" t="str">
        <f>VLOOKUP($E82,Samples_Ext!$A:$Y,Samples_Seq!T$2,FALSE)</f>
        <v>None</v>
      </c>
      <c r="U82" s="17" t="str">
        <f>VLOOKUP($E82,Samples_Ext!$A:$Y,Samples_Seq!U$2,FALSE)</f>
        <v>None</v>
      </c>
      <c r="V82" s="17" t="str">
        <f>VLOOKUP($E82,Samples_Ext!$A:$Y,Samples_Seq!V$2,FALSE)</f>
        <v>None</v>
      </c>
      <c r="W82" s="17" t="str">
        <f>VLOOKUP($E82,Samples_Ext!$A:$Y,Samples_Seq!W$2,FALSE)</f>
        <v>F</v>
      </c>
      <c r="X82" s="17" t="str">
        <f>VLOOKUP($E82,Samples_Ext!$A:$Y,Samples_Seq!X$2,FALSE)</f>
        <v>01</v>
      </c>
      <c r="Y82" s="17" t="str">
        <f>VLOOKUP($E82,Samples_Ext!$A:$Y,Samples_Seq!Y$2,FALSE)</f>
        <v>PC02231</v>
      </c>
      <c r="Z82" s="17">
        <f>VLOOKUP($E82,Samples_Ext!$A:$Y,Samples_Seq!Z$2,FALSE)</f>
        <v>63.1</v>
      </c>
      <c r="AA82" s="17">
        <f>VLOOKUP($E82,Samples_Ext!$A:$Y,Samples_Seq!AA$2,FALSE)</f>
        <v>1.52</v>
      </c>
      <c r="AB82" s="17">
        <f>VLOOKUP($E82,Samples_Ext!$A:$Y,Samples_Seq!AB$2,FALSE)</f>
        <v>95.912000000000006</v>
      </c>
      <c r="AC82" s="17" t="str">
        <f>VLOOKUP($E82,Samples_Ext!$A:$Y,Samples_Seq!AC$2,FALSE)</f>
        <v>Yes</v>
      </c>
      <c r="AD82" s="17" t="str">
        <f>VLOOKUP($E82,Samples_Ext!$A:$Y,Samples_Seq!AD$2,FALSE)</f>
        <v>No</v>
      </c>
    </row>
    <row r="83" spans="1:31" s="17" customFormat="1" ht="13.8" x14ac:dyDescent="0.3">
      <c r="A83" s="17" t="s">
        <v>330</v>
      </c>
      <c r="B83" s="17" t="s">
        <v>1918</v>
      </c>
      <c r="C83" s="17" t="s">
        <v>1715</v>
      </c>
      <c r="D83" s="17" t="s">
        <v>1716</v>
      </c>
      <c r="E83" s="17" t="s">
        <v>330</v>
      </c>
      <c r="F83" s="64" t="str">
        <f t="shared" si="1"/>
        <v>SC253851;</v>
      </c>
      <c r="G83" s="17" t="str">
        <f>IFERROR(VLOOKUP($E83,Samples_Ext!$A:$Y,Samples_Seq!G$2,FALSE),"")</f>
        <v>DZ35322 0016_02</v>
      </c>
      <c r="H83" s="17" t="str">
        <f>VLOOKUP($E83,Samples_Ext!$A:$Y,Samples_Seq!H$2,FALSE)</f>
        <v>Ext.Control</v>
      </c>
      <c r="I83" s="17" t="s">
        <v>443</v>
      </c>
      <c r="J83" s="17">
        <f>VLOOKUP($E83,Samples_Ext!$A:$Y,Samples_Seq!J$2,FALSE)</f>
        <v>16</v>
      </c>
      <c r="K83" s="17" t="str">
        <f>VLOOKUP($E83,Samples_Ext!$A:$Y,Samples_Seq!K$2,FALSE)</f>
        <v>AC</v>
      </c>
      <c r="L83" s="17" t="str">
        <f>VLOOKUP($E83,Samples_Ext!$A:$Y,Samples_Seq!L$2,FALSE)</f>
        <v>DZ35322</v>
      </c>
      <c r="M83" s="17" t="str">
        <f>VLOOKUP($E83,Samples_Ext!$A:$Y,Samples_Seq!M$2,FALSE)</f>
        <v>sFEMB-001-R-011</v>
      </c>
      <c r="N83" s="17" t="str">
        <f>VLOOKUP($E83,Samples_Ext!$A:$Y,Samples_Seq!N$2,FALSE)</f>
        <v>Qiagen</v>
      </c>
      <c r="O83" s="17" t="str">
        <f>VLOOKUP($E83,Samples_Ext!$A:$Y,Samples_Seq!O$2,FALSE)</f>
        <v>DSP Virus</v>
      </c>
      <c r="P83" s="17" t="str">
        <f>VLOOKUP($E83,Samples_Ext!$A:$Y,Samples_Seq!P$2,FALSE)</f>
        <v>QIASymphony</v>
      </c>
      <c r="Q83" s="17" t="str">
        <f>VLOOKUP($E83,Samples_Ext!$A:$Y,Samples_Seq!Q$2,FALSE)</f>
        <v>Vertical</v>
      </c>
      <c r="R83" s="17" t="str">
        <f>VLOOKUP($E83,Samples_Ext!$A:$Y,Samples_Seq!R$2,FALSE)</f>
        <v>Tubes</v>
      </c>
      <c r="S83" s="17" t="str">
        <f>VLOOKUP($E83,Samples_Ext!$A:$Y,Samples_Seq!S$2,FALSE)</f>
        <v>None</v>
      </c>
      <c r="T83" s="17" t="str">
        <f>VLOOKUP($E83,Samples_Ext!$A:$Y,Samples_Seq!T$2,FALSE)</f>
        <v>None</v>
      </c>
      <c r="U83" s="17" t="str">
        <f>VLOOKUP($E83,Samples_Ext!$A:$Y,Samples_Seq!U$2,FALSE)</f>
        <v>None</v>
      </c>
      <c r="V83" s="17" t="str">
        <f>VLOOKUP($E83,Samples_Ext!$A:$Y,Samples_Seq!V$2,FALSE)</f>
        <v>None</v>
      </c>
      <c r="W83" s="17" t="str">
        <f>VLOOKUP($E83,Samples_Ext!$A:$Y,Samples_Seq!W$2,FALSE)</f>
        <v>A</v>
      </c>
      <c r="X83" s="17" t="str">
        <f>VLOOKUP($E83,Samples_Ext!$A:$Y,Samples_Seq!X$2,FALSE)</f>
        <v>02</v>
      </c>
      <c r="Y83" s="17" t="str">
        <f>VLOOKUP($E83,Samples_Ext!$A:$Y,Samples_Seq!Y$2,FALSE)</f>
        <v>PC02231</v>
      </c>
      <c r="Z83" s="17">
        <f>VLOOKUP($E83,Samples_Ext!$A:$Y,Samples_Seq!Z$2,FALSE)</f>
        <v>46</v>
      </c>
      <c r="AA83" s="17">
        <f>VLOOKUP($E83,Samples_Ext!$A:$Y,Samples_Seq!AA$2,FALSE)</f>
        <v>0.83</v>
      </c>
      <c r="AB83" s="17">
        <f>VLOOKUP($E83,Samples_Ext!$A:$Y,Samples_Seq!AB$2,FALSE)</f>
        <v>38.18</v>
      </c>
      <c r="AC83" s="17" t="str">
        <f>VLOOKUP($E83,Samples_Ext!$A:$Y,Samples_Seq!AC$2,FALSE)</f>
        <v>Yes</v>
      </c>
      <c r="AD83" s="17" t="str">
        <f>VLOOKUP($E83,Samples_Ext!$A:$Y,Samples_Seq!AD$2,FALSE)</f>
        <v>No</v>
      </c>
    </row>
    <row r="84" spans="1:31" s="17" customFormat="1" ht="13.8" hidden="1" x14ac:dyDescent="0.3">
      <c r="A84" s="17" t="s">
        <v>332</v>
      </c>
      <c r="B84" s="17" t="s">
        <v>1923</v>
      </c>
      <c r="C84" s="17" t="s">
        <v>1715</v>
      </c>
      <c r="D84" s="17" t="s">
        <v>1716</v>
      </c>
      <c r="E84" s="17" t="s">
        <v>332</v>
      </c>
      <c r="F84" s="64" t="str">
        <f t="shared" si="1"/>
        <v>SC253853;</v>
      </c>
      <c r="G84" s="17" t="str">
        <f>IFERROR(VLOOKUP($E84,Samples_Ext!$A:$Y,Samples_Seq!G$2,FALSE),"")</f>
        <v>Extraction Blank</v>
      </c>
      <c r="H84" s="17" t="str">
        <f>VLOOKUP($E84,Samples_Ext!$A:$Y,Samples_Seq!H$2,FALSE)</f>
        <v>Ext.Control</v>
      </c>
      <c r="I84" s="17" t="str">
        <f>VLOOKUP($E84,Samples_Ext!$A:$Y,Samples_Seq!I$2,FALSE)</f>
        <v>Extraction Blank</v>
      </c>
      <c r="J84" s="17">
        <f>VLOOKUP($E84,Samples_Ext!$A:$Y,Samples_Seq!J$2,FALSE)</f>
        <v>0</v>
      </c>
      <c r="K84" s="17" t="str">
        <f>VLOOKUP($E84,Samples_Ext!$A:$Y,Samples_Seq!K$2,FALSE)</f>
        <v>Ext.Blank</v>
      </c>
      <c r="L84" s="17" t="str">
        <f>VLOOKUP($E84,Samples_Ext!$A:$Y,Samples_Seq!L$2,FALSE)</f>
        <v>Water</v>
      </c>
      <c r="M84" s="17" t="str">
        <f>VLOOKUP($E84,Samples_Ext!$A:$Y,Samples_Seq!M$2,FALSE)</f>
        <v>sFEMB-001-R-011</v>
      </c>
      <c r="N84" s="17" t="str">
        <f>VLOOKUP($E84,Samples_Ext!$A:$Y,Samples_Seq!N$2,FALSE)</f>
        <v>Qiagen</v>
      </c>
      <c r="O84" s="17" t="str">
        <f>VLOOKUP($E84,Samples_Ext!$A:$Y,Samples_Seq!O$2,FALSE)</f>
        <v>DSP Virus</v>
      </c>
      <c r="P84" s="17" t="str">
        <f>VLOOKUP($E84,Samples_Ext!$A:$Y,Samples_Seq!P$2,FALSE)</f>
        <v>QIASymphony</v>
      </c>
      <c r="Q84" s="17" t="str">
        <f>VLOOKUP($E84,Samples_Ext!$A:$Y,Samples_Seq!Q$2,FALSE)</f>
        <v>Vertical</v>
      </c>
      <c r="R84" s="17" t="str">
        <f>VLOOKUP($E84,Samples_Ext!$A:$Y,Samples_Seq!R$2,FALSE)</f>
        <v>Tubes</v>
      </c>
      <c r="S84" s="17" t="str">
        <f>VLOOKUP($E84,Samples_Ext!$A:$Y,Samples_Seq!S$2,FALSE)</f>
        <v>None</v>
      </c>
      <c r="T84" s="17" t="str">
        <f>VLOOKUP($E84,Samples_Ext!$A:$Y,Samples_Seq!T$2,FALSE)</f>
        <v>None</v>
      </c>
      <c r="U84" s="17" t="str">
        <f>VLOOKUP($E84,Samples_Ext!$A:$Y,Samples_Seq!U$2,FALSE)</f>
        <v>None</v>
      </c>
      <c r="V84" s="17" t="str">
        <f>VLOOKUP($E84,Samples_Ext!$A:$Y,Samples_Seq!V$2,FALSE)</f>
        <v>None</v>
      </c>
      <c r="W84" s="17" t="str">
        <f>VLOOKUP($E84,Samples_Ext!$A:$Y,Samples_Seq!W$2,FALSE)</f>
        <v>C</v>
      </c>
      <c r="X84" s="17" t="str">
        <f>VLOOKUP($E84,Samples_Ext!$A:$Y,Samples_Seq!X$2,FALSE)</f>
        <v>02</v>
      </c>
      <c r="Y84" s="17" t="str">
        <f>VLOOKUP($E84,Samples_Ext!$A:$Y,Samples_Seq!Y$2,FALSE)</f>
        <v>PC02231</v>
      </c>
      <c r="Z84" s="17">
        <f>VLOOKUP($E84,Samples_Ext!$A:$Y,Samples_Seq!Z$2,FALSE)</f>
        <v>46</v>
      </c>
      <c r="AA84" s="17">
        <f>VLOOKUP($E84,Samples_Ext!$A:$Y,Samples_Seq!AA$2,FALSE)</f>
        <v>0.43000000000000005</v>
      </c>
      <c r="AB84" s="17">
        <f>VLOOKUP($E84,Samples_Ext!$A:$Y,Samples_Seq!AB$2,FALSE)</f>
        <v>19.78</v>
      </c>
      <c r="AC84" s="17" t="str">
        <f>VLOOKUP($E84,Samples_Ext!$A:$Y,Samples_Seq!AC$2,FALSE)</f>
        <v>Yes</v>
      </c>
      <c r="AD84" s="17" t="str">
        <f>VLOOKUP($E84,Samples_Ext!$A:$Y,Samples_Seq!AD$2,FALSE)</f>
        <v>No</v>
      </c>
    </row>
    <row r="85" spans="1:31" s="17" customFormat="1" ht="13.8" hidden="1" x14ac:dyDescent="0.3">
      <c r="A85" s="17" t="s">
        <v>1938</v>
      </c>
      <c r="B85" s="17" t="s">
        <v>1939</v>
      </c>
      <c r="C85" s="17" t="s">
        <v>1721</v>
      </c>
      <c r="D85" s="17" t="s">
        <v>1716</v>
      </c>
      <c r="E85" s="17" t="s">
        <v>347</v>
      </c>
      <c r="F85" s="64" t="str">
        <f t="shared" si="1"/>
        <v>SC261525;</v>
      </c>
      <c r="G85" s="17" t="str">
        <f>IFERROR(VLOOKUP($E85,Samples_Ext!$A:$Y,Samples_Seq!G$2,FALSE),"")</f>
        <v>ExtractionBlank</v>
      </c>
      <c r="H85" s="17" t="str">
        <f>VLOOKUP($E85,Samples_Ext!$A:$Y,Samples_Seq!H$2,FALSE)</f>
        <v>Ext.Control</v>
      </c>
      <c r="I85" s="17" t="str">
        <f>VLOOKUP($E85,Samples_Ext!$A:$Y,Samples_Seq!I$2,FALSE)</f>
        <v>Extraction Blank</v>
      </c>
      <c r="J85" s="17">
        <f>VLOOKUP($E85,Samples_Ext!$A:$Y,Samples_Seq!J$2,FALSE)</f>
        <v>0</v>
      </c>
      <c r="K85" s="17" t="str">
        <f>VLOOKUP($E85,Samples_Ext!$A:$Y,Samples_Seq!K$2,FALSE)</f>
        <v>Ext.Blank</v>
      </c>
      <c r="L85" s="17" t="str">
        <f>VLOOKUP($E85,Samples_Ext!$A:$Y,Samples_Seq!L$2,FALSE)</f>
        <v>Water</v>
      </c>
      <c r="M85" s="17" t="str">
        <f>VLOOKUP($E85,Samples_Ext!$A:$Y,Samples_Seq!M$2,FALSE)</f>
        <v>sFEMB-001-R-013</v>
      </c>
      <c r="N85" s="17" t="str">
        <f>VLOOKUP($E85,Samples_Ext!$A:$Y,Samples_Seq!N$2,FALSE)</f>
        <v>Qiagen</v>
      </c>
      <c r="O85" s="17" t="str">
        <f>VLOOKUP($E85,Samples_Ext!$A:$Y,Samples_Seq!O$2,FALSE)</f>
        <v>MagAttract PowerSoil DNA Kit</v>
      </c>
      <c r="P85" s="17" t="str">
        <f>VLOOKUP($E85,Samples_Ext!$A:$Y,Samples_Seq!P$2,FALSE)</f>
        <v>KingFisher</v>
      </c>
      <c r="Q85" s="17" t="str">
        <f>VLOOKUP($E85,Samples_Ext!$A:$Y,Samples_Seq!Q$2,FALSE)</f>
        <v>TissueLyzer</v>
      </c>
      <c r="R85" s="17" t="str">
        <f>VLOOKUP($E85,Samples_Ext!$A:$Y,Samples_Seq!R$2,FALSE)</f>
        <v>Plate</v>
      </c>
      <c r="S85" s="17" t="str">
        <f>VLOOKUP($E85,Samples_Ext!$A:$Y,Samples_Seq!S$2,FALSE)</f>
        <v>None</v>
      </c>
      <c r="T85" s="17" t="str">
        <f>VLOOKUP($E85,Samples_Ext!$A:$Y,Samples_Seq!T$2,FALSE)</f>
        <v>None</v>
      </c>
      <c r="U85" s="17" t="str">
        <f>VLOOKUP($E85,Samples_Ext!$A:$Y,Samples_Seq!U$2,FALSE)</f>
        <v>None</v>
      </c>
      <c r="V85" s="17" t="str">
        <f>VLOOKUP($E85,Samples_Ext!$A:$Y,Samples_Seq!V$2,FALSE)</f>
        <v>None</v>
      </c>
      <c r="W85" s="17" t="str">
        <f>VLOOKUP($E85,Samples_Ext!$A:$Y,Samples_Seq!W$2,FALSE)</f>
        <v>A</v>
      </c>
      <c r="X85" s="17" t="str">
        <f>VLOOKUP($E85,Samples_Ext!$A:$Y,Samples_Seq!X$2,FALSE)</f>
        <v>01</v>
      </c>
      <c r="Y85" s="17" t="str">
        <f>VLOOKUP($E85,Samples_Ext!$A:$Y,Samples_Seq!Y$2,FALSE)</f>
        <v>PC03133</v>
      </c>
      <c r="Z85" s="17">
        <f>VLOOKUP($E85,Samples_Ext!$A:$Y,Samples_Seq!Z$2,FALSE)</f>
        <v>66</v>
      </c>
      <c r="AA85" s="17">
        <f>VLOOKUP($E85,Samples_Ext!$A:$Y,Samples_Seq!AA$2,FALSE)</f>
        <v>-0.11</v>
      </c>
      <c r="AB85" s="17">
        <f>VLOOKUP($E85,Samples_Ext!$A:$Y,Samples_Seq!AB$2,FALSE)</f>
        <v>-7.26</v>
      </c>
      <c r="AC85" s="17" t="str">
        <f>VLOOKUP($E85,Samples_Ext!$A:$Y,Samples_Seq!AC$2,FALSE)</f>
        <v>Yes</v>
      </c>
      <c r="AD85" s="17" t="str">
        <f>VLOOKUP($E85,Samples_Ext!$A:$Y,Samples_Seq!AD$2,FALSE)</f>
        <v>No</v>
      </c>
    </row>
    <row r="86" spans="1:31" s="17" customFormat="1" ht="13.8" hidden="1" x14ac:dyDescent="0.3">
      <c r="A86" s="17" t="s">
        <v>2041</v>
      </c>
      <c r="B86" s="17" t="s">
        <v>2042</v>
      </c>
      <c r="C86" s="17" t="s">
        <v>1969</v>
      </c>
      <c r="D86" s="17" t="s">
        <v>1970</v>
      </c>
      <c r="E86" s="17" t="s">
        <v>347</v>
      </c>
      <c r="F86" s="64" t="str">
        <f t="shared" si="1"/>
        <v>SC261525;</v>
      </c>
      <c r="G86" s="17" t="str">
        <f>IFERROR(VLOOKUP($E86,Samples_Ext!$A:$Y,Samples_Seq!G$2,FALSE),"")</f>
        <v>ExtractionBlank</v>
      </c>
      <c r="H86" s="17" t="str">
        <f>VLOOKUP($E86,Samples_Ext!$A:$Y,Samples_Seq!H$2,FALSE)</f>
        <v>Ext.Control</v>
      </c>
      <c r="I86" s="17" t="str">
        <f>VLOOKUP($E86,Samples_Ext!$A:$Y,Samples_Seq!I$2,FALSE)</f>
        <v>Extraction Blank</v>
      </c>
      <c r="J86" s="17">
        <f>VLOOKUP($E86,Samples_Ext!$A:$Y,Samples_Seq!J$2,FALSE)</f>
        <v>0</v>
      </c>
      <c r="K86" s="17" t="str">
        <f>VLOOKUP($E86,Samples_Ext!$A:$Y,Samples_Seq!K$2,FALSE)</f>
        <v>Ext.Blank</v>
      </c>
      <c r="L86" s="17" t="str">
        <f>VLOOKUP($E86,Samples_Ext!$A:$Y,Samples_Seq!L$2,FALSE)</f>
        <v>Water</v>
      </c>
      <c r="M86" s="17" t="str">
        <f>VLOOKUP($E86,Samples_Ext!$A:$Y,Samples_Seq!M$2,FALSE)</f>
        <v>sFEMB-001-R-013</v>
      </c>
      <c r="N86" s="17" t="str">
        <f>VLOOKUP($E86,Samples_Ext!$A:$Y,Samples_Seq!N$2,FALSE)</f>
        <v>Qiagen</v>
      </c>
      <c r="O86" s="17" t="str">
        <f>VLOOKUP($E86,Samples_Ext!$A:$Y,Samples_Seq!O$2,FALSE)</f>
        <v>MagAttract PowerSoil DNA Kit</v>
      </c>
      <c r="P86" s="17" t="str">
        <f>VLOOKUP($E86,Samples_Ext!$A:$Y,Samples_Seq!P$2,FALSE)</f>
        <v>KingFisher</v>
      </c>
      <c r="Q86" s="17" t="str">
        <f>VLOOKUP($E86,Samples_Ext!$A:$Y,Samples_Seq!Q$2,FALSE)</f>
        <v>TissueLyzer</v>
      </c>
      <c r="R86" s="17" t="str">
        <f>VLOOKUP($E86,Samples_Ext!$A:$Y,Samples_Seq!R$2,FALSE)</f>
        <v>Plate</v>
      </c>
      <c r="S86" s="17" t="str">
        <f>VLOOKUP($E86,Samples_Ext!$A:$Y,Samples_Seq!S$2,FALSE)</f>
        <v>None</v>
      </c>
      <c r="T86" s="17" t="str">
        <f>VLOOKUP($E86,Samples_Ext!$A:$Y,Samples_Seq!T$2,FALSE)</f>
        <v>None</v>
      </c>
      <c r="U86" s="17" t="str">
        <f>VLOOKUP($E86,Samples_Ext!$A:$Y,Samples_Seq!U$2,FALSE)</f>
        <v>None</v>
      </c>
      <c r="V86" s="17" t="str">
        <f>VLOOKUP($E86,Samples_Ext!$A:$Y,Samples_Seq!V$2,FALSE)</f>
        <v>None</v>
      </c>
      <c r="W86" s="17" t="str">
        <f>VLOOKUP($E86,Samples_Ext!$A:$Y,Samples_Seq!W$2,FALSE)</f>
        <v>A</v>
      </c>
      <c r="X86" s="17" t="str">
        <f>VLOOKUP($E86,Samples_Ext!$A:$Y,Samples_Seq!X$2,FALSE)</f>
        <v>01</v>
      </c>
      <c r="Y86" s="17" t="str">
        <f>VLOOKUP($E86,Samples_Ext!$A:$Y,Samples_Seq!Y$2,FALSE)</f>
        <v>PC03133</v>
      </c>
      <c r="Z86" s="17">
        <f>VLOOKUP($E86,Samples_Ext!$A:$Y,Samples_Seq!Z$2,FALSE)</f>
        <v>66</v>
      </c>
      <c r="AA86" s="17">
        <f>VLOOKUP($E86,Samples_Ext!$A:$Y,Samples_Seq!AA$2,FALSE)</f>
        <v>-0.11</v>
      </c>
      <c r="AB86" s="17">
        <f>VLOOKUP($E86,Samples_Ext!$A:$Y,Samples_Seq!AB$2,FALSE)</f>
        <v>-7.26</v>
      </c>
      <c r="AC86" s="17" t="str">
        <f>VLOOKUP($E86,Samples_Ext!$A:$Y,Samples_Seq!AC$2,FALSE)</f>
        <v>Yes</v>
      </c>
      <c r="AD86" s="17" t="str">
        <f>VLOOKUP($E86,Samples_Ext!$A:$Y,Samples_Seq!AD$2,FALSE)</f>
        <v>No</v>
      </c>
    </row>
    <row r="87" spans="1:31" s="17" customFormat="1" ht="13.8" hidden="1" x14ac:dyDescent="0.3">
      <c r="A87" s="17" t="s">
        <v>1945</v>
      </c>
      <c r="B87" s="17" t="s">
        <v>1946</v>
      </c>
      <c r="C87" s="17" t="s">
        <v>1721</v>
      </c>
      <c r="D87" s="17" t="s">
        <v>1716</v>
      </c>
      <c r="E87" s="17" t="s">
        <v>351</v>
      </c>
      <c r="F87" s="64" t="str">
        <f t="shared" si="1"/>
        <v>SC261529;</v>
      </c>
      <c r="G87" s="17" t="str">
        <f>IFERROR(VLOOKUP($E87,Samples_Ext!$A:$Y,Samples_Seq!G$2,FALSE),"")</f>
        <v>ExtractionBlank</v>
      </c>
      <c r="H87" s="17" t="str">
        <f>VLOOKUP($E87,Samples_Ext!$A:$Y,Samples_Seq!H$2,FALSE)</f>
        <v>Ext.Control</v>
      </c>
      <c r="I87" s="17" t="str">
        <f>VLOOKUP($E87,Samples_Ext!$A:$Y,Samples_Seq!I$2,FALSE)</f>
        <v>Extraction Blank</v>
      </c>
      <c r="J87" s="17">
        <f>VLOOKUP($E87,Samples_Ext!$A:$Y,Samples_Seq!J$2,FALSE)</f>
        <v>0</v>
      </c>
      <c r="K87" s="17" t="str">
        <f>VLOOKUP($E87,Samples_Ext!$A:$Y,Samples_Seq!K$2,FALSE)</f>
        <v>Ext.Blank</v>
      </c>
      <c r="L87" s="17" t="str">
        <f>VLOOKUP($E87,Samples_Ext!$A:$Y,Samples_Seq!L$2,FALSE)</f>
        <v>Water</v>
      </c>
      <c r="M87" s="17" t="str">
        <f>VLOOKUP($E87,Samples_Ext!$A:$Y,Samples_Seq!M$2,FALSE)</f>
        <v>sFEMB-001-R-014</v>
      </c>
      <c r="N87" s="17" t="str">
        <f>VLOOKUP($E87,Samples_Ext!$A:$Y,Samples_Seq!N$2,FALSE)</f>
        <v>Qiagen</v>
      </c>
      <c r="O87" s="17" t="str">
        <f>VLOOKUP($E87,Samples_Ext!$A:$Y,Samples_Seq!O$2,FALSE)</f>
        <v>MagAttract PowerMicrobiome Kit</v>
      </c>
      <c r="P87" s="17" t="str">
        <f>VLOOKUP($E87,Samples_Ext!$A:$Y,Samples_Seq!P$2,FALSE)</f>
        <v>KingFisher</v>
      </c>
      <c r="Q87" s="17" t="str">
        <f>VLOOKUP($E87,Samples_Ext!$A:$Y,Samples_Seq!Q$2,FALSE)</f>
        <v>TissueLyzer</v>
      </c>
      <c r="R87" s="17" t="str">
        <f>VLOOKUP($E87,Samples_Ext!$A:$Y,Samples_Seq!R$2,FALSE)</f>
        <v>Plate</v>
      </c>
      <c r="S87" s="17" t="str">
        <f>VLOOKUP($E87,Samples_Ext!$A:$Y,Samples_Seq!S$2,FALSE)</f>
        <v>None</v>
      </c>
      <c r="T87" s="17" t="str">
        <f>VLOOKUP($E87,Samples_Ext!$A:$Y,Samples_Seq!T$2,FALSE)</f>
        <v>None</v>
      </c>
      <c r="U87" s="17" t="str">
        <f>VLOOKUP($E87,Samples_Ext!$A:$Y,Samples_Seq!U$2,FALSE)</f>
        <v>None</v>
      </c>
      <c r="V87" s="17" t="str">
        <f>VLOOKUP($E87,Samples_Ext!$A:$Y,Samples_Seq!V$2,FALSE)</f>
        <v>None</v>
      </c>
      <c r="W87" s="17" t="str">
        <f>VLOOKUP($E87,Samples_Ext!$A:$Y,Samples_Seq!W$2,FALSE)</f>
        <v>A</v>
      </c>
      <c r="X87" s="17" t="str">
        <f>VLOOKUP($E87,Samples_Ext!$A:$Y,Samples_Seq!X$2,FALSE)</f>
        <v>01</v>
      </c>
      <c r="Y87" s="17" t="str">
        <f>VLOOKUP($E87,Samples_Ext!$A:$Y,Samples_Seq!Y$2,FALSE)</f>
        <v>PC03134</v>
      </c>
      <c r="Z87" s="17">
        <f>VLOOKUP($E87,Samples_Ext!$A:$Y,Samples_Seq!Z$2,FALSE)</f>
        <v>66</v>
      </c>
      <c r="AA87" s="17">
        <f>VLOOKUP($E87,Samples_Ext!$A:$Y,Samples_Seq!AA$2,FALSE)</f>
        <v>-0.21</v>
      </c>
      <c r="AB87" s="17">
        <f>VLOOKUP($E87,Samples_Ext!$A:$Y,Samples_Seq!AB$2,FALSE)</f>
        <v>-13.86</v>
      </c>
      <c r="AC87" s="17" t="str">
        <f>VLOOKUP($E87,Samples_Ext!$A:$Y,Samples_Seq!AC$2,FALSE)</f>
        <v>Yes</v>
      </c>
      <c r="AD87" s="17" t="str">
        <f>VLOOKUP($E87,Samples_Ext!$A:$Y,Samples_Seq!AD$2,FALSE)</f>
        <v>No</v>
      </c>
    </row>
    <row r="88" spans="1:31" s="17" customFormat="1" ht="13.8" hidden="1" x14ac:dyDescent="0.3">
      <c r="A88" s="17" t="s">
        <v>2047</v>
      </c>
      <c r="B88" s="17" t="s">
        <v>2048</v>
      </c>
      <c r="C88" s="17" t="s">
        <v>1969</v>
      </c>
      <c r="D88" s="17" t="s">
        <v>1970</v>
      </c>
      <c r="E88" s="17" t="s">
        <v>351</v>
      </c>
      <c r="F88" s="64" t="str">
        <f t="shared" si="1"/>
        <v>SC261529;</v>
      </c>
      <c r="G88" s="17" t="str">
        <f>IFERROR(VLOOKUP($E88,Samples_Ext!$A:$Y,Samples_Seq!G$2,FALSE),"")</f>
        <v>ExtractionBlank</v>
      </c>
      <c r="H88" s="17" t="str">
        <f>VLOOKUP($E88,Samples_Ext!$A:$Y,Samples_Seq!H$2,FALSE)</f>
        <v>Ext.Control</v>
      </c>
      <c r="I88" s="17" t="str">
        <f>VLOOKUP($E88,Samples_Ext!$A:$Y,Samples_Seq!I$2,FALSE)</f>
        <v>Extraction Blank</v>
      </c>
      <c r="J88" s="17">
        <f>VLOOKUP($E88,Samples_Ext!$A:$Y,Samples_Seq!J$2,FALSE)</f>
        <v>0</v>
      </c>
      <c r="K88" s="17" t="str">
        <f>VLOOKUP($E88,Samples_Ext!$A:$Y,Samples_Seq!K$2,FALSE)</f>
        <v>Ext.Blank</v>
      </c>
      <c r="L88" s="17" t="str">
        <f>VLOOKUP($E88,Samples_Ext!$A:$Y,Samples_Seq!L$2,FALSE)</f>
        <v>Water</v>
      </c>
      <c r="M88" s="17" t="str">
        <f>VLOOKUP($E88,Samples_Ext!$A:$Y,Samples_Seq!M$2,FALSE)</f>
        <v>sFEMB-001-R-014</v>
      </c>
      <c r="N88" s="17" t="str">
        <f>VLOOKUP($E88,Samples_Ext!$A:$Y,Samples_Seq!N$2,FALSE)</f>
        <v>Qiagen</v>
      </c>
      <c r="O88" s="17" t="str">
        <f>VLOOKUP($E88,Samples_Ext!$A:$Y,Samples_Seq!O$2,FALSE)</f>
        <v>MagAttract PowerMicrobiome Kit</v>
      </c>
      <c r="P88" s="17" t="str">
        <f>VLOOKUP($E88,Samples_Ext!$A:$Y,Samples_Seq!P$2,FALSE)</f>
        <v>KingFisher</v>
      </c>
      <c r="Q88" s="17" t="str">
        <f>VLOOKUP($E88,Samples_Ext!$A:$Y,Samples_Seq!Q$2,FALSE)</f>
        <v>TissueLyzer</v>
      </c>
      <c r="R88" s="17" t="str">
        <f>VLOOKUP($E88,Samples_Ext!$A:$Y,Samples_Seq!R$2,FALSE)</f>
        <v>Plate</v>
      </c>
      <c r="S88" s="17" t="str">
        <f>VLOOKUP($E88,Samples_Ext!$A:$Y,Samples_Seq!S$2,FALSE)</f>
        <v>None</v>
      </c>
      <c r="T88" s="17" t="str">
        <f>VLOOKUP($E88,Samples_Ext!$A:$Y,Samples_Seq!T$2,FALSE)</f>
        <v>None</v>
      </c>
      <c r="U88" s="17" t="str">
        <f>VLOOKUP($E88,Samples_Ext!$A:$Y,Samples_Seq!U$2,FALSE)</f>
        <v>None</v>
      </c>
      <c r="V88" s="17" t="str">
        <f>VLOOKUP($E88,Samples_Ext!$A:$Y,Samples_Seq!V$2,FALSE)</f>
        <v>None</v>
      </c>
      <c r="W88" s="17" t="str">
        <f>VLOOKUP($E88,Samples_Ext!$A:$Y,Samples_Seq!W$2,FALSE)</f>
        <v>A</v>
      </c>
      <c r="X88" s="17" t="str">
        <f>VLOOKUP($E88,Samples_Ext!$A:$Y,Samples_Seq!X$2,FALSE)</f>
        <v>01</v>
      </c>
      <c r="Y88" s="17" t="str">
        <f>VLOOKUP($E88,Samples_Ext!$A:$Y,Samples_Seq!Y$2,FALSE)</f>
        <v>PC03134</v>
      </c>
      <c r="Z88" s="17">
        <f>VLOOKUP($E88,Samples_Ext!$A:$Y,Samples_Seq!Z$2,FALSE)</f>
        <v>66</v>
      </c>
      <c r="AA88" s="17">
        <f>VLOOKUP($E88,Samples_Ext!$A:$Y,Samples_Seq!AA$2,FALSE)</f>
        <v>-0.21</v>
      </c>
      <c r="AB88" s="17">
        <f>VLOOKUP($E88,Samples_Ext!$A:$Y,Samples_Seq!AB$2,FALSE)</f>
        <v>-13.86</v>
      </c>
      <c r="AC88" s="17" t="str">
        <f>VLOOKUP($E88,Samples_Ext!$A:$Y,Samples_Seq!AC$2,FALSE)</f>
        <v>Yes</v>
      </c>
      <c r="AD88" s="17" t="str">
        <f>VLOOKUP($E88,Samples_Ext!$A:$Y,Samples_Seq!AD$2,FALSE)</f>
        <v>No</v>
      </c>
    </row>
    <row r="89" spans="1:31" s="17" customFormat="1" ht="13.8" x14ac:dyDescent="0.3">
      <c r="A89" s="17" t="s">
        <v>447</v>
      </c>
      <c r="B89" s="17" t="s">
        <v>2056</v>
      </c>
      <c r="C89" s="17" t="s">
        <v>1969</v>
      </c>
      <c r="D89" s="17" t="s">
        <v>1970</v>
      </c>
      <c r="E89" s="17" t="s">
        <v>447</v>
      </c>
      <c r="F89" s="64" t="str">
        <f t="shared" si="1"/>
        <v>SC304093;</v>
      </c>
      <c r="G89" s="17" t="str">
        <f>IFERROR(VLOOKUP($E89,Samples_Ext!$A:$Y,Samples_Seq!G$2,FALSE),"")</f>
        <v>DZ35322 0019_01</v>
      </c>
      <c r="H89" s="17" t="str">
        <f>VLOOKUP($E89,Samples_Ext!$A:$Y,Samples_Seq!H$2,FALSE)</f>
        <v>Ext.Control</v>
      </c>
      <c r="I89" s="17" t="s">
        <v>443</v>
      </c>
      <c r="J89" s="17">
        <f>VLOOKUP($E89,Samples_Ext!$A:$Y,Samples_Seq!J$2,FALSE)</f>
        <v>19</v>
      </c>
      <c r="K89" s="17" t="str">
        <f>VLOOKUP($E89,Samples_Ext!$A:$Y,Samples_Seq!K$2,FALSE)</f>
        <v>AC</v>
      </c>
      <c r="L89" s="17" t="str">
        <f>VLOOKUP($E89,Samples_Ext!$A:$Y,Samples_Seq!L$2,FALSE)</f>
        <v>DZ35322</v>
      </c>
      <c r="M89" s="17" t="str">
        <f>VLOOKUP($E89,Samples_Ext!$A:$Y,Samples_Seq!M$2,FALSE)</f>
        <v>sFEMB-001-R-015</v>
      </c>
      <c r="N89" s="17" t="str">
        <f>VLOOKUP($E89,Samples_Ext!$A:$Y,Samples_Seq!N$2,FALSE)</f>
        <v>ZymoResearch</v>
      </c>
      <c r="O89" s="17" t="str">
        <f>VLOOKUP($E89,Samples_Ext!$A:$Y,Samples_Seq!O$2,FALSE)</f>
        <v>96 MagBead DNA Extraction Kit</v>
      </c>
      <c r="P89" s="17" t="str">
        <f>VLOOKUP($E89,Samples_Ext!$A:$Y,Samples_Seq!P$2,FALSE)</f>
        <v>None</v>
      </c>
      <c r="Q89" s="17" t="str">
        <f>VLOOKUP($E89,Samples_Ext!$A:$Y,Samples_Seq!Q$2,FALSE)</f>
        <v>Vertical</v>
      </c>
      <c r="R89" s="17" t="str">
        <f>VLOOKUP($E89,Samples_Ext!$A:$Y,Samples_Seq!R$2,FALSE)</f>
        <v>Tubes</v>
      </c>
      <c r="S89" s="17" t="str">
        <f>VLOOKUP($E89,Samples_Ext!$A:$Y,Samples_Seq!S$2,FALSE)</f>
        <v>None</v>
      </c>
      <c r="T89" s="17" t="str">
        <f>VLOOKUP($E89,Samples_Ext!$A:$Y,Samples_Seq!T$2,FALSE)</f>
        <v>None</v>
      </c>
      <c r="U89" s="17" t="str">
        <f>VLOOKUP($E89,Samples_Ext!$A:$Y,Samples_Seq!U$2,FALSE)</f>
        <v>None</v>
      </c>
      <c r="V89" s="17" t="str">
        <f>VLOOKUP($E89,Samples_Ext!$A:$Y,Samples_Seq!V$2,FALSE)</f>
        <v>None</v>
      </c>
      <c r="W89" s="17" t="str">
        <f>VLOOKUP($E89,Samples_Ext!$A:$Y,Samples_Seq!W$2,FALSE)</f>
        <v>D</v>
      </c>
      <c r="X89" s="17" t="str">
        <f>VLOOKUP($E89,Samples_Ext!$A:$Y,Samples_Seq!X$2,FALSE)</f>
        <v>01</v>
      </c>
      <c r="Y89" s="17" t="str">
        <f>VLOOKUP($E89,Samples_Ext!$A:$Y,Samples_Seq!Y$2,FALSE)</f>
        <v>PC05752</v>
      </c>
      <c r="Z89" s="17">
        <f>VLOOKUP($E89,Samples_Ext!$A:$Y,Samples_Seq!Z$2,FALSE)</f>
        <v>13.19</v>
      </c>
      <c r="AA89" s="17">
        <f>VLOOKUP($E89,Samples_Ext!$A:$Y,Samples_Seq!AA$2,FALSE)</f>
        <v>1.3201498403754361</v>
      </c>
      <c r="AB89" s="17">
        <f>VLOOKUP($E89,Samples_Ext!$A:$Y,Samples_Seq!AB$2,FALSE)</f>
        <v>17.412776394552001</v>
      </c>
      <c r="AC89" s="17" t="str">
        <f>VLOOKUP($E89,Samples_Ext!$A:$Y,Samples_Seq!AC$2,FALSE)</f>
        <v>Yes</v>
      </c>
      <c r="AD89" s="17" t="str">
        <f>VLOOKUP($E89,Samples_Ext!$A:$Y,Samples_Seq!AD$2,FALSE)</f>
        <v>No</v>
      </c>
    </row>
    <row r="90" spans="1:31" s="17" customFormat="1" ht="13.8" hidden="1" x14ac:dyDescent="0.3">
      <c r="A90" s="17" t="s">
        <v>448</v>
      </c>
      <c r="B90" s="17" t="s">
        <v>2057</v>
      </c>
      <c r="C90" s="17" t="s">
        <v>1969</v>
      </c>
      <c r="D90" s="17" t="s">
        <v>1970</v>
      </c>
      <c r="E90" s="17" t="s">
        <v>448</v>
      </c>
      <c r="F90" s="64" t="str">
        <f t="shared" si="1"/>
        <v>SC304094;</v>
      </c>
      <c r="G90" s="17" t="str">
        <f>IFERROR(VLOOKUP($E90,Samples_Ext!$A:$Y,Samples_Seq!G$2,FALSE),"")</f>
        <v>Extraction Blank</v>
      </c>
      <c r="H90" s="17" t="str">
        <f>VLOOKUP($E90,Samples_Ext!$A:$Y,Samples_Seq!H$2,FALSE)</f>
        <v>Ext.Control</v>
      </c>
      <c r="I90" s="17" t="str">
        <f>VLOOKUP($E90,Samples_Ext!$A:$Y,Samples_Seq!I$2,FALSE)</f>
        <v>Extraction Blank</v>
      </c>
      <c r="J90" s="17">
        <f>VLOOKUP($E90,Samples_Ext!$A:$Y,Samples_Seq!J$2,FALSE)</f>
        <v>0</v>
      </c>
      <c r="K90" s="17" t="str">
        <f>VLOOKUP($E90,Samples_Ext!$A:$Y,Samples_Seq!K$2,FALSE)</f>
        <v>Ext.Blank</v>
      </c>
      <c r="L90" s="17" t="str">
        <f>VLOOKUP($E90,Samples_Ext!$A:$Y,Samples_Seq!L$2,FALSE)</f>
        <v>Water</v>
      </c>
      <c r="M90" s="17" t="str">
        <f>VLOOKUP($E90,Samples_Ext!$A:$Y,Samples_Seq!M$2,FALSE)</f>
        <v>sFEMB-001-R-015</v>
      </c>
      <c r="N90" s="17" t="str">
        <f>VLOOKUP($E90,Samples_Ext!$A:$Y,Samples_Seq!N$2,FALSE)</f>
        <v>ZymoResearch</v>
      </c>
      <c r="O90" s="17" t="str">
        <f>VLOOKUP($E90,Samples_Ext!$A:$Y,Samples_Seq!O$2,FALSE)</f>
        <v>96 MagBead DNA Extraction Kit</v>
      </c>
      <c r="P90" s="17" t="str">
        <f>VLOOKUP($E90,Samples_Ext!$A:$Y,Samples_Seq!P$2,FALSE)</f>
        <v>None</v>
      </c>
      <c r="Q90" s="17" t="str">
        <f>VLOOKUP($E90,Samples_Ext!$A:$Y,Samples_Seq!Q$2,FALSE)</f>
        <v>Vertical</v>
      </c>
      <c r="R90" s="17" t="str">
        <f>VLOOKUP($E90,Samples_Ext!$A:$Y,Samples_Seq!R$2,FALSE)</f>
        <v>Tubes</v>
      </c>
      <c r="S90" s="17" t="str">
        <f>VLOOKUP($E90,Samples_Ext!$A:$Y,Samples_Seq!S$2,FALSE)</f>
        <v>None</v>
      </c>
      <c r="T90" s="17" t="str">
        <f>VLOOKUP($E90,Samples_Ext!$A:$Y,Samples_Seq!T$2,FALSE)</f>
        <v>None</v>
      </c>
      <c r="U90" s="17" t="str">
        <f>VLOOKUP($E90,Samples_Ext!$A:$Y,Samples_Seq!U$2,FALSE)</f>
        <v>None</v>
      </c>
      <c r="V90" s="17" t="str">
        <f>VLOOKUP($E90,Samples_Ext!$A:$Y,Samples_Seq!V$2,FALSE)</f>
        <v>None</v>
      </c>
      <c r="W90" s="17" t="str">
        <f>VLOOKUP($E90,Samples_Ext!$A:$Y,Samples_Seq!W$2,FALSE)</f>
        <v>E</v>
      </c>
      <c r="X90" s="17" t="str">
        <f>VLOOKUP($E90,Samples_Ext!$A:$Y,Samples_Seq!X$2,FALSE)</f>
        <v>01</v>
      </c>
      <c r="Y90" s="17" t="str">
        <f>VLOOKUP($E90,Samples_Ext!$A:$Y,Samples_Seq!Y$2,FALSE)</f>
        <v>PC05752</v>
      </c>
      <c r="Z90" s="17">
        <f>VLOOKUP($E90,Samples_Ext!$A:$Y,Samples_Seq!Z$2,FALSE)</f>
        <v>24.94</v>
      </c>
      <c r="AA90" s="17">
        <f>VLOOKUP($E90,Samples_Ext!$A:$Y,Samples_Seq!AA$2,FALSE)</f>
        <v>0.50001251877706498</v>
      </c>
      <c r="AB90" s="17">
        <f>VLOOKUP($E90,Samples_Ext!$A:$Y,Samples_Seq!AB$2,FALSE)</f>
        <v>12.4703122183</v>
      </c>
      <c r="AC90" s="17" t="str">
        <f>VLOOKUP($E90,Samples_Ext!$A:$Y,Samples_Seq!AC$2,FALSE)</f>
        <v>Yes</v>
      </c>
      <c r="AD90" s="17" t="str">
        <f>VLOOKUP($E90,Samples_Ext!$A:$Y,Samples_Seq!AD$2,FALSE)</f>
        <v>No</v>
      </c>
    </row>
    <row r="91" spans="1:31" s="17" customFormat="1" ht="13.8" hidden="1" x14ac:dyDescent="0.3">
      <c r="A91" s="17" t="s">
        <v>453</v>
      </c>
      <c r="B91" s="17" t="s">
        <v>2062</v>
      </c>
      <c r="C91" s="17" t="s">
        <v>1969</v>
      </c>
      <c r="D91" s="17" t="s">
        <v>1970</v>
      </c>
      <c r="E91" s="17" t="s">
        <v>453</v>
      </c>
      <c r="F91" s="64" t="str">
        <f t="shared" si="1"/>
        <v>SC304099;</v>
      </c>
      <c r="G91" s="17" t="str">
        <f>IFERROR(VLOOKUP($E91,Samples_Ext!$A:$Y,Samples_Seq!G$2,FALSE),"")</f>
        <v>Extraction Blank</v>
      </c>
      <c r="H91" s="17" t="str">
        <f>VLOOKUP($E91,Samples_Ext!$A:$Y,Samples_Seq!H$2,FALSE)</f>
        <v>Ext.Control</v>
      </c>
      <c r="I91" s="17" t="str">
        <f>VLOOKUP($E91,Samples_Ext!$A:$Y,Samples_Seq!I$2,FALSE)</f>
        <v>Extraction Blank</v>
      </c>
      <c r="J91" s="17">
        <f>VLOOKUP($E91,Samples_Ext!$A:$Y,Samples_Seq!J$2,FALSE)</f>
        <v>0</v>
      </c>
      <c r="K91" s="17" t="str">
        <f>VLOOKUP($E91,Samples_Ext!$A:$Y,Samples_Seq!K$2,FALSE)</f>
        <v>Ext.Blank</v>
      </c>
      <c r="L91" s="17" t="str">
        <f>VLOOKUP($E91,Samples_Ext!$A:$Y,Samples_Seq!L$2,FALSE)</f>
        <v>Water</v>
      </c>
      <c r="M91" s="17" t="str">
        <f>VLOOKUP($E91,Samples_Ext!$A:$Y,Samples_Seq!M$2,FALSE)</f>
        <v>sFEMB-001-R-015</v>
      </c>
      <c r="N91" s="17" t="str">
        <f>VLOOKUP($E91,Samples_Ext!$A:$Y,Samples_Seq!N$2,FALSE)</f>
        <v>ZymoResearch</v>
      </c>
      <c r="O91" s="17" t="str">
        <f>VLOOKUP($E91,Samples_Ext!$A:$Y,Samples_Seq!O$2,FALSE)</f>
        <v>96 MagBead DNA Extraction Kit</v>
      </c>
      <c r="P91" s="17" t="str">
        <f>VLOOKUP($E91,Samples_Ext!$A:$Y,Samples_Seq!P$2,FALSE)</f>
        <v>None</v>
      </c>
      <c r="Q91" s="17" t="str">
        <f>VLOOKUP($E91,Samples_Ext!$A:$Y,Samples_Seq!Q$2,FALSE)</f>
        <v>Vertical</v>
      </c>
      <c r="R91" s="17" t="str">
        <f>VLOOKUP($E91,Samples_Ext!$A:$Y,Samples_Seq!R$2,FALSE)</f>
        <v>Tubes</v>
      </c>
      <c r="S91" s="17" t="str">
        <f>VLOOKUP($E91,Samples_Ext!$A:$Y,Samples_Seq!S$2,FALSE)</f>
        <v>None</v>
      </c>
      <c r="T91" s="17" t="str">
        <f>VLOOKUP($E91,Samples_Ext!$A:$Y,Samples_Seq!T$2,FALSE)</f>
        <v>None</v>
      </c>
      <c r="U91" s="17" t="str">
        <f>VLOOKUP($E91,Samples_Ext!$A:$Y,Samples_Seq!U$2,FALSE)</f>
        <v>None</v>
      </c>
      <c r="V91" s="17" t="str">
        <f>VLOOKUP($E91,Samples_Ext!$A:$Y,Samples_Seq!V$2,FALSE)</f>
        <v>None</v>
      </c>
      <c r="W91" s="17" t="str">
        <f>VLOOKUP($E91,Samples_Ext!$A:$Y,Samples_Seq!W$2,FALSE)</f>
        <v>B</v>
      </c>
      <c r="X91" s="17" t="str">
        <f>VLOOKUP($E91,Samples_Ext!$A:$Y,Samples_Seq!X$2,FALSE)</f>
        <v>02</v>
      </c>
      <c r="Y91" s="17" t="str">
        <f>VLOOKUP($E91,Samples_Ext!$A:$Y,Samples_Seq!Y$2,FALSE)</f>
        <v>PC05752</v>
      </c>
      <c r="Z91" s="17">
        <f>VLOOKUP($E91,Samples_Ext!$A:$Y,Samples_Seq!Z$2,FALSE)</f>
        <v>20.02</v>
      </c>
      <c r="AA91" s="17">
        <f>VLOOKUP($E91,Samples_Ext!$A:$Y,Samples_Seq!AA$2,FALSE)</f>
        <v>0.52</v>
      </c>
      <c r="AB91" s="17">
        <f>VLOOKUP($E91,Samples_Ext!$A:$Y,Samples_Seq!AB$2,FALSE)</f>
        <v>10.410399999999999</v>
      </c>
      <c r="AC91" s="17" t="str">
        <f>VLOOKUP($E91,Samples_Ext!$A:$Y,Samples_Seq!AC$2,FALSE)</f>
        <v>Yes</v>
      </c>
      <c r="AD91" s="17" t="str">
        <f>VLOOKUP($E91,Samples_Ext!$A:$Y,Samples_Seq!AD$2,FALSE)</f>
        <v>No</v>
      </c>
    </row>
    <row r="92" spans="1:31" s="17" customFormat="1" ht="13.8" x14ac:dyDescent="0.3">
      <c r="A92" s="17" t="s">
        <v>461</v>
      </c>
      <c r="B92" s="17" t="s">
        <v>2067</v>
      </c>
      <c r="C92" s="17" t="s">
        <v>1969</v>
      </c>
      <c r="D92" s="17" t="s">
        <v>1970</v>
      </c>
      <c r="E92" s="17" t="s">
        <v>461</v>
      </c>
      <c r="F92" s="64" t="str">
        <f t="shared" si="1"/>
        <v>SC304926;</v>
      </c>
      <c r="G92" s="17" t="str">
        <f>IFERROR(VLOOKUP($E92,Samples_Ext!$A:$Y,Samples_Seq!G$2,FALSE),"")</f>
        <v>DZ35322 0024_01</v>
      </c>
      <c r="H92" s="17" t="str">
        <f>VLOOKUP($E92,Samples_Ext!$A:$Y,Samples_Seq!H$2,FALSE)</f>
        <v>Ext.Control</v>
      </c>
      <c r="I92" s="17" t="s">
        <v>443</v>
      </c>
      <c r="J92" s="17">
        <f>VLOOKUP($E92,Samples_Ext!$A:$Y,Samples_Seq!J$2,FALSE)</f>
        <v>24</v>
      </c>
      <c r="K92" s="17" t="str">
        <f>VLOOKUP($E92,Samples_Ext!$A:$Y,Samples_Seq!K$2,FALSE)</f>
        <v>AC</v>
      </c>
      <c r="L92" s="17" t="str">
        <f>VLOOKUP($E92,Samples_Ext!$A:$Y,Samples_Seq!L$2,FALSE)</f>
        <v>DZ35322</v>
      </c>
      <c r="M92" s="17" t="str">
        <f>VLOOKUP($E92,Samples_Ext!$A:$Y,Samples_Seq!M$2,FALSE)</f>
        <v>sFEMB-001-R-016</v>
      </c>
      <c r="N92" s="17" t="str">
        <f>VLOOKUP($E92,Samples_Ext!$A:$Y,Samples_Seq!N$2,FALSE)</f>
        <v>ZymoResearch</v>
      </c>
      <c r="O92" s="17" t="str">
        <f>VLOOKUP($E92,Samples_Ext!$A:$Y,Samples_Seq!O$2,FALSE)</f>
        <v>96 MagBead DNA Extraction Kit</v>
      </c>
      <c r="P92" s="17" t="str">
        <f>VLOOKUP($E92,Samples_Ext!$A:$Y,Samples_Seq!P$2,FALSE)</f>
        <v>None</v>
      </c>
      <c r="Q92" s="17" t="str">
        <f>VLOOKUP($E92,Samples_Ext!$A:$Y,Samples_Seq!Q$2,FALSE)</f>
        <v>Vertical</v>
      </c>
      <c r="R92" s="17" t="str">
        <f>VLOOKUP($E92,Samples_Ext!$A:$Y,Samples_Seq!R$2,FALSE)</f>
        <v>Tubes</v>
      </c>
      <c r="S92" s="17" t="str">
        <f>VLOOKUP($E92,Samples_Ext!$A:$Y,Samples_Seq!S$2,FALSE)</f>
        <v>None</v>
      </c>
      <c r="T92" s="17" t="str">
        <f>VLOOKUP($E92,Samples_Ext!$A:$Y,Samples_Seq!T$2,FALSE)</f>
        <v>None</v>
      </c>
      <c r="U92" s="17" t="str">
        <f>VLOOKUP($E92,Samples_Ext!$A:$Y,Samples_Seq!U$2,FALSE)</f>
        <v>None</v>
      </c>
      <c r="V92" s="17" t="str">
        <f>VLOOKUP($E92,Samples_Ext!$A:$Y,Samples_Seq!V$2,FALSE)</f>
        <v>Residuals of R03</v>
      </c>
      <c r="W92" s="17" t="str">
        <f>VLOOKUP($E92,Samples_Ext!$A:$Y,Samples_Seq!W$2,FALSE)</f>
        <v>C</v>
      </c>
      <c r="X92" s="17" t="str">
        <f>VLOOKUP($E92,Samples_Ext!$A:$Y,Samples_Seq!X$2,FALSE)</f>
        <v>01</v>
      </c>
      <c r="Y92" s="17" t="str">
        <f>VLOOKUP($E92,Samples_Ext!$A:$Y,Samples_Seq!Y$2,FALSE)</f>
        <v>PC05933</v>
      </c>
      <c r="Z92" s="17">
        <f>VLOOKUP($E92,Samples_Ext!$A:$Y,Samples_Seq!Z$2,FALSE)</f>
        <v>33.950000000000003</v>
      </c>
      <c r="AA92" s="17">
        <f>VLOOKUP($E92,Samples_Ext!$A:$Y,Samples_Seq!AA$2,FALSE)</f>
        <v>0.82994913176677454</v>
      </c>
      <c r="AB92" s="17">
        <f>VLOOKUP($E92,Samples_Ext!$A:$Y,Samples_Seq!AB$2,FALSE)</f>
        <v>28.176773023481999</v>
      </c>
      <c r="AC92" s="17" t="str">
        <f>VLOOKUP($E92,Samples_Ext!$A:$Y,Samples_Seq!AC$2,FALSE)</f>
        <v>Yes</v>
      </c>
      <c r="AD92" s="17" t="str">
        <f>VLOOKUP($E92,Samples_Ext!$A:$Y,Samples_Seq!AD$2,FALSE)</f>
        <v>No</v>
      </c>
    </row>
    <row r="93" spans="1:31" s="17" customFormat="1" ht="13.8" hidden="1" x14ac:dyDescent="0.3">
      <c r="A93" s="17" t="s">
        <v>463</v>
      </c>
      <c r="B93" s="17" t="s">
        <v>2069</v>
      </c>
      <c r="C93" s="17" t="s">
        <v>1969</v>
      </c>
      <c r="D93" s="17" t="s">
        <v>1970</v>
      </c>
      <c r="E93" s="17" t="s">
        <v>463</v>
      </c>
      <c r="F93" s="64" t="str">
        <f t="shared" si="1"/>
        <v>SC304928;</v>
      </c>
      <c r="G93" s="17" t="str">
        <f>IFERROR(VLOOKUP($E93,Samples_Ext!$A:$Y,Samples_Seq!G$2,FALSE),"")</f>
        <v>Extraction Blank</v>
      </c>
      <c r="H93" s="17" t="str">
        <f>VLOOKUP($E93,Samples_Ext!$A:$Y,Samples_Seq!H$2,FALSE)</f>
        <v>Ext.Control</v>
      </c>
      <c r="I93" s="17" t="str">
        <f>VLOOKUP($E93,Samples_Ext!$A:$Y,Samples_Seq!I$2,FALSE)</f>
        <v>Extraction Blank</v>
      </c>
      <c r="J93" s="17">
        <f>VLOOKUP($E93,Samples_Ext!$A:$Y,Samples_Seq!J$2,FALSE)</f>
        <v>0</v>
      </c>
      <c r="K93" s="17" t="str">
        <f>VLOOKUP($E93,Samples_Ext!$A:$Y,Samples_Seq!K$2,FALSE)</f>
        <v>Ext.Blank</v>
      </c>
      <c r="L93" s="17" t="str">
        <f>VLOOKUP($E93,Samples_Ext!$A:$Y,Samples_Seq!L$2,FALSE)</f>
        <v>Water</v>
      </c>
      <c r="M93" s="17" t="str">
        <f>VLOOKUP($E93,Samples_Ext!$A:$Y,Samples_Seq!M$2,FALSE)</f>
        <v>sFEMB-001-R-016</v>
      </c>
      <c r="N93" s="17" t="str">
        <f>VLOOKUP($E93,Samples_Ext!$A:$Y,Samples_Seq!N$2,FALSE)</f>
        <v>ZymoResearch</v>
      </c>
      <c r="O93" s="17" t="str">
        <f>VLOOKUP($E93,Samples_Ext!$A:$Y,Samples_Seq!O$2,FALSE)</f>
        <v>96 MagBead DNA Extraction Kit</v>
      </c>
      <c r="P93" s="17" t="str">
        <f>VLOOKUP($E93,Samples_Ext!$A:$Y,Samples_Seq!P$2,FALSE)</f>
        <v>None</v>
      </c>
      <c r="Q93" s="17" t="str">
        <f>VLOOKUP($E93,Samples_Ext!$A:$Y,Samples_Seq!Q$2,FALSE)</f>
        <v>Vertical</v>
      </c>
      <c r="R93" s="17" t="str">
        <f>VLOOKUP($E93,Samples_Ext!$A:$Y,Samples_Seq!R$2,FALSE)</f>
        <v>Tubes</v>
      </c>
      <c r="S93" s="17" t="str">
        <f>VLOOKUP($E93,Samples_Ext!$A:$Y,Samples_Seq!S$2,FALSE)</f>
        <v>None</v>
      </c>
      <c r="T93" s="17" t="str">
        <f>VLOOKUP($E93,Samples_Ext!$A:$Y,Samples_Seq!T$2,FALSE)</f>
        <v>None</v>
      </c>
      <c r="U93" s="17" t="str">
        <f>VLOOKUP($E93,Samples_Ext!$A:$Y,Samples_Seq!U$2,FALSE)</f>
        <v>None</v>
      </c>
      <c r="V93" s="17" t="str">
        <f>VLOOKUP($E93,Samples_Ext!$A:$Y,Samples_Seq!V$2,FALSE)</f>
        <v>Residuals of R03</v>
      </c>
      <c r="W93" s="17" t="str">
        <f>VLOOKUP($E93,Samples_Ext!$A:$Y,Samples_Seq!W$2,FALSE)</f>
        <v>E</v>
      </c>
      <c r="X93" s="17" t="str">
        <f>VLOOKUP($E93,Samples_Ext!$A:$Y,Samples_Seq!X$2,FALSE)</f>
        <v>01</v>
      </c>
      <c r="Y93" s="17" t="str">
        <f>VLOOKUP($E93,Samples_Ext!$A:$Y,Samples_Seq!Y$2,FALSE)</f>
        <v>PC05933</v>
      </c>
      <c r="Z93" s="17">
        <f>VLOOKUP($E93,Samples_Ext!$A:$Y,Samples_Seq!Z$2,FALSE)</f>
        <v>22.26</v>
      </c>
      <c r="AA93" s="17">
        <f>VLOOKUP($E93,Samples_Ext!$A:$Y,Samples_Seq!AA$2,FALSE)</f>
        <v>0.35996714975741234</v>
      </c>
      <c r="AB93" s="17">
        <f>VLOOKUP($E93,Samples_Ext!$A:$Y,Samples_Seq!AB$2,FALSE)</f>
        <v>8.0128687535999994</v>
      </c>
      <c r="AC93" s="17" t="str">
        <f>VLOOKUP($E93,Samples_Ext!$A:$Y,Samples_Seq!AC$2,FALSE)</f>
        <v>Yes</v>
      </c>
      <c r="AD93" s="17" t="str">
        <f>VLOOKUP($E93,Samples_Ext!$A:$Y,Samples_Seq!AD$2,FALSE)</f>
        <v>No</v>
      </c>
    </row>
    <row r="94" spans="1:31" s="17" customFormat="1" ht="13.8" x14ac:dyDescent="0.3">
      <c r="A94" s="17" t="s">
        <v>471</v>
      </c>
      <c r="B94" s="17" t="s">
        <v>2081</v>
      </c>
      <c r="C94" s="17" t="s">
        <v>1969</v>
      </c>
      <c r="D94" s="17" t="s">
        <v>1970</v>
      </c>
      <c r="E94" s="17" t="s">
        <v>471</v>
      </c>
      <c r="F94" s="64" t="str">
        <f t="shared" si="1"/>
        <v>SC304936;</v>
      </c>
      <c r="G94" s="17" t="str">
        <f>IFERROR(VLOOKUP($E94,Samples_Ext!$A:$Y,Samples_Seq!G$2,FALSE),"")</f>
        <v>DZ35322 0024_01</v>
      </c>
      <c r="H94" s="17" t="str">
        <f>VLOOKUP($E94,Samples_Ext!$A:$Y,Samples_Seq!H$2,FALSE)</f>
        <v>Ext.Control</v>
      </c>
      <c r="I94" s="17" t="s">
        <v>443</v>
      </c>
      <c r="J94" s="17">
        <f>VLOOKUP($E94,Samples_Ext!$A:$Y,Samples_Seq!J$2,FALSE)</f>
        <v>24</v>
      </c>
      <c r="K94" s="17" t="str">
        <f>VLOOKUP($E94,Samples_Ext!$A:$Y,Samples_Seq!K$2,FALSE)</f>
        <v>AC</v>
      </c>
      <c r="L94" s="17" t="str">
        <f>VLOOKUP($E94,Samples_Ext!$A:$Y,Samples_Seq!L$2,FALSE)</f>
        <v>DZ35322</v>
      </c>
      <c r="M94" s="17" t="str">
        <f>VLOOKUP($E94,Samples_Ext!$A:$Y,Samples_Seq!M$2,FALSE)</f>
        <v>sFEMB-001-R-017</v>
      </c>
      <c r="N94" s="17" t="str">
        <f>VLOOKUP($E94,Samples_Ext!$A:$Y,Samples_Seq!N$2,FALSE)</f>
        <v>ZymoResearch</v>
      </c>
      <c r="O94" s="17" t="str">
        <f>VLOOKUP($E94,Samples_Ext!$A:$Y,Samples_Seq!O$2,FALSE)</f>
        <v>96 MagBead DNA Extraction Kit</v>
      </c>
      <c r="P94" s="17" t="str">
        <f>VLOOKUP($E94,Samples_Ext!$A:$Y,Samples_Seq!P$2,FALSE)</f>
        <v>None</v>
      </c>
      <c r="Q94" s="17" t="str">
        <f>VLOOKUP($E94,Samples_Ext!$A:$Y,Samples_Seq!Q$2,FALSE)</f>
        <v>Vertical</v>
      </c>
      <c r="R94" s="17" t="str">
        <f>VLOOKUP($E94,Samples_Ext!$A:$Y,Samples_Seq!R$2,FALSE)</f>
        <v>Tubes</v>
      </c>
      <c r="S94" s="17" t="str">
        <f>VLOOKUP($E94,Samples_Ext!$A:$Y,Samples_Seq!S$2,FALSE)</f>
        <v>None</v>
      </c>
      <c r="T94" s="17" t="str">
        <f>VLOOKUP($E94,Samples_Ext!$A:$Y,Samples_Seq!T$2,FALSE)</f>
        <v>None</v>
      </c>
      <c r="U94" s="17" t="str">
        <f>VLOOKUP($E94,Samples_Ext!$A:$Y,Samples_Seq!U$2,FALSE)</f>
        <v>None</v>
      </c>
      <c r="V94" s="17" t="str">
        <f>VLOOKUP($E94,Samples_Ext!$A:$Y,Samples_Seq!V$2,FALSE)</f>
        <v>Residuls of R05</v>
      </c>
      <c r="W94" s="17" t="str">
        <f>VLOOKUP($E94,Samples_Ext!$A:$Y,Samples_Seq!W$2,FALSE)</f>
        <v>C</v>
      </c>
      <c r="X94" s="17" t="str">
        <f>VLOOKUP($E94,Samples_Ext!$A:$Y,Samples_Seq!X$2,FALSE)</f>
        <v>01</v>
      </c>
      <c r="Y94" s="17" t="str">
        <f>VLOOKUP($E94,Samples_Ext!$A:$Y,Samples_Seq!Y$2,FALSE)</f>
        <v>PC05934</v>
      </c>
      <c r="Z94" s="17">
        <f>VLOOKUP($E94,Samples_Ext!$A:$Y,Samples_Seq!Z$2,FALSE)</f>
        <v>22.09</v>
      </c>
      <c r="AA94" s="17">
        <f>VLOOKUP($E94,Samples_Ext!$A:$Y,Samples_Seq!AA$2,FALSE)</f>
        <v>0.87989560528528743</v>
      </c>
      <c r="AB94" s="17">
        <f>VLOOKUP($E94,Samples_Ext!$A:$Y,Samples_Seq!AB$2,FALSE)</f>
        <v>19.436893920751999</v>
      </c>
      <c r="AC94" s="17" t="str">
        <f>VLOOKUP($E94,Samples_Ext!$A:$Y,Samples_Seq!AC$2,FALSE)</f>
        <v>Yes</v>
      </c>
      <c r="AD94" s="17" t="str">
        <f>VLOOKUP($E94,Samples_Ext!$A:$Y,Samples_Seq!AD$2,FALSE)</f>
        <v>No</v>
      </c>
    </row>
    <row r="95" spans="1:31" s="17" customFormat="1" ht="13.8" hidden="1" x14ac:dyDescent="0.3">
      <c r="A95" s="17" t="s">
        <v>473</v>
      </c>
      <c r="B95" s="17" t="s">
        <v>2083</v>
      </c>
      <c r="C95" s="17" t="s">
        <v>1969</v>
      </c>
      <c r="D95" s="17" t="s">
        <v>1970</v>
      </c>
      <c r="E95" s="17" t="s">
        <v>473</v>
      </c>
      <c r="F95" s="64" t="str">
        <f t="shared" si="1"/>
        <v>SC304938;</v>
      </c>
      <c r="G95" s="17" t="str">
        <f>IFERROR(VLOOKUP($E95,Samples_Ext!$A:$Y,Samples_Seq!G$2,FALSE),"")</f>
        <v>Extraction Blank</v>
      </c>
      <c r="H95" s="17" t="str">
        <f>VLOOKUP($E95,Samples_Ext!$A:$Y,Samples_Seq!H$2,FALSE)</f>
        <v>Ext.Control</v>
      </c>
      <c r="I95" s="17" t="str">
        <f>VLOOKUP($E95,Samples_Ext!$A:$Y,Samples_Seq!I$2,FALSE)</f>
        <v>Extraction Blank</v>
      </c>
      <c r="J95" s="17">
        <f>VLOOKUP($E95,Samples_Ext!$A:$Y,Samples_Seq!J$2,FALSE)</f>
        <v>0</v>
      </c>
      <c r="K95" s="17" t="str">
        <f>VLOOKUP($E95,Samples_Ext!$A:$Y,Samples_Seq!K$2,FALSE)</f>
        <v>Ext.Blank</v>
      </c>
      <c r="L95" s="17" t="str">
        <f>VLOOKUP($E95,Samples_Ext!$A:$Y,Samples_Seq!L$2,FALSE)</f>
        <v>Water</v>
      </c>
      <c r="M95" s="17" t="str">
        <f>VLOOKUP($E95,Samples_Ext!$A:$Y,Samples_Seq!M$2,FALSE)</f>
        <v>sFEMB-001-R-017</v>
      </c>
      <c r="N95" s="17" t="str">
        <f>VLOOKUP($E95,Samples_Ext!$A:$Y,Samples_Seq!N$2,FALSE)</f>
        <v>ZymoResearch</v>
      </c>
      <c r="O95" s="17" t="str">
        <f>VLOOKUP($E95,Samples_Ext!$A:$Y,Samples_Seq!O$2,FALSE)</f>
        <v>96 MagBead DNA Extraction Kit</v>
      </c>
      <c r="P95" s="17" t="str">
        <f>VLOOKUP($E95,Samples_Ext!$A:$Y,Samples_Seq!P$2,FALSE)</f>
        <v>None</v>
      </c>
      <c r="Q95" s="17" t="str">
        <f>VLOOKUP($E95,Samples_Ext!$A:$Y,Samples_Seq!Q$2,FALSE)</f>
        <v>Vertical</v>
      </c>
      <c r="R95" s="17" t="str">
        <f>VLOOKUP($E95,Samples_Ext!$A:$Y,Samples_Seq!R$2,FALSE)</f>
        <v>Tubes</v>
      </c>
      <c r="S95" s="17" t="str">
        <f>VLOOKUP($E95,Samples_Ext!$A:$Y,Samples_Seq!S$2,FALSE)</f>
        <v>None</v>
      </c>
      <c r="T95" s="17" t="str">
        <f>VLOOKUP($E95,Samples_Ext!$A:$Y,Samples_Seq!T$2,FALSE)</f>
        <v>None</v>
      </c>
      <c r="U95" s="17" t="str">
        <f>VLOOKUP($E95,Samples_Ext!$A:$Y,Samples_Seq!U$2,FALSE)</f>
        <v>None</v>
      </c>
      <c r="V95" s="17" t="str">
        <f>VLOOKUP($E95,Samples_Ext!$A:$Y,Samples_Seq!V$2,FALSE)</f>
        <v>Residuls of R05</v>
      </c>
      <c r="W95" s="17" t="str">
        <f>VLOOKUP($E95,Samples_Ext!$A:$Y,Samples_Seq!W$2,FALSE)</f>
        <v>E</v>
      </c>
      <c r="X95" s="17" t="str">
        <f>VLOOKUP($E95,Samples_Ext!$A:$Y,Samples_Seq!X$2,FALSE)</f>
        <v>01</v>
      </c>
      <c r="Y95" s="17" t="str">
        <f>VLOOKUP($E95,Samples_Ext!$A:$Y,Samples_Seq!Y$2,FALSE)</f>
        <v>PC05934</v>
      </c>
      <c r="Z95" s="17">
        <f>VLOOKUP($E95,Samples_Ext!$A:$Y,Samples_Seq!Z$2,FALSE)</f>
        <v>20.96</v>
      </c>
      <c r="AA95" s="17">
        <f>VLOOKUP($E95,Samples_Ext!$A:$Y,Samples_Seq!AA$2,FALSE)</f>
        <v>0.33998676307003822</v>
      </c>
      <c r="AB95" s="17">
        <f>VLOOKUP($E95,Samples_Ext!$A:$Y,Samples_Seq!AB$2,FALSE)</f>
        <v>7.1261225539480009</v>
      </c>
      <c r="AC95" s="17" t="str">
        <f>VLOOKUP($E95,Samples_Ext!$A:$Y,Samples_Seq!AC$2,FALSE)</f>
        <v>Yes</v>
      </c>
      <c r="AD95" s="17" t="str">
        <f>VLOOKUP($E95,Samples_Ext!$A:$Y,Samples_Seq!AD$2,FALSE)</f>
        <v>No</v>
      </c>
    </row>
    <row r="96" spans="1:31" s="17" customFormat="1" ht="13.8" hidden="1" x14ac:dyDescent="0.3">
      <c r="A96" s="17" t="s">
        <v>1229</v>
      </c>
      <c r="B96" s="17" t="s">
        <v>2107</v>
      </c>
      <c r="C96" s="17" t="s">
        <v>2096</v>
      </c>
      <c r="D96" s="17" t="s">
        <v>2097</v>
      </c>
      <c r="E96" s="17" t="s">
        <v>1229</v>
      </c>
      <c r="F96" s="64" t="str">
        <f t="shared" si="1"/>
        <v>SC502451;</v>
      </c>
      <c r="G96" s="17" t="str">
        <f>IFERROR(VLOOKUP($E96,Samples_Ext!$A:$Y,Samples_Seq!G$2,FALSE),"")</f>
        <v>ZymoCont</v>
      </c>
      <c r="H96" s="17" t="str">
        <f>VLOOKUP($E96,Samples_Ext!$A:$Y,Samples_Seq!H$2,FALSE)</f>
        <v>Ext.Control</v>
      </c>
      <c r="I96" s="17" t="str">
        <f>VLOOKUP($E96,Samples_Ext!$A:$Y,Samples_Seq!I$2,FALSE)</f>
        <v>D6300</v>
      </c>
      <c r="J96" s="17">
        <f>VLOOKUP($E96,Samples_Ext!$A:$Y,Samples_Seq!J$2,FALSE)</f>
        <v>0</v>
      </c>
      <c r="K96" s="17" t="str">
        <f>VLOOKUP($E96,Samples_Ext!$A:$Y,Samples_Seq!K$2,FALSE)</f>
        <v>Zymo.Ext</v>
      </c>
      <c r="L96" s="17" t="str">
        <f>VLOOKUP($E96,Samples_Ext!$A:$Y,Samples_Seq!L$2,FALSE)</f>
        <v>D6300</v>
      </c>
      <c r="M96" s="17" t="str">
        <f>VLOOKUP($E96,Samples_Ext!$A:$Y,Samples_Seq!M$2,FALSE)</f>
        <v>sFEMB-001-R-034</v>
      </c>
      <c r="N96" s="17" t="str">
        <f>VLOOKUP($E96,Samples_Ext!$A:$Y,Samples_Seq!N$2,FALSE)</f>
        <v>Qiagen</v>
      </c>
      <c r="O96" s="17" t="str">
        <f>VLOOKUP($E96,Samples_Ext!$A:$Y,Samples_Seq!O$2,FALSE)</f>
        <v>DNeasy PowerSoil Pro kit</v>
      </c>
      <c r="P96" s="17" t="str">
        <f>VLOOKUP($E96,Samples_Ext!$A:$Y,Samples_Seq!P$2,FALSE)</f>
        <v>QIACube HT</v>
      </c>
      <c r="Q96" s="17" t="str">
        <f>VLOOKUP($E96,Samples_Ext!$A:$Y,Samples_Seq!Q$2,FALSE)</f>
        <v>Vertical</v>
      </c>
      <c r="R96" s="17" t="str">
        <f>VLOOKUP($E96,Samples_Ext!$A:$Y,Samples_Seq!R$2,FALSE)</f>
        <v>Tubes</v>
      </c>
      <c r="S96" s="17" t="str">
        <f>VLOOKUP($E96,Samples_Ext!$A:$Y,Samples_Seq!S$2,FALSE)</f>
        <v>None</v>
      </c>
      <c r="T96" s="17" t="str">
        <f>VLOOKUP($E96,Samples_Ext!$A:$Y,Samples_Seq!T$2,FALSE)</f>
        <v>None</v>
      </c>
      <c r="U96" s="17" t="str">
        <f>VLOOKUP($E96,Samples_Ext!$A:$Y,Samples_Seq!U$2,FALSE)</f>
        <v>None</v>
      </c>
      <c r="V96" s="17" t="str">
        <f>VLOOKUP($E96,Samples_Ext!$A:$Y,Samples_Seq!V$2,FALSE)</f>
        <v>None</v>
      </c>
      <c r="W96" s="17" t="str">
        <f>VLOOKUP($E96,Samples_Ext!$A:$Y,Samples_Seq!W$2,FALSE)</f>
        <v>C</v>
      </c>
      <c r="X96" s="17" t="str">
        <f>VLOOKUP($E96,Samples_Ext!$A:$Y,Samples_Seq!X$2,FALSE)</f>
        <v>02</v>
      </c>
      <c r="Y96" s="17" t="str">
        <f>VLOOKUP($E96,Samples_Ext!$A:$Y,Samples_Seq!Y$2,FALSE)</f>
        <v>PC17554</v>
      </c>
      <c r="Z96" s="17">
        <f>VLOOKUP($E96,Samples_Ext!$A:$Y,Samples_Seq!Z$2,FALSE)</f>
        <v>5.6899999999999999E-2</v>
      </c>
      <c r="AA96" s="17">
        <f>VLOOKUP($E96,Samples_Ext!$A:$Y,Samples_Seq!AA$2,FALSE)</f>
        <v>0.56000000000000005</v>
      </c>
      <c r="AB96" s="17">
        <f>VLOOKUP($E96,Samples_Ext!$A:$Y,Samples_Seq!AB$2,FALSE)</f>
        <v>3.1864000000000003E-2</v>
      </c>
      <c r="AC96" s="17" t="str">
        <f>VLOOKUP($E96,Samples_Ext!$A:$Y,Samples_Seq!AC$2,FALSE)</f>
        <v>Yes</v>
      </c>
      <c r="AD96" s="17" t="str">
        <f>VLOOKUP($E96,Samples_Ext!$A:$Y,Samples_Seq!AD$2,FALSE)</f>
        <v>No</v>
      </c>
      <c r="AE96" s="17" t="s">
        <v>1669</v>
      </c>
    </row>
    <row r="97" spans="1:31" s="17" customFormat="1" ht="13.8" hidden="1" x14ac:dyDescent="0.3">
      <c r="A97" s="17" t="s">
        <v>1230</v>
      </c>
      <c r="B97" s="17" t="s">
        <v>2108</v>
      </c>
      <c r="C97" s="17" t="s">
        <v>2096</v>
      </c>
      <c r="D97" s="17" t="s">
        <v>2097</v>
      </c>
      <c r="E97" s="17" t="s">
        <v>1230</v>
      </c>
      <c r="F97" s="64" t="str">
        <f t="shared" si="1"/>
        <v>SC502452;</v>
      </c>
      <c r="G97" s="17" t="str">
        <f>IFERROR(VLOOKUP($E97,Samples_Ext!$A:$Y,Samples_Seq!G$2,FALSE),"")</f>
        <v>ZymoCont</v>
      </c>
      <c r="H97" s="17" t="str">
        <f>VLOOKUP($E97,Samples_Ext!$A:$Y,Samples_Seq!H$2,FALSE)</f>
        <v>Ext.Control</v>
      </c>
      <c r="I97" s="17" t="str">
        <f>VLOOKUP($E97,Samples_Ext!$A:$Y,Samples_Seq!I$2,FALSE)</f>
        <v>D6310</v>
      </c>
      <c r="J97" s="17">
        <f>VLOOKUP($E97,Samples_Ext!$A:$Y,Samples_Seq!J$2,FALSE)</f>
        <v>0</v>
      </c>
      <c r="K97" s="17" t="str">
        <f>VLOOKUP($E97,Samples_Ext!$A:$Y,Samples_Seq!K$2,FALSE)</f>
        <v>Zymo.Ext</v>
      </c>
      <c r="L97" s="17" t="str">
        <f>VLOOKUP($E97,Samples_Ext!$A:$Y,Samples_Seq!L$2,FALSE)</f>
        <v>D6310</v>
      </c>
      <c r="M97" s="17" t="str">
        <f>VLOOKUP($E97,Samples_Ext!$A:$Y,Samples_Seq!M$2,FALSE)</f>
        <v>sFEMB-001-R-034</v>
      </c>
      <c r="N97" s="17" t="str">
        <f>VLOOKUP($E97,Samples_Ext!$A:$Y,Samples_Seq!N$2,FALSE)</f>
        <v>Qiagen</v>
      </c>
      <c r="O97" s="17" t="str">
        <f>VLOOKUP($E97,Samples_Ext!$A:$Y,Samples_Seq!O$2,FALSE)</f>
        <v>DNeasy PowerSoil Pro kit</v>
      </c>
      <c r="P97" s="17" t="str">
        <f>VLOOKUP($E97,Samples_Ext!$A:$Y,Samples_Seq!P$2,FALSE)</f>
        <v>QIACube HT</v>
      </c>
      <c r="Q97" s="17" t="str">
        <f>VLOOKUP($E97,Samples_Ext!$A:$Y,Samples_Seq!Q$2,FALSE)</f>
        <v>Vertical</v>
      </c>
      <c r="R97" s="17" t="str">
        <f>VLOOKUP($E97,Samples_Ext!$A:$Y,Samples_Seq!R$2,FALSE)</f>
        <v>Tubes</v>
      </c>
      <c r="S97" s="17" t="str">
        <f>VLOOKUP($E97,Samples_Ext!$A:$Y,Samples_Seq!S$2,FALSE)</f>
        <v>None</v>
      </c>
      <c r="T97" s="17" t="str">
        <f>VLOOKUP($E97,Samples_Ext!$A:$Y,Samples_Seq!T$2,FALSE)</f>
        <v>None</v>
      </c>
      <c r="U97" s="17" t="str">
        <f>VLOOKUP($E97,Samples_Ext!$A:$Y,Samples_Seq!U$2,FALSE)</f>
        <v>None</v>
      </c>
      <c r="V97" s="17" t="str">
        <f>VLOOKUP($E97,Samples_Ext!$A:$Y,Samples_Seq!V$2,FALSE)</f>
        <v>None</v>
      </c>
      <c r="W97" s="17" t="str">
        <f>VLOOKUP($E97,Samples_Ext!$A:$Y,Samples_Seq!W$2,FALSE)</f>
        <v>D</v>
      </c>
      <c r="X97" s="17" t="str">
        <f>VLOOKUP($E97,Samples_Ext!$A:$Y,Samples_Seq!X$2,FALSE)</f>
        <v>02</v>
      </c>
      <c r="Y97" s="17" t="str">
        <f>VLOOKUP($E97,Samples_Ext!$A:$Y,Samples_Seq!Y$2,FALSE)</f>
        <v>PC17554</v>
      </c>
      <c r="Z97" s="17">
        <f>VLOOKUP($E97,Samples_Ext!$A:$Y,Samples_Seq!Z$2,FALSE)</f>
        <v>0</v>
      </c>
      <c r="AA97" s="17" t="e">
        <f>VLOOKUP($E97,Samples_Ext!$A:$Y,Samples_Seq!AA$2,FALSE)</f>
        <v>#DIV/0!</v>
      </c>
      <c r="AB97" s="17">
        <f>VLOOKUP($E97,Samples_Ext!$A:$Y,Samples_Seq!AB$2,FALSE)</f>
        <v>0</v>
      </c>
      <c r="AC97" s="17" t="str">
        <f>VLOOKUP($E97,Samples_Ext!$A:$Y,Samples_Seq!AC$2,FALSE)</f>
        <v>Yes</v>
      </c>
      <c r="AD97" s="17" t="str">
        <f>VLOOKUP($E97,Samples_Ext!$A:$Y,Samples_Seq!AD$2,FALSE)</f>
        <v>No</v>
      </c>
      <c r="AE97" s="17" t="s">
        <v>1669</v>
      </c>
    </row>
    <row r="98" spans="1:31" s="17" customFormat="1" ht="13.8" x14ac:dyDescent="0.3">
      <c r="A98" s="17" t="s">
        <v>1232</v>
      </c>
      <c r="B98" s="17" t="s">
        <v>2110</v>
      </c>
      <c r="C98" s="17" t="s">
        <v>2096</v>
      </c>
      <c r="D98" s="17" t="s">
        <v>2097</v>
      </c>
      <c r="E98" s="17" t="s">
        <v>1232</v>
      </c>
      <c r="F98" s="64" t="str">
        <f t="shared" si="1"/>
        <v>SC502454;</v>
      </c>
      <c r="G98" s="17" t="str">
        <f>IFERROR(VLOOKUP($E98,Samples_Ext!$A:$Y,Samples_Seq!G$2,FALSE),"")</f>
        <v>DZ35322 0001</v>
      </c>
      <c r="H98" s="17" t="str">
        <f>VLOOKUP($E98,Samples_Ext!$A:$Y,Samples_Seq!H$2,FALSE)</f>
        <v>Ext.Control</v>
      </c>
      <c r="I98" s="17" t="s">
        <v>443</v>
      </c>
      <c r="J98" s="17">
        <f>VLOOKUP($E98,Samples_Ext!$A:$Y,Samples_Seq!J$2,FALSE)</f>
        <v>1</v>
      </c>
      <c r="K98" s="17" t="str">
        <f>VLOOKUP($E98,Samples_Ext!$A:$Y,Samples_Seq!K$2,FALSE)</f>
        <v>AC</v>
      </c>
      <c r="L98" s="17" t="str">
        <f>VLOOKUP($E98,Samples_Ext!$A:$Y,Samples_Seq!L$2,FALSE)</f>
        <v>DZ35322</v>
      </c>
      <c r="M98" s="17" t="str">
        <f>VLOOKUP($E98,Samples_Ext!$A:$Y,Samples_Seq!M$2,FALSE)</f>
        <v>sFEMB-001-R-034</v>
      </c>
      <c r="N98" s="17" t="str">
        <f>VLOOKUP($E98,Samples_Ext!$A:$Y,Samples_Seq!N$2,FALSE)</f>
        <v>Qiagen</v>
      </c>
      <c r="O98" s="17" t="str">
        <f>VLOOKUP($E98,Samples_Ext!$A:$Y,Samples_Seq!O$2,FALSE)</f>
        <v>DNeasy PowerSoil Pro kit</v>
      </c>
      <c r="P98" s="17" t="str">
        <f>VLOOKUP($E98,Samples_Ext!$A:$Y,Samples_Seq!P$2,FALSE)</f>
        <v>QIACube HT</v>
      </c>
      <c r="Q98" s="17" t="str">
        <f>VLOOKUP($E98,Samples_Ext!$A:$Y,Samples_Seq!Q$2,FALSE)</f>
        <v>Vertical</v>
      </c>
      <c r="R98" s="17" t="str">
        <f>VLOOKUP($E98,Samples_Ext!$A:$Y,Samples_Seq!R$2,FALSE)</f>
        <v>Tubes</v>
      </c>
      <c r="S98" s="17" t="str">
        <f>VLOOKUP($E98,Samples_Ext!$A:$Y,Samples_Seq!S$2,FALSE)</f>
        <v>None</v>
      </c>
      <c r="T98" s="17" t="str">
        <f>VLOOKUP($E98,Samples_Ext!$A:$Y,Samples_Seq!T$2,FALSE)</f>
        <v>None</v>
      </c>
      <c r="U98" s="17" t="str">
        <f>VLOOKUP($E98,Samples_Ext!$A:$Y,Samples_Seq!U$2,FALSE)</f>
        <v>None</v>
      </c>
      <c r="V98" s="17" t="str">
        <f>VLOOKUP($E98,Samples_Ext!$A:$Y,Samples_Seq!V$2,FALSE)</f>
        <v>None</v>
      </c>
      <c r="W98" s="17" t="str">
        <f>VLOOKUP($E98,Samples_Ext!$A:$Y,Samples_Seq!W$2,FALSE)</f>
        <v>F</v>
      </c>
      <c r="X98" s="17" t="str">
        <f>VLOOKUP($E98,Samples_Ext!$A:$Y,Samples_Seq!X$2,FALSE)</f>
        <v>02</v>
      </c>
      <c r="Y98" s="17" t="str">
        <f>VLOOKUP($E98,Samples_Ext!$A:$Y,Samples_Seq!Y$2,FALSE)</f>
        <v>PC17554</v>
      </c>
      <c r="Z98" s="17">
        <f>VLOOKUP($E98,Samples_Ext!$A:$Y,Samples_Seq!Z$2,FALSE)</f>
        <v>0</v>
      </c>
      <c r="AA98" s="17" t="e">
        <f>VLOOKUP($E98,Samples_Ext!$A:$Y,Samples_Seq!AA$2,FALSE)</f>
        <v>#DIV/0!</v>
      </c>
      <c r="AB98" s="17">
        <f>VLOOKUP($E98,Samples_Ext!$A:$Y,Samples_Seq!AB$2,FALSE)</f>
        <v>0</v>
      </c>
      <c r="AC98" s="17" t="str">
        <f>VLOOKUP($E98,Samples_Ext!$A:$Y,Samples_Seq!AC$2,FALSE)</f>
        <v>Yes</v>
      </c>
      <c r="AD98" s="17" t="str">
        <f>VLOOKUP($E98,Samples_Ext!$A:$Y,Samples_Seq!AD$2,FALSE)</f>
        <v>No</v>
      </c>
      <c r="AE98" s="17" t="s">
        <v>1669</v>
      </c>
    </row>
    <row r="99" spans="1:31" s="17" customFormat="1" ht="13.8" hidden="1" x14ac:dyDescent="0.3">
      <c r="A99" s="17" t="s">
        <v>1312</v>
      </c>
      <c r="B99" s="17" t="s">
        <v>2118</v>
      </c>
      <c r="C99" s="17" t="s">
        <v>2096</v>
      </c>
      <c r="D99" s="17" t="s">
        <v>2097</v>
      </c>
      <c r="E99" s="17" t="s">
        <v>1312</v>
      </c>
      <c r="F99" s="64" t="str">
        <f t="shared" si="1"/>
        <v>SC552948;</v>
      </c>
      <c r="G99" s="17" t="str">
        <f>IFERROR(VLOOKUP($E99,Samples_Ext!$A:$Y,Samples_Seq!G$2,FALSE),"")</f>
        <v>Extraction Blank</v>
      </c>
      <c r="H99" s="17" t="str">
        <f>VLOOKUP($E99,Samples_Ext!$A:$Y,Samples_Seq!H$2,FALSE)</f>
        <v>Ext.Control</v>
      </c>
      <c r="I99" s="17" t="str">
        <f>VLOOKUP($E99,Samples_Ext!$A:$Y,Samples_Seq!I$2,FALSE)</f>
        <v>Extraction Blank</v>
      </c>
      <c r="J99" s="17">
        <f>VLOOKUP($E99,Samples_Ext!$A:$Y,Samples_Seq!J$2,FALSE)</f>
        <v>0</v>
      </c>
      <c r="K99" s="17" t="str">
        <f>VLOOKUP($E99,Samples_Ext!$A:$Y,Samples_Seq!K$2,FALSE)</f>
        <v>Ext.Blank</v>
      </c>
      <c r="L99" s="17" t="str">
        <f>VLOOKUP($E99,Samples_Ext!$A:$Y,Samples_Seq!L$2,FALSE)</f>
        <v>Water</v>
      </c>
      <c r="M99" s="17" t="str">
        <f>VLOOKUP($E99,Samples_Ext!$A:$Y,Samples_Seq!M$2,FALSE)</f>
        <v>sFEMB-001-R-037</v>
      </c>
      <c r="N99" s="17" t="str">
        <f>VLOOKUP($E99,Samples_Ext!$A:$Y,Samples_Seq!N$2,FALSE)</f>
        <v>Qiagen</v>
      </c>
      <c r="O99" s="17" t="str">
        <f>VLOOKUP($E99,Samples_Ext!$A:$Y,Samples_Seq!O$2,FALSE)</f>
        <v>MagAttract PowerSoil DNA Kit</v>
      </c>
      <c r="P99" s="17" t="str">
        <f>VLOOKUP($E99,Samples_Ext!$A:$Y,Samples_Seq!P$2,FALSE)</f>
        <v>KingFisher</v>
      </c>
      <c r="Q99" s="17" t="str">
        <f>VLOOKUP($E99,Samples_Ext!$A:$Y,Samples_Seq!Q$2,FALSE)</f>
        <v>TissueLyzer</v>
      </c>
      <c r="R99" s="17" t="str">
        <f>VLOOKUP($E99,Samples_Ext!$A:$Y,Samples_Seq!R$2,FALSE)</f>
        <v>Plate</v>
      </c>
      <c r="S99" s="17" t="str">
        <f>VLOOKUP($E99,Samples_Ext!$A:$Y,Samples_Seq!S$2,FALSE)</f>
        <v>None</v>
      </c>
      <c r="T99" s="17" t="str">
        <f>VLOOKUP($E99,Samples_Ext!$A:$Y,Samples_Seq!T$2,FALSE)</f>
        <v>None</v>
      </c>
      <c r="U99" s="17" t="str">
        <f>VLOOKUP($E99,Samples_Ext!$A:$Y,Samples_Seq!U$2,FALSE)</f>
        <v>None</v>
      </c>
      <c r="V99" s="17" t="str">
        <f>VLOOKUP($E99,Samples_Ext!$A:$Y,Samples_Seq!V$2,FALSE)</f>
        <v>None</v>
      </c>
      <c r="W99" s="17" t="str">
        <f>VLOOKUP($E99,Samples_Ext!$A:$Y,Samples_Seq!W$2,FALSE)</f>
        <v>A</v>
      </c>
      <c r="X99" s="17" t="str">
        <f>VLOOKUP($E99,Samples_Ext!$A:$Y,Samples_Seq!X$2,FALSE)</f>
        <v>01</v>
      </c>
      <c r="Y99" s="17" t="str">
        <f>VLOOKUP($E99,Samples_Ext!$A:$Y,Samples_Seq!Y$2,FALSE)</f>
        <v>PC21455</v>
      </c>
      <c r="Z99" s="17">
        <f>VLOOKUP($E99,Samples_Ext!$A:$Y,Samples_Seq!Z$2,FALSE)</f>
        <v>20.9419</v>
      </c>
      <c r="AA99" s="17">
        <f>VLOOKUP($E99,Samples_Ext!$A:$Y,Samples_Seq!AA$2,FALSE)</f>
        <v>0.84</v>
      </c>
      <c r="AB99" s="17">
        <f>VLOOKUP($E99,Samples_Ext!$A:$Y,Samples_Seq!AB$2,FALSE)</f>
        <v>17.591196</v>
      </c>
      <c r="AC99" s="17" t="str">
        <f>VLOOKUP($E99,Samples_Ext!$A:$Y,Samples_Seq!AC$2,FALSE)</f>
        <v>Yes</v>
      </c>
      <c r="AD99" s="17" t="str">
        <f>VLOOKUP($E99,Samples_Ext!$A:$Y,Samples_Seq!AD$2,FALSE)</f>
        <v>No</v>
      </c>
    </row>
    <row r="100" spans="1:31" s="17" customFormat="1" ht="13.8" hidden="1" x14ac:dyDescent="0.3">
      <c r="A100" s="17" t="s">
        <v>1316</v>
      </c>
      <c r="B100" s="17" t="s">
        <v>2122</v>
      </c>
      <c r="C100" s="17" t="s">
        <v>2096</v>
      </c>
      <c r="D100" s="17" t="s">
        <v>2097</v>
      </c>
      <c r="E100" s="17" t="s">
        <v>1316</v>
      </c>
      <c r="F100" s="64" t="str">
        <f t="shared" si="1"/>
        <v>SC552952;</v>
      </c>
      <c r="G100" s="17" t="str">
        <f>IFERROR(VLOOKUP($E100,Samples_Ext!$A:$Y,Samples_Seq!G$2,FALSE),"")</f>
        <v>Extraction Blank</v>
      </c>
      <c r="H100" s="17" t="str">
        <f>VLOOKUP($E100,Samples_Ext!$A:$Y,Samples_Seq!H$2,FALSE)</f>
        <v>Ext.Control</v>
      </c>
      <c r="I100" s="17" t="str">
        <f>VLOOKUP($E100,Samples_Ext!$A:$Y,Samples_Seq!I$2,FALSE)</f>
        <v>Extraction Blank</v>
      </c>
      <c r="J100" s="17">
        <f>VLOOKUP($E100,Samples_Ext!$A:$Y,Samples_Seq!J$2,FALSE)</f>
        <v>0</v>
      </c>
      <c r="K100" s="17" t="str">
        <f>VLOOKUP($E100,Samples_Ext!$A:$Y,Samples_Seq!K$2,FALSE)</f>
        <v>Ext.Blank</v>
      </c>
      <c r="L100" s="17" t="str">
        <f>VLOOKUP($E100,Samples_Ext!$A:$Y,Samples_Seq!L$2,FALSE)</f>
        <v>Water</v>
      </c>
      <c r="M100" s="17" t="str">
        <f>VLOOKUP($E100,Samples_Ext!$A:$Y,Samples_Seq!M$2,FALSE)</f>
        <v>sFEMB-001-R-037</v>
      </c>
      <c r="N100" s="17" t="str">
        <f>VLOOKUP($E100,Samples_Ext!$A:$Y,Samples_Seq!N$2,FALSE)</f>
        <v>Qiagen</v>
      </c>
      <c r="O100" s="17" t="str">
        <f>VLOOKUP($E100,Samples_Ext!$A:$Y,Samples_Seq!O$2,FALSE)</f>
        <v>MagAttract PowerSoil DNA Kit</v>
      </c>
      <c r="P100" s="17" t="str">
        <f>VLOOKUP($E100,Samples_Ext!$A:$Y,Samples_Seq!P$2,FALSE)</f>
        <v>KingFisher</v>
      </c>
      <c r="Q100" s="17" t="str">
        <f>VLOOKUP($E100,Samples_Ext!$A:$Y,Samples_Seq!Q$2,FALSE)</f>
        <v>TissueLyzer</v>
      </c>
      <c r="R100" s="17" t="str">
        <f>VLOOKUP($E100,Samples_Ext!$A:$Y,Samples_Seq!R$2,FALSE)</f>
        <v>Plate</v>
      </c>
      <c r="S100" s="17" t="str">
        <f>VLOOKUP($E100,Samples_Ext!$A:$Y,Samples_Seq!S$2,FALSE)</f>
        <v>None</v>
      </c>
      <c r="T100" s="17" t="str">
        <f>VLOOKUP($E100,Samples_Ext!$A:$Y,Samples_Seq!T$2,FALSE)</f>
        <v>None</v>
      </c>
      <c r="U100" s="17" t="str">
        <f>VLOOKUP($E100,Samples_Ext!$A:$Y,Samples_Seq!U$2,FALSE)</f>
        <v>None</v>
      </c>
      <c r="V100" s="17" t="str">
        <f>VLOOKUP($E100,Samples_Ext!$A:$Y,Samples_Seq!V$2,FALSE)</f>
        <v>None</v>
      </c>
      <c r="W100" s="17" t="str">
        <f>VLOOKUP($E100,Samples_Ext!$A:$Y,Samples_Seq!W$2,FALSE)</f>
        <v>E</v>
      </c>
      <c r="X100" s="17" t="str">
        <f>VLOOKUP($E100,Samples_Ext!$A:$Y,Samples_Seq!X$2,FALSE)</f>
        <v>01</v>
      </c>
      <c r="Y100" s="17" t="str">
        <f>VLOOKUP($E100,Samples_Ext!$A:$Y,Samples_Seq!Y$2,FALSE)</f>
        <v>PC21455</v>
      </c>
      <c r="Z100" s="17">
        <f>VLOOKUP($E100,Samples_Ext!$A:$Y,Samples_Seq!Z$2,FALSE)</f>
        <v>25.955400000000001</v>
      </c>
      <c r="AA100" s="17">
        <f>VLOOKUP($E100,Samples_Ext!$A:$Y,Samples_Seq!AA$2,FALSE)</f>
        <v>0.87</v>
      </c>
      <c r="AB100" s="17">
        <f>VLOOKUP($E100,Samples_Ext!$A:$Y,Samples_Seq!AB$2,FALSE)</f>
        <v>22.581198000000001</v>
      </c>
      <c r="AC100" s="17" t="str">
        <f>VLOOKUP($E100,Samples_Ext!$A:$Y,Samples_Seq!AC$2,FALSE)</f>
        <v>Yes</v>
      </c>
      <c r="AD100" s="17" t="str">
        <f>VLOOKUP($E100,Samples_Ext!$A:$Y,Samples_Seq!AD$2,FALSE)</f>
        <v>No</v>
      </c>
    </row>
    <row r="101" spans="1:31" s="17" customFormat="1" ht="13.8" x14ac:dyDescent="0.3">
      <c r="A101" s="17" t="s">
        <v>1318</v>
      </c>
      <c r="B101" s="17" t="s">
        <v>2124</v>
      </c>
      <c r="C101" s="17" t="s">
        <v>2096</v>
      </c>
      <c r="D101" s="17" t="s">
        <v>2097</v>
      </c>
      <c r="E101" s="17" t="s">
        <v>1318</v>
      </c>
      <c r="F101" s="64" t="str">
        <f t="shared" si="1"/>
        <v>SC552954;</v>
      </c>
      <c r="G101" s="17" t="str">
        <f>IFERROR(VLOOKUP($E101,Samples_Ext!$A:$Y,Samples_Seq!G$2,FALSE),"")</f>
        <v>DZ35316_0071</v>
      </c>
      <c r="H101" s="17" t="str">
        <f>VLOOKUP($E101,Samples_Ext!$A:$Y,Samples_Seq!H$2,FALSE)</f>
        <v>Ext.Control</v>
      </c>
      <c r="I101" s="17" t="s">
        <v>1296</v>
      </c>
      <c r="J101" s="17">
        <f>VLOOKUP($E101,Samples_Ext!$A:$Y,Samples_Seq!J$2,FALSE)</f>
        <v>71</v>
      </c>
      <c r="K101" s="17" t="str">
        <f>VLOOKUP($E101,Samples_Ext!$A:$Y,Samples_Seq!K$2,FALSE)</f>
        <v>AC</v>
      </c>
      <c r="L101" s="17" t="str">
        <f>VLOOKUP($E101,Samples_Ext!$A:$Y,Samples_Seq!L$2,FALSE)</f>
        <v>DZ35316</v>
      </c>
      <c r="M101" s="17" t="str">
        <f>VLOOKUP($E101,Samples_Ext!$A:$Y,Samples_Seq!M$2,FALSE)</f>
        <v>sFEMB-001-R-037</v>
      </c>
      <c r="N101" s="17" t="str">
        <f>VLOOKUP($E101,Samples_Ext!$A:$Y,Samples_Seq!N$2,FALSE)</f>
        <v>Qiagen</v>
      </c>
      <c r="O101" s="17" t="str">
        <f>VLOOKUP($E101,Samples_Ext!$A:$Y,Samples_Seq!O$2,FALSE)</f>
        <v>MagAttract PowerSoil DNA Kit</v>
      </c>
      <c r="P101" s="17" t="str">
        <f>VLOOKUP($E101,Samples_Ext!$A:$Y,Samples_Seq!P$2,FALSE)</f>
        <v>KingFisher</v>
      </c>
      <c r="Q101" s="17" t="str">
        <f>VLOOKUP($E101,Samples_Ext!$A:$Y,Samples_Seq!Q$2,FALSE)</f>
        <v>TissueLyzer</v>
      </c>
      <c r="R101" s="17" t="str">
        <f>VLOOKUP($E101,Samples_Ext!$A:$Y,Samples_Seq!R$2,FALSE)</f>
        <v>Plate</v>
      </c>
      <c r="S101" s="17" t="str">
        <f>VLOOKUP($E101,Samples_Ext!$A:$Y,Samples_Seq!S$2,FALSE)</f>
        <v>None</v>
      </c>
      <c r="T101" s="17" t="str">
        <f>VLOOKUP($E101,Samples_Ext!$A:$Y,Samples_Seq!T$2,FALSE)</f>
        <v>None</v>
      </c>
      <c r="U101" s="17" t="str">
        <f>VLOOKUP($E101,Samples_Ext!$A:$Y,Samples_Seq!U$2,FALSE)</f>
        <v>None</v>
      </c>
      <c r="V101" s="17" t="str">
        <f>VLOOKUP($E101,Samples_Ext!$A:$Y,Samples_Seq!V$2,FALSE)</f>
        <v>None</v>
      </c>
      <c r="W101" s="17" t="str">
        <f>VLOOKUP($E101,Samples_Ext!$A:$Y,Samples_Seq!W$2,FALSE)</f>
        <v>G</v>
      </c>
      <c r="X101" s="17" t="str">
        <f>VLOOKUP($E101,Samples_Ext!$A:$Y,Samples_Seq!X$2,FALSE)</f>
        <v>01</v>
      </c>
      <c r="Y101" s="17" t="str">
        <f>VLOOKUP($E101,Samples_Ext!$A:$Y,Samples_Seq!Y$2,FALSE)</f>
        <v>PC21455</v>
      </c>
      <c r="Z101" s="17">
        <f>VLOOKUP($E101,Samples_Ext!$A:$Y,Samples_Seq!Z$2,FALSE)</f>
        <v>47.015799999999999</v>
      </c>
      <c r="AA101" s="17">
        <f>VLOOKUP($E101,Samples_Ext!$A:$Y,Samples_Seq!AA$2,FALSE)</f>
        <v>2.38</v>
      </c>
      <c r="AB101" s="17">
        <f>VLOOKUP($E101,Samples_Ext!$A:$Y,Samples_Seq!AB$2,FALSE)</f>
        <v>111.89760399999999</v>
      </c>
      <c r="AC101" s="17" t="str">
        <f>VLOOKUP($E101,Samples_Ext!$A:$Y,Samples_Seq!AC$2,FALSE)</f>
        <v>Yes</v>
      </c>
      <c r="AD101" s="17" t="str">
        <f>VLOOKUP($E101,Samples_Ext!$A:$Y,Samples_Seq!AD$2,FALSE)</f>
        <v>No</v>
      </c>
    </row>
    <row r="102" spans="1:31" s="17" customFormat="1" ht="13.8" hidden="1" x14ac:dyDescent="0.3">
      <c r="A102" s="17" t="s">
        <v>1325</v>
      </c>
      <c r="B102" s="17" t="s">
        <v>2131</v>
      </c>
      <c r="C102" s="17" t="s">
        <v>2096</v>
      </c>
      <c r="D102" s="17" t="s">
        <v>2097</v>
      </c>
      <c r="E102" s="17" t="s">
        <v>1325</v>
      </c>
      <c r="F102" s="64" t="str">
        <f t="shared" si="1"/>
        <v>SC552961;</v>
      </c>
      <c r="G102" s="17" t="str">
        <f>IFERROR(VLOOKUP($E102,Samples_Ext!$A:$Y,Samples_Seq!G$2,FALSE),"")</f>
        <v>Extraction Blank</v>
      </c>
      <c r="H102" s="17" t="str">
        <f>VLOOKUP($E102,Samples_Ext!$A:$Y,Samples_Seq!H$2,FALSE)</f>
        <v>Ext.Control</v>
      </c>
      <c r="I102" s="17" t="str">
        <f>VLOOKUP($E102,Samples_Ext!$A:$Y,Samples_Seq!I$2,FALSE)</f>
        <v>Extraction Blank</v>
      </c>
      <c r="J102" s="17">
        <f>VLOOKUP($E102,Samples_Ext!$A:$Y,Samples_Seq!J$2,FALSE)</f>
        <v>0</v>
      </c>
      <c r="K102" s="17" t="str">
        <f>VLOOKUP($E102,Samples_Ext!$A:$Y,Samples_Seq!K$2,FALSE)</f>
        <v>Ext.Blank</v>
      </c>
      <c r="L102" s="17" t="str">
        <f>VLOOKUP($E102,Samples_Ext!$A:$Y,Samples_Seq!L$2,FALSE)</f>
        <v>Water</v>
      </c>
      <c r="M102" s="17" t="str">
        <f>VLOOKUP($E102,Samples_Ext!$A:$Y,Samples_Seq!M$2,FALSE)</f>
        <v>sFEMB-001-R-037</v>
      </c>
      <c r="N102" s="17" t="str">
        <f>VLOOKUP($E102,Samples_Ext!$A:$Y,Samples_Seq!N$2,FALSE)</f>
        <v>Qiagen</v>
      </c>
      <c r="O102" s="17" t="str">
        <f>VLOOKUP($E102,Samples_Ext!$A:$Y,Samples_Seq!O$2,FALSE)</f>
        <v>MagAttract PowerSoil DNA Kit</v>
      </c>
      <c r="P102" s="17" t="str">
        <f>VLOOKUP($E102,Samples_Ext!$A:$Y,Samples_Seq!P$2,FALSE)</f>
        <v>KingFisher</v>
      </c>
      <c r="Q102" s="17" t="str">
        <f>VLOOKUP($E102,Samples_Ext!$A:$Y,Samples_Seq!Q$2,FALSE)</f>
        <v>TissueLyzer</v>
      </c>
      <c r="R102" s="17" t="str">
        <f>VLOOKUP($E102,Samples_Ext!$A:$Y,Samples_Seq!R$2,FALSE)</f>
        <v>Plate</v>
      </c>
      <c r="S102" s="17" t="str">
        <f>VLOOKUP($E102,Samples_Ext!$A:$Y,Samples_Seq!S$2,FALSE)</f>
        <v>None</v>
      </c>
      <c r="T102" s="17" t="str">
        <f>VLOOKUP($E102,Samples_Ext!$A:$Y,Samples_Seq!T$2,FALSE)</f>
        <v>None</v>
      </c>
      <c r="U102" s="17" t="str">
        <f>VLOOKUP($E102,Samples_Ext!$A:$Y,Samples_Seq!U$2,FALSE)</f>
        <v>None</v>
      </c>
      <c r="V102" s="17" t="str">
        <f>VLOOKUP($E102,Samples_Ext!$A:$Y,Samples_Seq!V$2,FALSE)</f>
        <v>None</v>
      </c>
      <c r="W102" s="17" t="str">
        <f>VLOOKUP($E102,Samples_Ext!$A:$Y,Samples_Seq!W$2,FALSE)</f>
        <v>F</v>
      </c>
      <c r="X102" s="17" t="str">
        <f>VLOOKUP($E102,Samples_Ext!$A:$Y,Samples_Seq!X$2,FALSE)</f>
        <v>02</v>
      </c>
      <c r="Y102" s="17" t="str">
        <f>VLOOKUP($E102,Samples_Ext!$A:$Y,Samples_Seq!Y$2,FALSE)</f>
        <v>PC21455</v>
      </c>
      <c r="Z102" s="17">
        <f>VLOOKUP($E102,Samples_Ext!$A:$Y,Samples_Seq!Z$2,FALSE)</f>
        <v>26.885300000000001</v>
      </c>
      <c r="AA102" s="17">
        <f>VLOOKUP($E102,Samples_Ext!$A:$Y,Samples_Seq!AA$2,FALSE)</f>
        <v>0.84</v>
      </c>
      <c r="AB102" s="17">
        <f>VLOOKUP($E102,Samples_Ext!$A:$Y,Samples_Seq!AB$2,FALSE)</f>
        <v>22.583652000000001</v>
      </c>
      <c r="AC102" s="17" t="str">
        <f>VLOOKUP($E102,Samples_Ext!$A:$Y,Samples_Seq!AC$2,FALSE)</f>
        <v>Yes</v>
      </c>
      <c r="AD102" s="17" t="str">
        <f>VLOOKUP($E102,Samples_Ext!$A:$Y,Samples_Seq!AD$2,FALSE)</f>
        <v>No</v>
      </c>
    </row>
    <row r="103" spans="1:31" s="17" customFormat="1" ht="13.8" hidden="1" x14ac:dyDescent="0.3">
      <c r="A103" s="17" t="s">
        <v>1326</v>
      </c>
      <c r="B103" s="17" t="s">
        <v>2132</v>
      </c>
      <c r="C103" s="17" t="s">
        <v>2096</v>
      </c>
      <c r="D103" s="17" t="s">
        <v>2097</v>
      </c>
      <c r="E103" s="17" t="s">
        <v>1326</v>
      </c>
      <c r="F103" s="64" t="str">
        <f t="shared" si="1"/>
        <v>SC552962;</v>
      </c>
      <c r="G103" s="17" t="str">
        <f>IFERROR(VLOOKUP($E103,Samples_Ext!$A:$Y,Samples_Seq!G$2,FALSE),"")</f>
        <v>Extraction Blank</v>
      </c>
      <c r="H103" s="17" t="str">
        <f>VLOOKUP($E103,Samples_Ext!$A:$Y,Samples_Seq!H$2,FALSE)</f>
        <v>Ext.Control</v>
      </c>
      <c r="I103" s="17" t="str">
        <f>VLOOKUP($E103,Samples_Ext!$A:$Y,Samples_Seq!I$2,FALSE)</f>
        <v>Extraction Blank</v>
      </c>
      <c r="J103" s="17">
        <f>VLOOKUP($E103,Samples_Ext!$A:$Y,Samples_Seq!J$2,FALSE)</f>
        <v>0</v>
      </c>
      <c r="K103" s="17" t="str">
        <f>VLOOKUP($E103,Samples_Ext!$A:$Y,Samples_Seq!K$2,FALSE)</f>
        <v>Ext.Blank</v>
      </c>
      <c r="L103" s="17" t="str">
        <f>VLOOKUP($E103,Samples_Ext!$A:$Y,Samples_Seq!L$2,FALSE)</f>
        <v>Water</v>
      </c>
      <c r="M103" s="17" t="str">
        <f>VLOOKUP($E103,Samples_Ext!$A:$Y,Samples_Seq!M$2,FALSE)</f>
        <v>sFEMB-001-R-038</v>
      </c>
      <c r="N103" s="17" t="str">
        <f>VLOOKUP($E103,Samples_Ext!$A:$Y,Samples_Seq!N$2,FALSE)</f>
        <v>Qiagen</v>
      </c>
      <c r="O103" s="17" t="str">
        <f>VLOOKUP($E103,Samples_Ext!$A:$Y,Samples_Seq!O$2,FALSE)</f>
        <v>MagAttract PowerMicrobiome Kit</v>
      </c>
      <c r="P103" s="17" t="str">
        <f>VLOOKUP($E103,Samples_Ext!$A:$Y,Samples_Seq!P$2,FALSE)</f>
        <v>KingFisher</v>
      </c>
      <c r="Q103" s="17" t="str">
        <f>VLOOKUP($E103,Samples_Ext!$A:$Y,Samples_Seq!Q$2,FALSE)</f>
        <v>TissueLyzer</v>
      </c>
      <c r="R103" s="17" t="str">
        <f>VLOOKUP($E103,Samples_Ext!$A:$Y,Samples_Seq!R$2,FALSE)</f>
        <v>Plate</v>
      </c>
      <c r="S103" s="17" t="str">
        <f>VLOOKUP($E103,Samples_Ext!$A:$Y,Samples_Seq!S$2,FALSE)</f>
        <v>None</v>
      </c>
      <c r="T103" s="17" t="str">
        <f>VLOOKUP($E103,Samples_Ext!$A:$Y,Samples_Seq!T$2,FALSE)</f>
        <v>None</v>
      </c>
      <c r="U103" s="17" t="str">
        <f>VLOOKUP($E103,Samples_Ext!$A:$Y,Samples_Seq!U$2,FALSE)</f>
        <v>None</v>
      </c>
      <c r="V103" s="17" t="str">
        <f>VLOOKUP($E103,Samples_Ext!$A:$Y,Samples_Seq!V$2,FALSE)</f>
        <v>None</v>
      </c>
      <c r="W103" s="17" t="str">
        <f>VLOOKUP($E103,Samples_Ext!$A:$Y,Samples_Seq!W$2,FALSE)</f>
        <v>A</v>
      </c>
      <c r="X103" s="17" t="str">
        <f>VLOOKUP($E103,Samples_Ext!$A:$Y,Samples_Seq!X$2,FALSE)</f>
        <v>01</v>
      </c>
      <c r="Y103" s="17" t="str">
        <f>VLOOKUP($E103,Samples_Ext!$A:$Y,Samples_Seq!Y$2,FALSE)</f>
        <v>PC21456</v>
      </c>
      <c r="Z103" s="17">
        <f>VLOOKUP($E103,Samples_Ext!$A:$Y,Samples_Seq!Z$2,FALSE)</f>
        <v>15.7203</v>
      </c>
      <c r="AA103" s="17">
        <f>VLOOKUP($E103,Samples_Ext!$A:$Y,Samples_Seq!AA$2,FALSE)</f>
        <v>0.86</v>
      </c>
      <c r="AB103" s="17">
        <f>VLOOKUP($E103,Samples_Ext!$A:$Y,Samples_Seq!AB$2,FALSE)</f>
        <v>13.519458</v>
      </c>
      <c r="AC103" s="17" t="str">
        <f>VLOOKUP($E103,Samples_Ext!$A:$Y,Samples_Seq!AC$2,FALSE)</f>
        <v>Yes</v>
      </c>
      <c r="AD103" s="17" t="str">
        <f>VLOOKUP($E103,Samples_Ext!$A:$Y,Samples_Seq!AD$2,FALSE)</f>
        <v>No</v>
      </c>
    </row>
    <row r="104" spans="1:31" s="17" customFormat="1" ht="13.8" hidden="1" x14ac:dyDescent="0.3">
      <c r="A104" s="17" t="s">
        <v>1330</v>
      </c>
      <c r="B104" s="17" t="s">
        <v>2136</v>
      </c>
      <c r="C104" s="17" t="s">
        <v>2096</v>
      </c>
      <c r="D104" s="17" t="s">
        <v>2097</v>
      </c>
      <c r="E104" s="17" t="s">
        <v>1330</v>
      </c>
      <c r="F104" s="64" t="str">
        <f t="shared" si="1"/>
        <v>SC552966;</v>
      </c>
      <c r="G104" s="17" t="str">
        <f>IFERROR(VLOOKUP($E104,Samples_Ext!$A:$Y,Samples_Seq!G$2,FALSE),"")</f>
        <v>Extraction Blank</v>
      </c>
      <c r="H104" s="17" t="str">
        <f>VLOOKUP($E104,Samples_Ext!$A:$Y,Samples_Seq!H$2,FALSE)</f>
        <v>Ext.Control</v>
      </c>
      <c r="I104" s="17" t="str">
        <f>VLOOKUP($E104,Samples_Ext!$A:$Y,Samples_Seq!I$2,FALSE)</f>
        <v>Extraction Blank</v>
      </c>
      <c r="J104" s="17">
        <f>VLOOKUP($E104,Samples_Ext!$A:$Y,Samples_Seq!J$2,FALSE)</f>
        <v>0</v>
      </c>
      <c r="K104" s="17" t="str">
        <f>VLOOKUP($E104,Samples_Ext!$A:$Y,Samples_Seq!K$2,FALSE)</f>
        <v>Ext.Blank</v>
      </c>
      <c r="L104" s="17" t="str">
        <f>VLOOKUP($E104,Samples_Ext!$A:$Y,Samples_Seq!L$2,FALSE)</f>
        <v>Water</v>
      </c>
      <c r="M104" s="17" t="str">
        <f>VLOOKUP($E104,Samples_Ext!$A:$Y,Samples_Seq!M$2,FALSE)</f>
        <v>sFEMB-001-R-038</v>
      </c>
      <c r="N104" s="17" t="str">
        <f>VLOOKUP($E104,Samples_Ext!$A:$Y,Samples_Seq!N$2,FALSE)</f>
        <v>Qiagen</v>
      </c>
      <c r="O104" s="17" t="str">
        <f>VLOOKUP($E104,Samples_Ext!$A:$Y,Samples_Seq!O$2,FALSE)</f>
        <v>MagAttract PowerMicrobiome Kit</v>
      </c>
      <c r="P104" s="17" t="str">
        <f>VLOOKUP($E104,Samples_Ext!$A:$Y,Samples_Seq!P$2,FALSE)</f>
        <v>KingFisher</v>
      </c>
      <c r="Q104" s="17" t="str">
        <f>VLOOKUP($E104,Samples_Ext!$A:$Y,Samples_Seq!Q$2,FALSE)</f>
        <v>TissueLyzer</v>
      </c>
      <c r="R104" s="17" t="str">
        <f>VLOOKUP($E104,Samples_Ext!$A:$Y,Samples_Seq!R$2,FALSE)</f>
        <v>Plate</v>
      </c>
      <c r="S104" s="17" t="str">
        <f>VLOOKUP($E104,Samples_Ext!$A:$Y,Samples_Seq!S$2,FALSE)</f>
        <v>None</v>
      </c>
      <c r="T104" s="17" t="str">
        <f>VLOOKUP($E104,Samples_Ext!$A:$Y,Samples_Seq!T$2,FALSE)</f>
        <v>None</v>
      </c>
      <c r="U104" s="17" t="str">
        <f>VLOOKUP($E104,Samples_Ext!$A:$Y,Samples_Seq!U$2,FALSE)</f>
        <v>None</v>
      </c>
      <c r="V104" s="17" t="str">
        <f>VLOOKUP($E104,Samples_Ext!$A:$Y,Samples_Seq!V$2,FALSE)</f>
        <v>None</v>
      </c>
      <c r="W104" s="17" t="str">
        <f>VLOOKUP($E104,Samples_Ext!$A:$Y,Samples_Seq!W$2,FALSE)</f>
        <v>E</v>
      </c>
      <c r="X104" s="17" t="str">
        <f>VLOOKUP($E104,Samples_Ext!$A:$Y,Samples_Seq!X$2,FALSE)</f>
        <v>01</v>
      </c>
      <c r="Y104" s="17" t="str">
        <f>VLOOKUP($E104,Samples_Ext!$A:$Y,Samples_Seq!Y$2,FALSE)</f>
        <v>PC21456</v>
      </c>
      <c r="Z104" s="17">
        <f>VLOOKUP($E104,Samples_Ext!$A:$Y,Samples_Seq!Z$2,FALSE)</f>
        <v>4.5168999999999997</v>
      </c>
      <c r="AA104" s="17">
        <f>VLOOKUP($E104,Samples_Ext!$A:$Y,Samples_Seq!AA$2,FALSE)</f>
        <v>0.85000000000000009</v>
      </c>
      <c r="AB104" s="17">
        <f>VLOOKUP($E104,Samples_Ext!$A:$Y,Samples_Seq!AB$2,FALSE)</f>
        <v>3.8393649999999999</v>
      </c>
      <c r="AC104" s="17" t="str">
        <f>VLOOKUP($E104,Samples_Ext!$A:$Y,Samples_Seq!AC$2,FALSE)</f>
        <v>Yes</v>
      </c>
      <c r="AD104" s="17" t="str">
        <f>VLOOKUP($E104,Samples_Ext!$A:$Y,Samples_Seq!AD$2,FALSE)</f>
        <v>No</v>
      </c>
    </row>
    <row r="105" spans="1:31" s="17" customFormat="1" ht="13.8" x14ac:dyDescent="0.3">
      <c r="A105" s="17" t="s">
        <v>1332</v>
      </c>
      <c r="B105" s="17" t="s">
        <v>2138</v>
      </c>
      <c r="C105" s="17" t="s">
        <v>2096</v>
      </c>
      <c r="D105" s="17" t="s">
        <v>2097</v>
      </c>
      <c r="E105" s="17" t="s">
        <v>1332</v>
      </c>
      <c r="F105" s="64" t="str">
        <f t="shared" si="1"/>
        <v>SC552968;</v>
      </c>
      <c r="G105" s="17" t="str">
        <f>IFERROR(VLOOKUP($E105,Samples_Ext!$A:$Y,Samples_Seq!G$2,FALSE),"")</f>
        <v>DZ35322_0072</v>
      </c>
      <c r="H105" s="17" t="str">
        <f>VLOOKUP($E105,Samples_Ext!$A:$Y,Samples_Seq!H$2,FALSE)</f>
        <v>Ext.Control</v>
      </c>
      <c r="I105" s="17" t="s">
        <v>443</v>
      </c>
      <c r="J105" s="17">
        <f>VLOOKUP($E105,Samples_Ext!$A:$Y,Samples_Seq!J$2,FALSE)</f>
        <v>72</v>
      </c>
      <c r="K105" s="17" t="str">
        <f>VLOOKUP($E105,Samples_Ext!$A:$Y,Samples_Seq!K$2,FALSE)</f>
        <v>AC</v>
      </c>
      <c r="L105" s="17" t="str">
        <f>VLOOKUP($E105,Samples_Ext!$A:$Y,Samples_Seq!L$2,FALSE)</f>
        <v>DZ35322</v>
      </c>
      <c r="M105" s="17" t="str">
        <f>VLOOKUP($E105,Samples_Ext!$A:$Y,Samples_Seq!M$2,FALSE)</f>
        <v>sFEMB-001-R-038</v>
      </c>
      <c r="N105" s="17" t="str">
        <f>VLOOKUP($E105,Samples_Ext!$A:$Y,Samples_Seq!N$2,FALSE)</f>
        <v>Qiagen</v>
      </c>
      <c r="O105" s="17" t="str">
        <f>VLOOKUP($E105,Samples_Ext!$A:$Y,Samples_Seq!O$2,FALSE)</f>
        <v>MagAttract PowerMicrobiome Kit</v>
      </c>
      <c r="P105" s="17" t="str">
        <f>VLOOKUP($E105,Samples_Ext!$A:$Y,Samples_Seq!P$2,FALSE)</f>
        <v>KingFisher</v>
      </c>
      <c r="Q105" s="17" t="str">
        <f>VLOOKUP($E105,Samples_Ext!$A:$Y,Samples_Seq!Q$2,FALSE)</f>
        <v>TissueLyzer</v>
      </c>
      <c r="R105" s="17" t="str">
        <f>VLOOKUP($E105,Samples_Ext!$A:$Y,Samples_Seq!R$2,FALSE)</f>
        <v>Plate</v>
      </c>
      <c r="S105" s="17" t="str">
        <f>VLOOKUP($E105,Samples_Ext!$A:$Y,Samples_Seq!S$2,FALSE)</f>
        <v>None</v>
      </c>
      <c r="T105" s="17" t="str">
        <f>VLOOKUP($E105,Samples_Ext!$A:$Y,Samples_Seq!T$2,FALSE)</f>
        <v>None</v>
      </c>
      <c r="U105" s="17" t="str">
        <f>VLOOKUP($E105,Samples_Ext!$A:$Y,Samples_Seq!U$2,FALSE)</f>
        <v>None</v>
      </c>
      <c r="V105" s="17" t="str">
        <f>VLOOKUP($E105,Samples_Ext!$A:$Y,Samples_Seq!V$2,FALSE)</f>
        <v>None</v>
      </c>
      <c r="W105" s="17" t="str">
        <f>VLOOKUP($E105,Samples_Ext!$A:$Y,Samples_Seq!W$2,FALSE)</f>
        <v>G</v>
      </c>
      <c r="X105" s="17" t="str">
        <f>VLOOKUP($E105,Samples_Ext!$A:$Y,Samples_Seq!X$2,FALSE)</f>
        <v>01</v>
      </c>
      <c r="Y105" s="17" t="str">
        <f>VLOOKUP($E105,Samples_Ext!$A:$Y,Samples_Seq!Y$2,FALSE)</f>
        <v>PC21456</v>
      </c>
      <c r="Z105" s="17">
        <f>VLOOKUP($E105,Samples_Ext!$A:$Y,Samples_Seq!Z$2,FALSE)</f>
        <v>18.932600000000001</v>
      </c>
      <c r="AA105" s="17">
        <f>VLOOKUP($E105,Samples_Ext!$A:$Y,Samples_Seq!AA$2,FALSE)</f>
        <v>0.86999999999999988</v>
      </c>
      <c r="AB105" s="17">
        <f>VLOOKUP($E105,Samples_Ext!$A:$Y,Samples_Seq!AB$2,FALSE)</f>
        <v>16.471361999999999</v>
      </c>
      <c r="AC105" s="17" t="str">
        <f>VLOOKUP($E105,Samples_Ext!$A:$Y,Samples_Seq!AC$2,FALSE)</f>
        <v>Yes</v>
      </c>
      <c r="AD105" s="17" t="str">
        <f>VLOOKUP($E105,Samples_Ext!$A:$Y,Samples_Seq!AD$2,FALSE)</f>
        <v>No</v>
      </c>
    </row>
    <row r="106" spans="1:31" s="17" customFormat="1" ht="13.8" hidden="1" x14ac:dyDescent="0.3">
      <c r="A106" s="17" t="s">
        <v>1339</v>
      </c>
      <c r="B106" s="17" t="s">
        <v>2145</v>
      </c>
      <c r="C106" s="17" t="s">
        <v>2096</v>
      </c>
      <c r="D106" s="17" t="s">
        <v>2097</v>
      </c>
      <c r="E106" s="17" t="s">
        <v>1339</v>
      </c>
      <c r="F106" s="64" t="str">
        <f t="shared" si="1"/>
        <v>SC552975;</v>
      </c>
      <c r="G106" s="17" t="str">
        <f>IFERROR(VLOOKUP($E106,Samples_Ext!$A:$Y,Samples_Seq!G$2,FALSE),"")</f>
        <v>Extraction Blank</v>
      </c>
      <c r="H106" s="17" t="str">
        <f>VLOOKUP($E106,Samples_Ext!$A:$Y,Samples_Seq!H$2,FALSE)</f>
        <v>Ext.Control</v>
      </c>
      <c r="I106" s="17" t="str">
        <f>VLOOKUP($E106,Samples_Ext!$A:$Y,Samples_Seq!I$2,FALSE)</f>
        <v>Extraction Blank</v>
      </c>
      <c r="J106" s="17">
        <f>VLOOKUP($E106,Samples_Ext!$A:$Y,Samples_Seq!J$2,FALSE)</f>
        <v>0</v>
      </c>
      <c r="K106" s="17" t="str">
        <f>VLOOKUP($E106,Samples_Ext!$A:$Y,Samples_Seq!K$2,FALSE)</f>
        <v>Ext.Blank</v>
      </c>
      <c r="L106" s="17" t="str">
        <f>VLOOKUP($E106,Samples_Ext!$A:$Y,Samples_Seq!L$2,FALSE)</f>
        <v>Water</v>
      </c>
      <c r="M106" s="17" t="str">
        <f>VLOOKUP($E106,Samples_Ext!$A:$Y,Samples_Seq!M$2,FALSE)</f>
        <v>sFEMB-001-R-038</v>
      </c>
      <c r="N106" s="17" t="str">
        <f>VLOOKUP($E106,Samples_Ext!$A:$Y,Samples_Seq!N$2,FALSE)</f>
        <v>Qiagen</v>
      </c>
      <c r="O106" s="17" t="str">
        <f>VLOOKUP($E106,Samples_Ext!$A:$Y,Samples_Seq!O$2,FALSE)</f>
        <v>MagAttract PowerMicrobiome Kit</v>
      </c>
      <c r="P106" s="17" t="str">
        <f>VLOOKUP($E106,Samples_Ext!$A:$Y,Samples_Seq!P$2,FALSE)</f>
        <v>KingFisher</v>
      </c>
      <c r="Q106" s="17" t="str">
        <f>VLOOKUP($E106,Samples_Ext!$A:$Y,Samples_Seq!Q$2,FALSE)</f>
        <v>TissueLyzer</v>
      </c>
      <c r="R106" s="17" t="str">
        <f>VLOOKUP($E106,Samples_Ext!$A:$Y,Samples_Seq!R$2,FALSE)</f>
        <v>Plate</v>
      </c>
      <c r="S106" s="17" t="str">
        <f>VLOOKUP($E106,Samples_Ext!$A:$Y,Samples_Seq!S$2,FALSE)</f>
        <v>None</v>
      </c>
      <c r="T106" s="17" t="str">
        <f>VLOOKUP($E106,Samples_Ext!$A:$Y,Samples_Seq!T$2,FALSE)</f>
        <v>None</v>
      </c>
      <c r="U106" s="17" t="str">
        <f>VLOOKUP($E106,Samples_Ext!$A:$Y,Samples_Seq!U$2,FALSE)</f>
        <v>None</v>
      </c>
      <c r="V106" s="17" t="str">
        <f>VLOOKUP($E106,Samples_Ext!$A:$Y,Samples_Seq!V$2,FALSE)</f>
        <v>None</v>
      </c>
      <c r="W106" s="17" t="str">
        <f>VLOOKUP($E106,Samples_Ext!$A:$Y,Samples_Seq!W$2,FALSE)</f>
        <v>F</v>
      </c>
      <c r="X106" s="17" t="str">
        <f>VLOOKUP($E106,Samples_Ext!$A:$Y,Samples_Seq!X$2,FALSE)</f>
        <v>02</v>
      </c>
      <c r="Y106" s="17" t="str">
        <f>VLOOKUP($E106,Samples_Ext!$A:$Y,Samples_Seq!Y$2,FALSE)</f>
        <v>PC21456</v>
      </c>
      <c r="Z106" s="17">
        <f>VLOOKUP($E106,Samples_Ext!$A:$Y,Samples_Seq!Z$2,FALSE)</f>
        <v>4.8964999999999996</v>
      </c>
      <c r="AA106" s="17">
        <f>VLOOKUP($E106,Samples_Ext!$A:$Y,Samples_Seq!AA$2,FALSE)</f>
        <v>1.1200000000000001</v>
      </c>
      <c r="AB106" s="17">
        <f>VLOOKUP($E106,Samples_Ext!$A:$Y,Samples_Seq!AB$2,FALSE)</f>
        <v>5.4840800000000005</v>
      </c>
      <c r="AC106" s="17" t="str">
        <f>VLOOKUP($E106,Samples_Ext!$A:$Y,Samples_Seq!AC$2,FALSE)</f>
        <v>Yes</v>
      </c>
      <c r="AD106" s="17" t="str">
        <f>VLOOKUP($E106,Samples_Ext!$A:$Y,Samples_Seq!AD$2,FALSE)</f>
        <v>No</v>
      </c>
    </row>
    <row r="107" spans="1:31" s="17" customFormat="1" ht="13.8" hidden="1" x14ac:dyDescent="0.3">
      <c r="A107" s="17" t="s">
        <v>1427</v>
      </c>
      <c r="B107" s="17" t="s">
        <v>2146</v>
      </c>
      <c r="C107" s="17" t="s">
        <v>2096</v>
      </c>
      <c r="D107" s="17" t="s">
        <v>2097</v>
      </c>
      <c r="E107" s="17" t="s">
        <v>1427</v>
      </c>
      <c r="F107" s="64" t="str">
        <f t="shared" si="1"/>
        <v>SC552976;</v>
      </c>
      <c r="G107" s="17" t="str">
        <f>IFERROR(VLOOKUP($E107,Samples_Ext!$A:$Y,Samples_Seq!G$2,FALSE),"")</f>
        <v>Extraction Blank</v>
      </c>
      <c r="H107" s="17" t="str">
        <f>VLOOKUP($E107,Samples_Ext!$A:$Y,Samples_Seq!H$2,FALSE)</f>
        <v>Ext.Control</v>
      </c>
      <c r="I107" s="17" t="str">
        <f>VLOOKUP($E107,Samples_Ext!$A:$Y,Samples_Seq!I$2,FALSE)</f>
        <v>Extraction Blank</v>
      </c>
      <c r="J107" s="17">
        <f>VLOOKUP($E107,Samples_Ext!$A:$Y,Samples_Seq!J$2,FALSE)</f>
        <v>0</v>
      </c>
      <c r="K107" s="17" t="str">
        <f>VLOOKUP($E107,Samples_Ext!$A:$Y,Samples_Seq!K$2,FALSE)</f>
        <v>Ext.Blank</v>
      </c>
      <c r="L107" s="17" t="str">
        <f>VLOOKUP($E107,Samples_Ext!$A:$Y,Samples_Seq!L$2,FALSE)</f>
        <v>Water</v>
      </c>
      <c r="M107" s="17" t="str">
        <f>VLOOKUP($E107,Samples_Ext!$A:$Y,Samples_Seq!M$2,FALSE)</f>
        <v>sFEMB-001-R-039</v>
      </c>
      <c r="N107" s="17" t="str">
        <f>VLOOKUP($E107,Samples_Ext!$A:$Y,Samples_Seq!N$2,FALSE)</f>
        <v>Qiagen</v>
      </c>
      <c r="O107" s="17" t="str">
        <f>VLOOKUP($E107,Samples_Ext!$A:$Y,Samples_Seq!O$2,FALSE)</f>
        <v>DNeasy PowerSoil Pro kit</v>
      </c>
      <c r="P107" s="17" t="str">
        <f>VLOOKUP($E107,Samples_Ext!$A:$Y,Samples_Seq!P$2,FALSE)</f>
        <v>None</v>
      </c>
      <c r="Q107" s="17" t="str">
        <f>VLOOKUP($E107,Samples_Ext!$A:$Y,Samples_Seq!Q$2,FALSE)</f>
        <v>Vertical</v>
      </c>
      <c r="R107" s="17" t="str">
        <f>VLOOKUP($E107,Samples_Ext!$A:$Y,Samples_Seq!R$2,FALSE)</f>
        <v>Tubes</v>
      </c>
      <c r="S107" s="17" t="str">
        <f>VLOOKUP($E107,Samples_Ext!$A:$Y,Samples_Seq!S$2,FALSE)</f>
        <v>None</v>
      </c>
      <c r="T107" s="17" t="str">
        <f>VLOOKUP($E107,Samples_Ext!$A:$Y,Samples_Seq!T$2,FALSE)</f>
        <v>None</v>
      </c>
      <c r="U107" s="17" t="str">
        <f>VLOOKUP($E107,Samples_Ext!$A:$Y,Samples_Seq!U$2,FALSE)</f>
        <v>None</v>
      </c>
      <c r="V107" s="17" t="str">
        <f>VLOOKUP($E107,Samples_Ext!$A:$Y,Samples_Seq!V$2,FALSE)</f>
        <v>None</v>
      </c>
      <c r="W107" s="17" t="str">
        <f>VLOOKUP($E107,Samples_Ext!$A:$Y,Samples_Seq!W$2,FALSE)</f>
        <v>A</v>
      </c>
      <c r="X107" s="17" t="str">
        <f>VLOOKUP($E107,Samples_Ext!$A:$Y,Samples_Seq!X$2,FALSE)</f>
        <v>01</v>
      </c>
      <c r="Y107" s="17" t="str">
        <f>VLOOKUP($E107,Samples_Ext!$A:$Y,Samples_Seq!Y$2,FALSE)</f>
        <v>PC21457</v>
      </c>
      <c r="Z107" s="17">
        <f>VLOOKUP($E107,Samples_Ext!$A:$Y,Samples_Seq!Z$2,FALSE)</f>
        <v>8.4083000000000006</v>
      </c>
      <c r="AA107" s="17">
        <f>VLOOKUP($E107,Samples_Ext!$A:$Y,Samples_Seq!AA$2,FALSE)</f>
        <v>0.78</v>
      </c>
      <c r="AB107" s="17">
        <f>VLOOKUP($E107,Samples_Ext!$A:$Y,Samples_Seq!AB$2,FALSE)</f>
        <v>6.5584740000000004</v>
      </c>
      <c r="AC107" s="17" t="str">
        <f>VLOOKUP($E107,Samples_Ext!$A:$Y,Samples_Seq!AC$2,FALSE)</f>
        <v>Yes</v>
      </c>
      <c r="AD107" s="17" t="str">
        <f>VLOOKUP($E107,Samples_Ext!$A:$Y,Samples_Seq!AD$2,FALSE)</f>
        <v>No</v>
      </c>
    </row>
    <row r="108" spans="1:31" s="17" customFormat="1" ht="13.8" hidden="1" x14ac:dyDescent="0.3">
      <c r="A108" s="17" t="s">
        <v>1431</v>
      </c>
      <c r="B108" s="17" t="s">
        <v>2150</v>
      </c>
      <c r="C108" s="17" t="s">
        <v>2096</v>
      </c>
      <c r="D108" s="17" t="s">
        <v>2097</v>
      </c>
      <c r="E108" s="17" t="s">
        <v>1431</v>
      </c>
      <c r="F108" s="64" t="str">
        <f t="shared" si="1"/>
        <v>SC552980;</v>
      </c>
      <c r="G108" s="17" t="str">
        <f>IFERROR(VLOOKUP($E108,Samples_Ext!$A:$Y,Samples_Seq!G$2,FALSE),"")</f>
        <v>Extraction Blank</v>
      </c>
      <c r="H108" s="17" t="str">
        <f>VLOOKUP($E108,Samples_Ext!$A:$Y,Samples_Seq!H$2,FALSE)</f>
        <v>Ext.Control</v>
      </c>
      <c r="I108" s="17" t="str">
        <f>VLOOKUP($E108,Samples_Ext!$A:$Y,Samples_Seq!I$2,FALSE)</f>
        <v>Extraction Blank</v>
      </c>
      <c r="J108" s="17">
        <f>VLOOKUP($E108,Samples_Ext!$A:$Y,Samples_Seq!J$2,FALSE)</f>
        <v>0</v>
      </c>
      <c r="K108" s="17" t="str">
        <f>VLOOKUP($E108,Samples_Ext!$A:$Y,Samples_Seq!K$2,FALSE)</f>
        <v>Ext.Blank</v>
      </c>
      <c r="L108" s="17" t="str">
        <f>VLOOKUP($E108,Samples_Ext!$A:$Y,Samples_Seq!L$2,FALSE)</f>
        <v>Water</v>
      </c>
      <c r="M108" s="17" t="str">
        <f>VLOOKUP($E108,Samples_Ext!$A:$Y,Samples_Seq!M$2,FALSE)</f>
        <v>sFEMB-001-R-039</v>
      </c>
      <c r="N108" s="17" t="str">
        <f>VLOOKUP($E108,Samples_Ext!$A:$Y,Samples_Seq!N$2,FALSE)</f>
        <v>Qiagen</v>
      </c>
      <c r="O108" s="17" t="str">
        <f>VLOOKUP($E108,Samples_Ext!$A:$Y,Samples_Seq!O$2,FALSE)</f>
        <v>DNeasy PowerSoil Pro kit</v>
      </c>
      <c r="P108" s="17" t="str">
        <f>VLOOKUP($E108,Samples_Ext!$A:$Y,Samples_Seq!P$2,FALSE)</f>
        <v>None</v>
      </c>
      <c r="Q108" s="17" t="str">
        <f>VLOOKUP($E108,Samples_Ext!$A:$Y,Samples_Seq!Q$2,FALSE)</f>
        <v>Vertical</v>
      </c>
      <c r="R108" s="17" t="str">
        <f>VLOOKUP($E108,Samples_Ext!$A:$Y,Samples_Seq!R$2,FALSE)</f>
        <v>Tubes</v>
      </c>
      <c r="S108" s="17" t="str">
        <f>VLOOKUP($E108,Samples_Ext!$A:$Y,Samples_Seq!S$2,FALSE)</f>
        <v>None</v>
      </c>
      <c r="T108" s="17" t="str">
        <f>VLOOKUP($E108,Samples_Ext!$A:$Y,Samples_Seq!T$2,FALSE)</f>
        <v>None</v>
      </c>
      <c r="U108" s="17" t="str">
        <f>VLOOKUP($E108,Samples_Ext!$A:$Y,Samples_Seq!U$2,FALSE)</f>
        <v>None</v>
      </c>
      <c r="V108" s="17" t="str">
        <f>VLOOKUP($E108,Samples_Ext!$A:$Y,Samples_Seq!V$2,FALSE)</f>
        <v>None</v>
      </c>
      <c r="W108" s="17" t="str">
        <f>VLOOKUP($E108,Samples_Ext!$A:$Y,Samples_Seq!W$2,FALSE)</f>
        <v>E</v>
      </c>
      <c r="X108" s="17" t="str">
        <f>VLOOKUP($E108,Samples_Ext!$A:$Y,Samples_Seq!X$2,FALSE)</f>
        <v>01</v>
      </c>
      <c r="Y108" s="17" t="str">
        <f>VLOOKUP($E108,Samples_Ext!$A:$Y,Samples_Seq!Y$2,FALSE)</f>
        <v>PC21457</v>
      </c>
      <c r="Z108" s="17">
        <f>VLOOKUP($E108,Samples_Ext!$A:$Y,Samples_Seq!Z$2,FALSE)</f>
        <v>78.753200000000007</v>
      </c>
      <c r="AA108" s="17">
        <f>VLOOKUP($E108,Samples_Ext!$A:$Y,Samples_Seq!AA$2,FALSE)</f>
        <v>0.78999999999999992</v>
      </c>
      <c r="AB108" s="17">
        <f>VLOOKUP($E108,Samples_Ext!$A:$Y,Samples_Seq!AB$2,FALSE)</f>
        <v>62.215027999999997</v>
      </c>
      <c r="AC108" s="17" t="str">
        <f>VLOOKUP($E108,Samples_Ext!$A:$Y,Samples_Seq!AC$2,FALSE)</f>
        <v>Yes</v>
      </c>
      <c r="AD108" s="17" t="str">
        <f>VLOOKUP($E108,Samples_Ext!$A:$Y,Samples_Seq!AD$2,FALSE)</f>
        <v>No</v>
      </c>
    </row>
    <row r="109" spans="1:31" s="17" customFormat="1" ht="13.8" x14ac:dyDescent="0.3">
      <c r="A109" s="17" t="s">
        <v>1433</v>
      </c>
      <c r="B109" s="17" t="s">
        <v>2152</v>
      </c>
      <c r="C109" s="17" t="s">
        <v>2096</v>
      </c>
      <c r="D109" s="17" t="s">
        <v>2097</v>
      </c>
      <c r="E109" s="17" t="s">
        <v>1433</v>
      </c>
      <c r="F109" s="64" t="str">
        <f t="shared" si="1"/>
        <v>SC552982;</v>
      </c>
      <c r="G109" s="17" t="str">
        <f>IFERROR(VLOOKUP($E109,Samples_Ext!$A:$Y,Samples_Seq!G$2,FALSE),"")</f>
        <v>DZ35316_0160</v>
      </c>
      <c r="H109" s="17" t="str">
        <f>VLOOKUP($E109,Samples_Ext!$A:$Y,Samples_Seq!H$2,FALSE)</f>
        <v>Ext.Control</v>
      </c>
      <c r="I109" s="17" t="s">
        <v>1296</v>
      </c>
      <c r="J109" s="17">
        <f>VLOOKUP($E109,Samples_Ext!$A:$Y,Samples_Seq!J$2,FALSE)</f>
        <v>160</v>
      </c>
      <c r="K109" s="17" t="str">
        <f>VLOOKUP($E109,Samples_Ext!$A:$Y,Samples_Seq!K$2,FALSE)</f>
        <v>AC</v>
      </c>
      <c r="L109" s="17" t="str">
        <f>VLOOKUP($E109,Samples_Ext!$A:$Y,Samples_Seq!L$2,FALSE)</f>
        <v>DZ35316</v>
      </c>
      <c r="M109" s="17" t="str">
        <f>VLOOKUP($E109,Samples_Ext!$A:$Y,Samples_Seq!M$2,FALSE)</f>
        <v>sFEMB-001-R-039</v>
      </c>
      <c r="N109" s="17" t="str">
        <f>VLOOKUP($E109,Samples_Ext!$A:$Y,Samples_Seq!N$2,FALSE)</f>
        <v>Qiagen</v>
      </c>
      <c r="O109" s="17" t="str">
        <f>VLOOKUP($E109,Samples_Ext!$A:$Y,Samples_Seq!O$2,FALSE)</f>
        <v>DNeasy PowerSoil Pro kit</v>
      </c>
      <c r="P109" s="17" t="str">
        <f>VLOOKUP($E109,Samples_Ext!$A:$Y,Samples_Seq!P$2,FALSE)</f>
        <v>None</v>
      </c>
      <c r="Q109" s="17" t="str">
        <f>VLOOKUP($E109,Samples_Ext!$A:$Y,Samples_Seq!Q$2,FALSE)</f>
        <v>Vertical</v>
      </c>
      <c r="R109" s="17" t="str">
        <f>VLOOKUP($E109,Samples_Ext!$A:$Y,Samples_Seq!R$2,FALSE)</f>
        <v>Tubes</v>
      </c>
      <c r="S109" s="17" t="str">
        <f>VLOOKUP($E109,Samples_Ext!$A:$Y,Samples_Seq!S$2,FALSE)</f>
        <v>None</v>
      </c>
      <c r="T109" s="17" t="str">
        <f>VLOOKUP($E109,Samples_Ext!$A:$Y,Samples_Seq!T$2,FALSE)</f>
        <v>None</v>
      </c>
      <c r="U109" s="17" t="str">
        <f>VLOOKUP($E109,Samples_Ext!$A:$Y,Samples_Seq!U$2,FALSE)</f>
        <v>None</v>
      </c>
      <c r="V109" s="17" t="str">
        <f>VLOOKUP($E109,Samples_Ext!$A:$Y,Samples_Seq!V$2,FALSE)</f>
        <v>None</v>
      </c>
      <c r="W109" s="17" t="str">
        <f>VLOOKUP($E109,Samples_Ext!$A:$Y,Samples_Seq!W$2,FALSE)</f>
        <v>G</v>
      </c>
      <c r="X109" s="17" t="str">
        <f>VLOOKUP($E109,Samples_Ext!$A:$Y,Samples_Seq!X$2,FALSE)</f>
        <v>01</v>
      </c>
      <c r="Y109" s="17" t="str">
        <f>VLOOKUP($E109,Samples_Ext!$A:$Y,Samples_Seq!Y$2,FALSE)</f>
        <v>PC21457</v>
      </c>
      <c r="Z109" s="17">
        <f>VLOOKUP($E109,Samples_Ext!$A:$Y,Samples_Seq!Z$2,FALSE)</f>
        <v>76.488600000000005</v>
      </c>
      <c r="AA109" s="17">
        <f>VLOOKUP($E109,Samples_Ext!$A:$Y,Samples_Seq!AA$2,FALSE)</f>
        <v>0.79</v>
      </c>
      <c r="AB109" s="17">
        <f>VLOOKUP($E109,Samples_Ext!$A:$Y,Samples_Seq!AB$2,FALSE)</f>
        <v>60.425994000000003</v>
      </c>
      <c r="AC109" s="17" t="str">
        <f>VLOOKUP($E109,Samples_Ext!$A:$Y,Samples_Seq!AC$2,FALSE)</f>
        <v>Yes</v>
      </c>
      <c r="AD109" s="17" t="str">
        <f>VLOOKUP($E109,Samples_Ext!$A:$Y,Samples_Seq!AD$2,FALSE)</f>
        <v>No</v>
      </c>
      <c r="AE109" s="17" t="s">
        <v>1669</v>
      </c>
    </row>
    <row r="110" spans="1:31" s="17" customFormat="1" ht="13.8" hidden="1" x14ac:dyDescent="0.3">
      <c r="A110" s="17" t="s">
        <v>1440</v>
      </c>
      <c r="B110" s="17" t="s">
        <v>2159</v>
      </c>
      <c r="C110" s="17" t="s">
        <v>2096</v>
      </c>
      <c r="D110" s="17" t="s">
        <v>2097</v>
      </c>
      <c r="E110" s="17" t="s">
        <v>1440</v>
      </c>
      <c r="F110" s="64" t="str">
        <f t="shared" si="1"/>
        <v>SC552989;</v>
      </c>
      <c r="G110" s="17" t="str">
        <f>IFERROR(VLOOKUP($E110,Samples_Ext!$A:$Y,Samples_Seq!G$2,FALSE),"")</f>
        <v>Extraction Blank</v>
      </c>
      <c r="H110" s="17" t="str">
        <f>VLOOKUP($E110,Samples_Ext!$A:$Y,Samples_Seq!H$2,FALSE)</f>
        <v>Ext.Control</v>
      </c>
      <c r="I110" s="17" t="str">
        <f>VLOOKUP($E110,Samples_Ext!$A:$Y,Samples_Seq!I$2,FALSE)</f>
        <v>Extraction Blank</v>
      </c>
      <c r="J110" s="17">
        <f>VLOOKUP($E110,Samples_Ext!$A:$Y,Samples_Seq!J$2,FALSE)</f>
        <v>0</v>
      </c>
      <c r="K110" s="17" t="str">
        <f>VLOOKUP($E110,Samples_Ext!$A:$Y,Samples_Seq!K$2,FALSE)</f>
        <v>Ext.Blank</v>
      </c>
      <c r="L110" s="17" t="str">
        <f>VLOOKUP($E110,Samples_Ext!$A:$Y,Samples_Seq!L$2,FALSE)</f>
        <v>Water</v>
      </c>
      <c r="M110" s="17" t="str">
        <f>VLOOKUP($E110,Samples_Ext!$A:$Y,Samples_Seq!M$2,FALSE)</f>
        <v>sFEMB-001-R-039</v>
      </c>
      <c r="N110" s="17" t="str">
        <f>VLOOKUP($E110,Samples_Ext!$A:$Y,Samples_Seq!N$2,FALSE)</f>
        <v>Qiagen</v>
      </c>
      <c r="O110" s="17" t="str">
        <f>VLOOKUP($E110,Samples_Ext!$A:$Y,Samples_Seq!O$2,FALSE)</f>
        <v>DNeasy PowerSoil Pro kit</v>
      </c>
      <c r="P110" s="17" t="str">
        <f>VLOOKUP($E110,Samples_Ext!$A:$Y,Samples_Seq!P$2,FALSE)</f>
        <v>None</v>
      </c>
      <c r="Q110" s="17" t="str">
        <f>VLOOKUP($E110,Samples_Ext!$A:$Y,Samples_Seq!Q$2,FALSE)</f>
        <v>Vertical</v>
      </c>
      <c r="R110" s="17" t="str">
        <f>VLOOKUP($E110,Samples_Ext!$A:$Y,Samples_Seq!R$2,FALSE)</f>
        <v>Tubes</v>
      </c>
      <c r="S110" s="17" t="str">
        <f>VLOOKUP($E110,Samples_Ext!$A:$Y,Samples_Seq!S$2,FALSE)</f>
        <v>None</v>
      </c>
      <c r="T110" s="17" t="str">
        <f>VLOOKUP($E110,Samples_Ext!$A:$Y,Samples_Seq!T$2,FALSE)</f>
        <v>None</v>
      </c>
      <c r="U110" s="17" t="str">
        <f>VLOOKUP($E110,Samples_Ext!$A:$Y,Samples_Seq!U$2,FALSE)</f>
        <v>None</v>
      </c>
      <c r="V110" s="17" t="str">
        <f>VLOOKUP($E110,Samples_Ext!$A:$Y,Samples_Seq!V$2,FALSE)</f>
        <v>None</v>
      </c>
      <c r="W110" s="17" t="str">
        <f>VLOOKUP($E110,Samples_Ext!$A:$Y,Samples_Seq!W$2,FALSE)</f>
        <v>F</v>
      </c>
      <c r="X110" s="17" t="str">
        <f>VLOOKUP($E110,Samples_Ext!$A:$Y,Samples_Seq!X$2,FALSE)</f>
        <v>02</v>
      </c>
      <c r="Y110" s="17" t="str">
        <f>VLOOKUP($E110,Samples_Ext!$A:$Y,Samples_Seq!Y$2,FALSE)</f>
        <v>PC21457</v>
      </c>
      <c r="Z110" s="17">
        <f>VLOOKUP($E110,Samples_Ext!$A:$Y,Samples_Seq!Z$2,FALSE)</f>
        <v>81.684200000000004</v>
      </c>
      <c r="AA110" s="17">
        <f>VLOOKUP($E110,Samples_Ext!$A:$Y,Samples_Seq!AA$2,FALSE)</f>
        <v>0.57592330742669939</v>
      </c>
      <c r="AB110" s="17">
        <f>VLOOKUP($E110,Samples_Ext!$A:$Y,Samples_Seq!AB$2,FALSE)</f>
        <v>47.043834628504001</v>
      </c>
      <c r="AC110" s="17" t="str">
        <f>VLOOKUP($E110,Samples_Ext!$A:$Y,Samples_Seq!AC$2,FALSE)</f>
        <v>Yes</v>
      </c>
      <c r="AD110" s="17" t="str">
        <f>VLOOKUP($E110,Samples_Ext!$A:$Y,Samples_Seq!AD$2,FALSE)</f>
        <v>No</v>
      </c>
    </row>
    <row r="111" spans="1:31" s="17" customFormat="1" ht="13.8" hidden="1" x14ac:dyDescent="0.3">
      <c r="A111" s="17" t="s">
        <v>1340</v>
      </c>
      <c r="B111" s="17" t="s">
        <v>2161</v>
      </c>
      <c r="C111" s="17" t="s">
        <v>2096</v>
      </c>
      <c r="D111" s="17" t="s">
        <v>2097</v>
      </c>
      <c r="E111" s="17" t="s">
        <v>1340</v>
      </c>
      <c r="F111" s="64" t="str">
        <f t="shared" si="1"/>
        <v>SC552991;</v>
      </c>
      <c r="G111" s="17" t="str">
        <f>IFERROR(VLOOKUP($E111,Samples_Ext!$A:$Y,Samples_Seq!G$2,FALSE),"")</f>
        <v>Extraction Blank</v>
      </c>
      <c r="H111" s="17" t="str">
        <f>VLOOKUP($E111,Samples_Ext!$A:$Y,Samples_Seq!H$2,FALSE)</f>
        <v>Ext.Control</v>
      </c>
      <c r="I111" s="17" t="str">
        <f>VLOOKUP($E111,Samples_Ext!$A:$Y,Samples_Seq!I$2,FALSE)</f>
        <v>Extraction Blank</v>
      </c>
      <c r="J111" s="17">
        <f>VLOOKUP($E111,Samples_Ext!$A:$Y,Samples_Seq!J$2,FALSE)</f>
        <v>0</v>
      </c>
      <c r="K111" s="17" t="str">
        <f>VLOOKUP($E111,Samples_Ext!$A:$Y,Samples_Seq!K$2,FALSE)</f>
        <v>Ext.Blank</v>
      </c>
      <c r="L111" s="17" t="str">
        <f>VLOOKUP($E111,Samples_Ext!$A:$Y,Samples_Seq!L$2,FALSE)</f>
        <v>Water</v>
      </c>
      <c r="M111" s="17" t="str">
        <f>VLOOKUP($E111,Samples_Ext!$A:$Y,Samples_Seq!M$2,FALSE)</f>
        <v>sFEMB-001-R-040</v>
      </c>
      <c r="N111" s="17" t="str">
        <f>VLOOKUP($E111,Samples_Ext!$A:$Y,Samples_Seq!N$2,FALSE)</f>
        <v>Qiagen</v>
      </c>
      <c r="O111" s="17" t="str">
        <f>VLOOKUP($E111,Samples_Ext!$A:$Y,Samples_Seq!O$2,FALSE)</f>
        <v>MagAttract PowerSoil DNA Kit</v>
      </c>
      <c r="P111" s="17" t="str">
        <f>VLOOKUP($E111,Samples_Ext!$A:$Y,Samples_Seq!P$2,FALSE)</f>
        <v>KingFisher</v>
      </c>
      <c r="Q111" s="17" t="str">
        <f>VLOOKUP($E111,Samples_Ext!$A:$Y,Samples_Seq!Q$2,FALSE)</f>
        <v>TissueLyzer</v>
      </c>
      <c r="R111" s="17" t="str">
        <f>VLOOKUP($E111,Samples_Ext!$A:$Y,Samples_Seq!R$2,FALSE)</f>
        <v>Plate</v>
      </c>
      <c r="S111" s="17" t="str">
        <f>VLOOKUP($E111,Samples_Ext!$A:$Y,Samples_Seq!S$2,FALSE)</f>
        <v>Pro Plate</v>
      </c>
      <c r="T111" s="17" t="str">
        <f>VLOOKUP($E111,Samples_Ext!$A:$Y,Samples_Seq!T$2,FALSE)</f>
        <v>None</v>
      </c>
      <c r="U111" s="17" t="str">
        <f>VLOOKUP($E111,Samples_Ext!$A:$Y,Samples_Seq!U$2,FALSE)</f>
        <v>None</v>
      </c>
      <c r="V111" s="17" t="str">
        <f>VLOOKUP($E111,Samples_Ext!$A:$Y,Samples_Seq!V$2,FALSE)</f>
        <v>None</v>
      </c>
      <c r="W111" s="17" t="str">
        <f>VLOOKUP($E111,Samples_Ext!$A:$Y,Samples_Seq!W$2,FALSE)</f>
        <v>A</v>
      </c>
      <c r="X111" s="17" t="str">
        <f>VLOOKUP($E111,Samples_Ext!$A:$Y,Samples_Seq!X$2,FALSE)</f>
        <v>01</v>
      </c>
      <c r="Y111" s="17" t="str">
        <f>VLOOKUP($E111,Samples_Ext!$A:$Y,Samples_Seq!Y$2,FALSE)</f>
        <v>PC21458</v>
      </c>
      <c r="Z111" s="17">
        <f>VLOOKUP($E111,Samples_Ext!$A:$Y,Samples_Seq!Z$2,FALSE)</f>
        <v>26.359500000000001</v>
      </c>
      <c r="AA111" s="17">
        <f>VLOOKUP($E111,Samples_Ext!$A:$Y,Samples_Seq!AA$2,FALSE)</f>
        <v>0.47</v>
      </c>
      <c r="AB111" s="17">
        <f>VLOOKUP($E111,Samples_Ext!$A:$Y,Samples_Seq!AB$2,FALSE)</f>
        <v>12.388964999999999</v>
      </c>
      <c r="AC111" s="17" t="str">
        <f>VLOOKUP($E111,Samples_Ext!$A:$Y,Samples_Seq!AC$2,FALSE)</f>
        <v>Yes</v>
      </c>
      <c r="AD111" s="17" t="str">
        <f>VLOOKUP($E111,Samples_Ext!$A:$Y,Samples_Seq!AD$2,FALSE)</f>
        <v>No</v>
      </c>
    </row>
    <row r="112" spans="1:31" s="17" customFormat="1" ht="13.8" hidden="1" x14ac:dyDescent="0.3">
      <c r="A112" s="17" t="s">
        <v>1344</v>
      </c>
      <c r="B112" s="17" t="s">
        <v>2165</v>
      </c>
      <c r="C112" s="17" t="s">
        <v>2096</v>
      </c>
      <c r="D112" s="17" t="s">
        <v>2097</v>
      </c>
      <c r="E112" s="17" t="s">
        <v>1344</v>
      </c>
      <c r="F112" s="64" t="str">
        <f t="shared" si="1"/>
        <v>SC552995;</v>
      </c>
      <c r="G112" s="17" t="str">
        <f>IFERROR(VLOOKUP($E112,Samples_Ext!$A:$Y,Samples_Seq!G$2,FALSE),"")</f>
        <v>Extraction Blank</v>
      </c>
      <c r="H112" s="17" t="str">
        <f>VLOOKUP($E112,Samples_Ext!$A:$Y,Samples_Seq!H$2,FALSE)</f>
        <v>Ext.Control</v>
      </c>
      <c r="I112" s="17" t="str">
        <f>VLOOKUP($E112,Samples_Ext!$A:$Y,Samples_Seq!I$2,FALSE)</f>
        <v>Extraction Blank</v>
      </c>
      <c r="J112" s="17">
        <f>VLOOKUP($E112,Samples_Ext!$A:$Y,Samples_Seq!J$2,FALSE)</f>
        <v>0</v>
      </c>
      <c r="K112" s="17" t="str">
        <f>VLOOKUP($E112,Samples_Ext!$A:$Y,Samples_Seq!K$2,FALSE)</f>
        <v>Ext.Blank</v>
      </c>
      <c r="L112" s="17" t="str">
        <f>VLOOKUP($E112,Samples_Ext!$A:$Y,Samples_Seq!L$2,FALSE)</f>
        <v>Water</v>
      </c>
      <c r="M112" s="17" t="str">
        <f>VLOOKUP($E112,Samples_Ext!$A:$Y,Samples_Seq!M$2,FALSE)</f>
        <v>sFEMB-001-R-040</v>
      </c>
      <c r="N112" s="17" t="str">
        <f>VLOOKUP($E112,Samples_Ext!$A:$Y,Samples_Seq!N$2,FALSE)</f>
        <v>Qiagen</v>
      </c>
      <c r="O112" s="17" t="str">
        <f>VLOOKUP($E112,Samples_Ext!$A:$Y,Samples_Seq!O$2,FALSE)</f>
        <v>MagAttract PowerSoil DNA Kit</v>
      </c>
      <c r="P112" s="17" t="str">
        <f>VLOOKUP($E112,Samples_Ext!$A:$Y,Samples_Seq!P$2,FALSE)</f>
        <v>KingFisher</v>
      </c>
      <c r="Q112" s="17" t="str">
        <f>VLOOKUP($E112,Samples_Ext!$A:$Y,Samples_Seq!Q$2,FALSE)</f>
        <v>TissueLyzer</v>
      </c>
      <c r="R112" s="17" t="str">
        <f>VLOOKUP($E112,Samples_Ext!$A:$Y,Samples_Seq!R$2,FALSE)</f>
        <v>Plate</v>
      </c>
      <c r="S112" s="17" t="str">
        <f>VLOOKUP($E112,Samples_Ext!$A:$Y,Samples_Seq!S$2,FALSE)</f>
        <v>Pro Plate</v>
      </c>
      <c r="T112" s="17" t="str">
        <f>VLOOKUP($E112,Samples_Ext!$A:$Y,Samples_Seq!T$2,FALSE)</f>
        <v>None</v>
      </c>
      <c r="U112" s="17" t="str">
        <f>VLOOKUP($E112,Samples_Ext!$A:$Y,Samples_Seq!U$2,FALSE)</f>
        <v>None</v>
      </c>
      <c r="V112" s="17" t="str">
        <f>VLOOKUP($E112,Samples_Ext!$A:$Y,Samples_Seq!V$2,FALSE)</f>
        <v>None</v>
      </c>
      <c r="W112" s="17" t="str">
        <f>VLOOKUP($E112,Samples_Ext!$A:$Y,Samples_Seq!W$2,FALSE)</f>
        <v>E</v>
      </c>
      <c r="X112" s="17" t="str">
        <f>VLOOKUP($E112,Samples_Ext!$A:$Y,Samples_Seq!X$2,FALSE)</f>
        <v>01</v>
      </c>
      <c r="Y112" s="17" t="str">
        <f>VLOOKUP($E112,Samples_Ext!$A:$Y,Samples_Seq!Y$2,FALSE)</f>
        <v>PC21458</v>
      </c>
      <c r="Z112" s="17">
        <f>VLOOKUP($E112,Samples_Ext!$A:$Y,Samples_Seq!Z$2,FALSE)</f>
        <v>29.427199999999999</v>
      </c>
      <c r="AA112" s="17">
        <f>VLOOKUP($E112,Samples_Ext!$A:$Y,Samples_Seq!AA$2,FALSE)</f>
        <v>0.56000000000000016</v>
      </c>
      <c r="AB112" s="17">
        <f>VLOOKUP($E112,Samples_Ext!$A:$Y,Samples_Seq!AB$2,FALSE)</f>
        <v>16.479232000000003</v>
      </c>
      <c r="AC112" s="17" t="str">
        <f>VLOOKUP($E112,Samples_Ext!$A:$Y,Samples_Seq!AC$2,FALSE)</f>
        <v>Yes</v>
      </c>
      <c r="AD112" s="17" t="str">
        <f>VLOOKUP($E112,Samples_Ext!$A:$Y,Samples_Seq!AD$2,FALSE)</f>
        <v>No</v>
      </c>
    </row>
    <row r="113" spans="1:30" s="17" customFormat="1" ht="13.8" x14ac:dyDescent="0.3">
      <c r="A113" s="17" t="s">
        <v>1346</v>
      </c>
      <c r="B113" s="17" t="s">
        <v>2167</v>
      </c>
      <c r="C113" s="17" t="s">
        <v>2096</v>
      </c>
      <c r="D113" s="17" t="s">
        <v>2097</v>
      </c>
      <c r="E113" s="17" t="s">
        <v>1346</v>
      </c>
      <c r="F113" s="64" t="str">
        <f t="shared" si="1"/>
        <v>SC552997;</v>
      </c>
      <c r="G113" s="17" t="str">
        <f>IFERROR(VLOOKUP($E113,Samples_Ext!$A:$Y,Samples_Seq!G$2,FALSE),"")</f>
        <v>DZ35316_0060</v>
      </c>
      <c r="H113" s="17" t="str">
        <f>VLOOKUP($E113,Samples_Ext!$A:$Y,Samples_Seq!H$2,FALSE)</f>
        <v>Ext.Control</v>
      </c>
      <c r="I113" s="17" t="s">
        <v>1296</v>
      </c>
      <c r="J113" s="17">
        <f>VLOOKUP($E113,Samples_Ext!$A:$Y,Samples_Seq!J$2,FALSE)</f>
        <v>60</v>
      </c>
      <c r="K113" s="17" t="str">
        <f>VLOOKUP($E113,Samples_Ext!$A:$Y,Samples_Seq!K$2,FALSE)</f>
        <v>AC</v>
      </c>
      <c r="L113" s="17" t="str">
        <f>VLOOKUP($E113,Samples_Ext!$A:$Y,Samples_Seq!L$2,FALSE)</f>
        <v>DZ35316</v>
      </c>
      <c r="M113" s="17" t="str">
        <f>VLOOKUP($E113,Samples_Ext!$A:$Y,Samples_Seq!M$2,FALSE)</f>
        <v>sFEMB-001-R-040</v>
      </c>
      <c r="N113" s="17" t="str">
        <f>VLOOKUP($E113,Samples_Ext!$A:$Y,Samples_Seq!N$2,FALSE)</f>
        <v>Qiagen</v>
      </c>
      <c r="O113" s="17" t="str">
        <f>VLOOKUP($E113,Samples_Ext!$A:$Y,Samples_Seq!O$2,FALSE)</f>
        <v>MagAttract PowerSoil DNA Kit</v>
      </c>
      <c r="P113" s="17" t="str">
        <f>VLOOKUP($E113,Samples_Ext!$A:$Y,Samples_Seq!P$2,FALSE)</f>
        <v>KingFisher</v>
      </c>
      <c r="Q113" s="17" t="str">
        <f>VLOOKUP($E113,Samples_Ext!$A:$Y,Samples_Seq!Q$2,FALSE)</f>
        <v>TissueLyzer</v>
      </c>
      <c r="R113" s="17" t="str">
        <f>VLOOKUP($E113,Samples_Ext!$A:$Y,Samples_Seq!R$2,FALSE)</f>
        <v>Plate</v>
      </c>
      <c r="S113" s="17" t="str">
        <f>VLOOKUP($E113,Samples_Ext!$A:$Y,Samples_Seq!S$2,FALSE)</f>
        <v>Pro Plate</v>
      </c>
      <c r="T113" s="17" t="str">
        <f>VLOOKUP($E113,Samples_Ext!$A:$Y,Samples_Seq!T$2,FALSE)</f>
        <v>None</v>
      </c>
      <c r="U113" s="17" t="str">
        <f>VLOOKUP($E113,Samples_Ext!$A:$Y,Samples_Seq!U$2,FALSE)</f>
        <v>None</v>
      </c>
      <c r="V113" s="17" t="str">
        <f>VLOOKUP($E113,Samples_Ext!$A:$Y,Samples_Seq!V$2,FALSE)</f>
        <v>None</v>
      </c>
      <c r="W113" s="17" t="str">
        <f>VLOOKUP($E113,Samples_Ext!$A:$Y,Samples_Seq!W$2,FALSE)</f>
        <v>G</v>
      </c>
      <c r="X113" s="17" t="str">
        <f>VLOOKUP($E113,Samples_Ext!$A:$Y,Samples_Seq!X$2,FALSE)</f>
        <v>01</v>
      </c>
      <c r="Y113" s="17" t="str">
        <f>VLOOKUP($E113,Samples_Ext!$A:$Y,Samples_Seq!Y$2,FALSE)</f>
        <v>PC21458</v>
      </c>
      <c r="Z113" s="17">
        <f>VLOOKUP($E113,Samples_Ext!$A:$Y,Samples_Seq!Z$2,FALSE)</f>
        <v>57.488100000000003</v>
      </c>
      <c r="AA113" s="17">
        <f>VLOOKUP($E113,Samples_Ext!$A:$Y,Samples_Seq!AA$2,FALSE)</f>
        <v>2.59</v>
      </c>
      <c r="AB113" s="17">
        <f>VLOOKUP($E113,Samples_Ext!$A:$Y,Samples_Seq!AB$2,FALSE)</f>
        <v>148.89417900000001</v>
      </c>
      <c r="AC113" s="17" t="str">
        <f>VLOOKUP($E113,Samples_Ext!$A:$Y,Samples_Seq!AC$2,FALSE)</f>
        <v>Yes</v>
      </c>
      <c r="AD113" s="17" t="str">
        <f>VLOOKUP($E113,Samples_Ext!$A:$Y,Samples_Seq!AD$2,FALSE)</f>
        <v>No</v>
      </c>
    </row>
    <row r="114" spans="1:30" s="17" customFormat="1" ht="13.8" hidden="1" x14ac:dyDescent="0.3">
      <c r="A114" s="17" t="s">
        <v>1353</v>
      </c>
      <c r="B114" s="17" t="s">
        <v>2174</v>
      </c>
      <c r="C114" s="17" t="s">
        <v>2096</v>
      </c>
      <c r="D114" s="17" t="s">
        <v>2097</v>
      </c>
      <c r="E114" s="17" t="s">
        <v>1353</v>
      </c>
      <c r="F114" s="64" t="str">
        <f t="shared" si="1"/>
        <v>SC553004;</v>
      </c>
      <c r="G114" s="17" t="str">
        <f>IFERROR(VLOOKUP($E114,Samples_Ext!$A:$Y,Samples_Seq!G$2,FALSE),"")</f>
        <v>Extraction Blank</v>
      </c>
      <c r="H114" s="17" t="str">
        <f>VLOOKUP($E114,Samples_Ext!$A:$Y,Samples_Seq!H$2,FALSE)</f>
        <v>Ext.Control</v>
      </c>
      <c r="I114" s="17" t="str">
        <f>VLOOKUP($E114,Samples_Ext!$A:$Y,Samples_Seq!I$2,FALSE)</f>
        <v>Extraction Blank</v>
      </c>
      <c r="J114" s="17">
        <f>VLOOKUP($E114,Samples_Ext!$A:$Y,Samples_Seq!J$2,FALSE)</f>
        <v>0</v>
      </c>
      <c r="K114" s="17" t="str">
        <f>VLOOKUP($E114,Samples_Ext!$A:$Y,Samples_Seq!K$2,FALSE)</f>
        <v>Ext.Blank</v>
      </c>
      <c r="L114" s="17" t="str">
        <f>VLOOKUP($E114,Samples_Ext!$A:$Y,Samples_Seq!L$2,FALSE)</f>
        <v>Water</v>
      </c>
      <c r="M114" s="17" t="str">
        <f>VLOOKUP($E114,Samples_Ext!$A:$Y,Samples_Seq!M$2,FALSE)</f>
        <v>sFEMB-001-R-040</v>
      </c>
      <c r="N114" s="17" t="str">
        <f>VLOOKUP($E114,Samples_Ext!$A:$Y,Samples_Seq!N$2,FALSE)</f>
        <v>Qiagen</v>
      </c>
      <c r="O114" s="17" t="str">
        <f>VLOOKUP($E114,Samples_Ext!$A:$Y,Samples_Seq!O$2,FALSE)</f>
        <v>MagAttract PowerSoil DNA Kit</v>
      </c>
      <c r="P114" s="17" t="str">
        <f>VLOOKUP($E114,Samples_Ext!$A:$Y,Samples_Seq!P$2,FALSE)</f>
        <v>KingFisher</v>
      </c>
      <c r="Q114" s="17" t="str">
        <f>VLOOKUP($E114,Samples_Ext!$A:$Y,Samples_Seq!Q$2,FALSE)</f>
        <v>TissueLyzer</v>
      </c>
      <c r="R114" s="17" t="str">
        <f>VLOOKUP($E114,Samples_Ext!$A:$Y,Samples_Seq!R$2,FALSE)</f>
        <v>Plate</v>
      </c>
      <c r="S114" s="17" t="str">
        <f>VLOOKUP($E114,Samples_Ext!$A:$Y,Samples_Seq!S$2,FALSE)</f>
        <v>Pro Plate</v>
      </c>
      <c r="T114" s="17" t="str">
        <f>VLOOKUP($E114,Samples_Ext!$A:$Y,Samples_Seq!T$2,FALSE)</f>
        <v>None</v>
      </c>
      <c r="U114" s="17" t="str">
        <f>VLOOKUP($E114,Samples_Ext!$A:$Y,Samples_Seq!U$2,FALSE)</f>
        <v>None</v>
      </c>
      <c r="V114" s="17" t="str">
        <f>VLOOKUP($E114,Samples_Ext!$A:$Y,Samples_Seq!V$2,FALSE)</f>
        <v>None</v>
      </c>
      <c r="W114" s="17" t="str">
        <f>VLOOKUP($E114,Samples_Ext!$A:$Y,Samples_Seq!W$2,FALSE)</f>
        <v>F</v>
      </c>
      <c r="X114" s="17" t="str">
        <f>VLOOKUP($E114,Samples_Ext!$A:$Y,Samples_Seq!X$2,FALSE)</f>
        <v>02</v>
      </c>
      <c r="Y114" s="17" t="str">
        <f>VLOOKUP($E114,Samples_Ext!$A:$Y,Samples_Seq!Y$2,FALSE)</f>
        <v>PC21458</v>
      </c>
      <c r="Z114" s="17">
        <f>VLOOKUP($E114,Samples_Ext!$A:$Y,Samples_Seq!Z$2,FALSE)</f>
        <v>31.975899999999999</v>
      </c>
      <c r="AA114" s="17">
        <f>VLOOKUP($E114,Samples_Ext!$A:$Y,Samples_Seq!AA$2,FALSE)</f>
        <v>0.46999999999999992</v>
      </c>
      <c r="AB114" s="17">
        <f>VLOOKUP($E114,Samples_Ext!$A:$Y,Samples_Seq!AB$2,FALSE)</f>
        <v>15.028672999999998</v>
      </c>
      <c r="AC114" s="17" t="str">
        <f>VLOOKUP($E114,Samples_Ext!$A:$Y,Samples_Seq!AC$2,FALSE)</f>
        <v>Yes</v>
      </c>
      <c r="AD114" s="17" t="str">
        <f>VLOOKUP($E114,Samples_Ext!$A:$Y,Samples_Seq!AD$2,FALSE)</f>
        <v>No</v>
      </c>
    </row>
    <row r="115" spans="1:30" s="17" customFormat="1" ht="13.8" hidden="1" x14ac:dyDescent="0.3">
      <c r="A115" s="17" t="s">
        <v>1354</v>
      </c>
      <c r="B115" s="17" t="s">
        <v>2175</v>
      </c>
      <c r="C115" s="17" t="s">
        <v>2096</v>
      </c>
      <c r="D115" s="17" t="s">
        <v>2097</v>
      </c>
      <c r="E115" s="17" t="s">
        <v>1354</v>
      </c>
      <c r="F115" s="64" t="str">
        <f t="shared" si="1"/>
        <v>SC553005;</v>
      </c>
      <c r="G115" s="17" t="str">
        <f>IFERROR(VLOOKUP($E115,Samples_Ext!$A:$Y,Samples_Seq!G$2,FALSE),"")</f>
        <v>Extraction Blank</v>
      </c>
      <c r="H115" s="17" t="str">
        <f>VLOOKUP($E115,Samples_Ext!$A:$Y,Samples_Seq!H$2,FALSE)</f>
        <v>Ext.Control</v>
      </c>
      <c r="I115" s="17" t="str">
        <f>VLOOKUP($E115,Samples_Ext!$A:$Y,Samples_Seq!I$2,FALSE)</f>
        <v>Extraction Blank</v>
      </c>
      <c r="J115" s="17">
        <f>VLOOKUP($E115,Samples_Ext!$A:$Y,Samples_Seq!J$2,FALSE)</f>
        <v>0</v>
      </c>
      <c r="K115" s="17" t="str">
        <f>VLOOKUP($E115,Samples_Ext!$A:$Y,Samples_Seq!K$2,FALSE)</f>
        <v>Ext.Blank</v>
      </c>
      <c r="L115" s="17" t="str">
        <f>VLOOKUP($E115,Samples_Ext!$A:$Y,Samples_Seq!L$2,FALSE)</f>
        <v>Water</v>
      </c>
      <c r="M115" s="17" t="str">
        <f>VLOOKUP($E115,Samples_Ext!$A:$Y,Samples_Seq!M$2,FALSE)</f>
        <v>sFEMB-001-R-041</v>
      </c>
      <c r="N115" s="17" t="str">
        <f>VLOOKUP($E115,Samples_Ext!$A:$Y,Samples_Seq!N$2,FALSE)</f>
        <v>ZymoResearch</v>
      </c>
      <c r="O115" s="17" t="str">
        <f>VLOOKUP($E115,Samples_Ext!$A:$Y,Samples_Seq!O$2,FALSE)</f>
        <v>96 MagBead DNA Extraction Kit</v>
      </c>
      <c r="P115" s="17" t="str">
        <f>VLOOKUP($E115,Samples_Ext!$A:$Y,Samples_Seq!P$2,FALSE)</f>
        <v>None</v>
      </c>
      <c r="Q115" s="17" t="str">
        <f>VLOOKUP($E115,Samples_Ext!$A:$Y,Samples_Seq!Q$2,FALSE)</f>
        <v>Vertical</v>
      </c>
      <c r="R115" s="17" t="str">
        <f>VLOOKUP($E115,Samples_Ext!$A:$Y,Samples_Seq!R$2,FALSE)</f>
        <v>Tubes</v>
      </c>
      <c r="S115" s="17" t="str">
        <f>VLOOKUP($E115,Samples_Ext!$A:$Y,Samples_Seq!S$2,FALSE)</f>
        <v>None</v>
      </c>
      <c r="T115" s="17" t="str">
        <f>VLOOKUP($E115,Samples_Ext!$A:$Y,Samples_Seq!T$2,FALSE)</f>
        <v>None</v>
      </c>
      <c r="U115" s="17" t="str">
        <f>VLOOKUP($E115,Samples_Ext!$A:$Y,Samples_Seq!U$2,FALSE)</f>
        <v>None</v>
      </c>
      <c r="V115" s="17" t="str">
        <f>VLOOKUP($E115,Samples_Ext!$A:$Y,Samples_Seq!V$2,FALSE)</f>
        <v>None</v>
      </c>
      <c r="W115" s="17" t="str">
        <f>VLOOKUP($E115,Samples_Ext!$A:$Y,Samples_Seq!W$2,FALSE)</f>
        <v>A</v>
      </c>
      <c r="X115" s="17" t="str">
        <f>VLOOKUP($E115,Samples_Ext!$A:$Y,Samples_Seq!X$2,FALSE)</f>
        <v>01</v>
      </c>
      <c r="Y115" s="17" t="str">
        <f>VLOOKUP($E115,Samples_Ext!$A:$Y,Samples_Seq!Y$2,FALSE)</f>
        <v>PC21459</v>
      </c>
      <c r="Z115" s="17">
        <f>VLOOKUP($E115,Samples_Ext!$A:$Y,Samples_Seq!Z$2,FALSE)</f>
        <v>2.5779999999999998</v>
      </c>
      <c r="AA115" s="17">
        <f>VLOOKUP($E115,Samples_Ext!$A:$Y,Samples_Seq!AA$2,FALSE)</f>
        <v>1.04</v>
      </c>
      <c r="AB115" s="17">
        <f>VLOOKUP($E115,Samples_Ext!$A:$Y,Samples_Seq!AB$2,FALSE)</f>
        <v>2.6811199999999999</v>
      </c>
      <c r="AC115" s="17" t="str">
        <f>VLOOKUP($E115,Samples_Ext!$A:$Y,Samples_Seq!AC$2,FALSE)</f>
        <v>Yes</v>
      </c>
      <c r="AD115" s="17" t="str">
        <f>VLOOKUP($E115,Samples_Ext!$A:$Y,Samples_Seq!AD$2,FALSE)</f>
        <v>No</v>
      </c>
    </row>
    <row r="116" spans="1:30" s="17" customFormat="1" ht="13.8" hidden="1" x14ac:dyDescent="0.3">
      <c r="A116" s="17" t="s">
        <v>1358</v>
      </c>
      <c r="B116" s="17" t="s">
        <v>2179</v>
      </c>
      <c r="C116" s="17" t="s">
        <v>2096</v>
      </c>
      <c r="D116" s="17" t="s">
        <v>2097</v>
      </c>
      <c r="E116" s="17" t="s">
        <v>1358</v>
      </c>
      <c r="F116" s="64" t="str">
        <f t="shared" si="1"/>
        <v>SC553009;</v>
      </c>
      <c r="G116" s="17" t="str">
        <f>IFERROR(VLOOKUP($E116,Samples_Ext!$A:$Y,Samples_Seq!G$2,FALSE),"")</f>
        <v>Extraction Blank</v>
      </c>
      <c r="H116" s="17" t="str">
        <f>VLOOKUP($E116,Samples_Ext!$A:$Y,Samples_Seq!H$2,FALSE)</f>
        <v>Ext.Control</v>
      </c>
      <c r="I116" s="17" t="str">
        <f>VLOOKUP($E116,Samples_Ext!$A:$Y,Samples_Seq!I$2,FALSE)</f>
        <v>Extraction Blank</v>
      </c>
      <c r="J116" s="17">
        <f>VLOOKUP($E116,Samples_Ext!$A:$Y,Samples_Seq!J$2,FALSE)</f>
        <v>0</v>
      </c>
      <c r="K116" s="17" t="str">
        <f>VLOOKUP($E116,Samples_Ext!$A:$Y,Samples_Seq!K$2,FALSE)</f>
        <v>Ext.Blank</v>
      </c>
      <c r="L116" s="17" t="str">
        <f>VLOOKUP($E116,Samples_Ext!$A:$Y,Samples_Seq!L$2,FALSE)</f>
        <v>Water</v>
      </c>
      <c r="M116" s="17" t="str">
        <f>VLOOKUP($E116,Samples_Ext!$A:$Y,Samples_Seq!M$2,FALSE)</f>
        <v>sFEMB-001-R-041</v>
      </c>
      <c r="N116" s="17" t="str">
        <f>VLOOKUP($E116,Samples_Ext!$A:$Y,Samples_Seq!N$2,FALSE)</f>
        <v>ZymoResearch</v>
      </c>
      <c r="O116" s="17" t="str">
        <f>VLOOKUP($E116,Samples_Ext!$A:$Y,Samples_Seq!O$2,FALSE)</f>
        <v>96 MagBead DNA Extraction Kit</v>
      </c>
      <c r="P116" s="17" t="str">
        <f>VLOOKUP($E116,Samples_Ext!$A:$Y,Samples_Seq!P$2,FALSE)</f>
        <v>None</v>
      </c>
      <c r="Q116" s="17" t="str">
        <f>VLOOKUP($E116,Samples_Ext!$A:$Y,Samples_Seq!Q$2,FALSE)</f>
        <v>Vertical</v>
      </c>
      <c r="R116" s="17" t="str">
        <f>VLOOKUP($E116,Samples_Ext!$A:$Y,Samples_Seq!R$2,FALSE)</f>
        <v>Tubes</v>
      </c>
      <c r="S116" s="17" t="str">
        <f>VLOOKUP($E116,Samples_Ext!$A:$Y,Samples_Seq!S$2,FALSE)</f>
        <v>None</v>
      </c>
      <c r="T116" s="17" t="str">
        <f>VLOOKUP($E116,Samples_Ext!$A:$Y,Samples_Seq!T$2,FALSE)</f>
        <v>None</v>
      </c>
      <c r="U116" s="17" t="str">
        <f>VLOOKUP($E116,Samples_Ext!$A:$Y,Samples_Seq!U$2,FALSE)</f>
        <v>None</v>
      </c>
      <c r="V116" s="17" t="str">
        <f>VLOOKUP($E116,Samples_Ext!$A:$Y,Samples_Seq!V$2,FALSE)</f>
        <v>None</v>
      </c>
      <c r="W116" s="17" t="str">
        <f>VLOOKUP($E116,Samples_Ext!$A:$Y,Samples_Seq!W$2,FALSE)</f>
        <v>E</v>
      </c>
      <c r="X116" s="17" t="str">
        <f>VLOOKUP($E116,Samples_Ext!$A:$Y,Samples_Seq!X$2,FALSE)</f>
        <v>01</v>
      </c>
      <c r="Y116" s="17" t="str">
        <f>VLOOKUP($E116,Samples_Ext!$A:$Y,Samples_Seq!Y$2,FALSE)</f>
        <v>PC21459</v>
      </c>
      <c r="Z116" s="17">
        <f>VLOOKUP($E116,Samples_Ext!$A:$Y,Samples_Seq!Z$2,FALSE)</f>
        <v>21.2712</v>
      </c>
      <c r="AA116" s="17">
        <f>VLOOKUP($E116,Samples_Ext!$A:$Y,Samples_Seq!AA$2,FALSE)</f>
        <v>2.5699999999999994</v>
      </c>
      <c r="AB116" s="17">
        <f>VLOOKUP($E116,Samples_Ext!$A:$Y,Samples_Seq!AB$2,FALSE)</f>
        <v>54.666983999999992</v>
      </c>
      <c r="AC116" s="17" t="str">
        <f>VLOOKUP($E116,Samples_Ext!$A:$Y,Samples_Seq!AC$2,FALSE)</f>
        <v>Yes</v>
      </c>
      <c r="AD116" s="17" t="str">
        <f>VLOOKUP($E116,Samples_Ext!$A:$Y,Samples_Seq!AD$2,FALSE)</f>
        <v>No</v>
      </c>
    </row>
    <row r="117" spans="1:30" s="17" customFormat="1" ht="13.8" x14ac:dyDescent="0.3">
      <c r="A117" s="17" t="s">
        <v>1360</v>
      </c>
      <c r="B117" s="17" t="s">
        <v>2181</v>
      </c>
      <c r="C117" s="17" t="s">
        <v>2096</v>
      </c>
      <c r="D117" s="17" t="s">
        <v>2097</v>
      </c>
      <c r="E117" s="17" t="s">
        <v>1360</v>
      </c>
      <c r="F117" s="64" t="str">
        <f t="shared" si="1"/>
        <v>SC553011;</v>
      </c>
      <c r="G117" s="17" t="str">
        <f>IFERROR(VLOOKUP($E117,Samples_Ext!$A:$Y,Samples_Seq!G$2,FALSE),"")</f>
        <v>DZ35316_0072</v>
      </c>
      <c r="H117" s="17" t="str">
        <f>VLOOKUP($E117,Samples_Ext!$A:$Y,Samples_Seq!H$2,FALSE)</f>
        <v>Ext.Control</v>
      </c>
      <c r="I117" s="17" t="s">
        <v>1296</v>
      </c>
      <c r="J117" s="17">
        <f>VLOOKUP($E117,Samples_Ext!$A:$Y,Samples_Seq!J$2,FALSE)</f>
        <v>72</v>
      </c>
      <c r="K117" s="17" t="str">
        <f>VLOOKUP($E117,Samples_Ext!$A:$Y,Samples_Seq!K$2,FALSE)</f>
        <v>AC</v>
      </c>
      <c r="L117" s="17" t="str">
        <f>VLOOKUP($E117,Samples_Ext!$A:$Y,Samples_Seq!L$2,FALSE)</f>
        <v>DZ35316</v>
      </c>
      <c r="M117" s="17" t="str">
        <f>VLOOKUP($E117,Samples_Ext!$A:$Y,Samples_Seq!M$2,FALSE)</f>
        <v>sFEMB-001-R-041</v>
      </c>
      <c r="N117" s="17" t="str">
        <f>VLOOKUP($E117,Samples_Ext!$A:$Y,Samples_Seq!N$2,FALSE)</f>
        <v>ZymoResearch</v>
      </c>
      <c r="O117" s="17" t="str">
        <f>VLOOKUP($E117,Samples_Ext!$A:$Y,Samples_Seq!O$2,FALSE)</f>
        <v>96 MagBead DNA Extraction Kit</v>
      </c>
      <c r="P117" s="17" t="str">
        <f>VLOOKUP($E117,Samples_Ext!$A:$Y,Samples_Seq!P$2,FALSE)</f>
        <v>None</v>
      </c>
      <c r="Q117" s="17" t="str">
        <f>VLOOKUP($E117,Samples_Ext!$A:$Y,Samples_Seq!Q$2,FALSE)</f>
        <v>Vertical</v>
      </c>
      <c r="R117" s="17" t="str">
        <f>VLOOKUP($E117,Samples_Ext!$A:$Y,Samples_Seq!R$2,FALSE)</f>
        <v>Tubes</v>
      </c>
      <c r="S117" s="17" t="str">
        <f>VLOOKUP($E117,Samples_Ext!$A:$Y,Samples_Seq!S$2,FALSE)</f>
        <v>None</v>
      </c>
      <c r="T117" s="17" t="str">
        <f>VLOOKUP($E117,Samples_Ext!$A:$Y,Samples_Seq!T$2,FALSE)</f>
        <v>None</v>
      </c>
      <c r="U117" s="17" t="str">
        <f>VLOOKUP($E117,Samples_Ext!$A:$Y,Samples_Seq!U$2,FALSE)</f>
        <v>None</v>
      </c>
      <c r="V117" s="17" t="str">
        <f>VLOOKUP($E117,Samples_Ext!$A:$Y,Samples_Seq!V$2,FALSE)</f>
        <v>None</v>
      </c>
      <c r="W117" s="17" t="str">
        <f>VLOOKUP($E117,Samples_Ext!$A:$Y,Samples_Seq!W$2,FALSE)</f>
        <v>G</v>
      </c>
      <c r="X117" s="17" t="str">
        <f>VLOOKUP($E117,Samples_Ext!$A:$Y,Samples_Seq!X$2,FALSE)</f>
        <v>01</v>
      </c>
      <c r="Y117" s="17" t="str">
        <f>VLOOKUP($E117,Samples_Ext!$A:$Y,Samples_Seq!Y$2,FALSE)</f>
        <v>PC21459</v>
      </c>
      <c r="Z117" s="17">
        <f>VLOOKUP($E117,Samples_Ext!$A:$Y,Samples_Seq!Z$2,FALSE)</f>
        <v>8.1809999999999992</v>
      </c>
      <c r="AA117" s="17">
        <f>VLOOKUP($E117,Samples_Ext!$A:$Y,Samples_Seq!AA$2,FALSE)</f>
        <v>1.9000000000000004</v>
      </c>
      <c r="AB117" s="17">
        <f>VLOOKUP($E117,Samples_Ext!$A:$Y,Samples_Seq!AB$2,FALSE)</f>
        <v>15.543900000000001</v>
      </c>
      <c r="AC117" s="17" t="str">
        <f>VLOOKUP($E117,Samples_Ext!$A:$Y,Samples_Seq!AC$2,FALSE)</f>
        <v>Yes</v>
      </c>
      <c r="AD117" s="17" t="str">
        <f>VLOOKUP($E117,Samples_Ext!$A:$Y,Samples_Seq!AD$2,FALSE)</f>
        <v>No</v>
      </c>
    </row>
    <row r="118" spans="1:30" s="17" customFormat="1" ht="13.8" hidden="1" x14ac:dyDescent="0.3">
      <c r="A118" s="17" t="s">
        <v>1367</v>
      </c>
      <c r="B118" s="17" t="s">
        <v>2188</v>
      </c>
      <c r="C118" s="17" t="s">
        <v>2096</v>
      </c>
      <c r="D118" s="17" t="s">
        <v>2097</v>
      </c>
      <c r="E118" s="17" t="s">
        <v>1367</v>
      </c>
      <c r="F118" s="64" t="str">
        <f t="shared" si="1"/>
        <v>SC553018;</v>
      </c>
      <c r="G118" s="17" t="str">
        <f>IFERROR(VLOOKUP($E118,Samples_Ext!$A:$Y,Samples_Seq!G$2,FALSE),"")</f>
        <v>Extraction Blank</v>
      </c>
      <c r="H118" s="17" t="str">
        <f>VLOOKUP($E118,Samples_Ext!$A:$Y,Samples_Seq!H$2,FALSE)</f>
        <v>Ext.Control</v>
      </c>
      <c r="I118" s="17" t="str">
        <f>VLOOKUP($E118,Samples_Ext!$A:$Y,Samples_Seq!I$2,FALSE)</f>
        <v>Extraction Blank</v>
      </c>
      <c r="J118" s="17">
        <f>VLOOKUP($E118,Samples_Ext!$A:$Y,Samples_Seq!J$2,FALSE)</f>
        <v>0</v>
      </c>
      <c r="K118" s="17" t="str">
        <f>VLOOKUP($E118,Samples_Ext!$A:$Y,Samples_Seq!K$2,FALSE)</f>
        <v>Ext.Blank</v>
      </c>
      <c r="L118" s="17" t="str">
        <f>VLOOKUP($E118,Samples_Ext!$A:$Y,Samples_Seq!L$2,FALSE)</f>
        <v>Water</v>
      </c>
      <c r="M118" s="17" t="str">
        <f>VLOOKUP($E118,Samples_Ext!$A:$Y,Samples_Seq!M$2,FALSE)</f>
        <v>sFEMB-001-R-041</v>
      </c>
      <c r="N118" s="17" t="str">
        <f>VLOOKUP($E118,Samples_Ext!$A:$Y,Samples_Seq!N$2,FALSE)</f>
        <v>ZymoResearch</v>
      </c>
      <c r="O118" s="17" t="str">
        <f>VLOOKUP($E118,Samples_Ext!$A:$Y,Samples_Seq!O$2,FALSE)</f>
        <v>96 MagBead DNA Extraction Kit</v>
      </c>
      <c r="P118" s="17" t="str">
        <f>VLOOKUP($E118,Samples_Ext!$A:$Y,Samples_Seq!P$2,FALSE)</f>
        <v>None</v>
      </c>
      <c r="Q118" s="17" t="str">
        <f>VLOOKUP($E118,Samples_Ext!$A:$Y,Samples_Seq!Q$2,FALSE)</f>
        <v>Vertical</v>
      </c>
      <c r="R118" s="17" t="str">
        <f>VLOOKUP($E118,Samples_Ext!$A:$Y,Samples_Seq!R$2,FALSE)</f>
        <v>Tubes</v>
      </c>
      <c r="S118" s="17" t="str">
        <f>VLOOKUP($E118,Samples_Ext!$A:$Y,Samples_Seq!S$2,FALSE)</f>
        <v>None</v>
      </c>
      <c r="T118" s="17" t="str">
        <f>VLOOKUP($E118,Samples_Ext!$A:$Y,Samples_Seq!T$2,FALSE)</f>
        <v>None</v>
      </c>
      <c r="U118" s="17" t="str">
        <f>VLOOKUP($E118,Samples_Ext!$A:$Y,Samples_Seq!U$2,FALSE)</f>
        <v>None</v>
      </c>
      <c r="V118" s="17" t="str">
        <f>VLOOKUP($E118,Samples_Ext!$A:$Y,Samples_Seq!V$2,FALSE)</f>
        <v>None</v>
      </c>
      <c r="W118" s="17" t="str">
        <f>VLOOKUP($E118,Samples_Ext!$A:$Y,Samples_Seq!W$2,FALSE)</f>
        <v>F</v>
      </c>
      <c r="X118" s="17" t="str">
        <f>VLOOKUP($E118,Samples_Ext!$A:$Y,Samples_Seq!X$2,FALSE)</f>
        <v>02</v>
      </c>
      <c r="Y118" s="17" t="str">
        <f>VLOOKUP($E118,Samples_Ext!$A:$Y,Samples_Seq!Y$2,FALSE)</f>
        <v>PC21459</v>
      </c>
      <c r="Z118" s="17">
        <f>VLOOKUP($E118,Samples_Ext!$A:$Y,Samples_Seq!Z$2,FALSE)</f>
        <v>44.514299999999999</v>
      </c>
      <c r="AA118" s="17">
        <f>VLOOKUP($E118,Samples_Ext!$A:$Y,Samples_Seq!AA$2,FALSE)</f>
        <v>0.86</v>
      </c>
      <c r="AB118" s="17">
        <f>VLOOKUP($E118,Samples_Ext!$A:$Y,Samples_Seq!AB$2,FALSE)</f>
        <v>38.282297999999997</v>
      </c>
      <c r="AC118" s="17" t="str">
        <f>VLOOKUP($E118,Samples_Ext!$A:$Y,Samples_Seq!AC$2,FALSE)</f>
        <v>Yes</v>
      </c>
      <c r="AD118" s="17" t="str">
        <f>VLOOKUP($E118,Samples_Ext!$A:$Y,Samples_Seq!AD$2,FALSE)</f>
        <v>No</v>
      </c>
    </row>
    <row r="119" spans="1:30" s="17" customFormat="1" ht="13.8" hidden="1" x14ac:dyDescent="0.3">
      <c r="A119" s="17" t="s">
        <v>1368</v>
      </c>
      <c r="B119" s="17" t="s">
        <v>2189</v>
      </c>
      <c r="C119" s="17" t="s">
        <v>2096</v>
      </c>
      <c r="D119" s="17" t="s">
        <v>2097</v>
      </c>
      <c r="E119" s="17" t="s">
        <v>1368</v>
      </c>
      <c r="F119" s="64" t="str">
        <f t="shared" si="1"/>
        <v>SC553019;</v>
      </c>
      <c r="G119" s="17" t="str">
        <f>IFERROR(VLOOKUP($E119,Samples_Ext!$A:$Y,Samples_Seq!G$2,FALSE),"")</f>
        <v>Extraction Blank</v>
      </c>
      <c r="H119" s="17" t="str">
        <f>VLOOKUP($E119,Samples_Ext!$A:$Y,Samples_Seq!H$2,FALSE)</f>
        <v>Ext.Control</v>
      </c>
      <c r="I119" s="17" t="str">
        <f>VLOOKUP($E119,Samples_Ext!$A:$Y,Samples_Seq!I$2,FALSE)</f>
        <v>Extraction Blank</v>
      </c>
      <c r="J119" s="17">
        <f>VLOOKUP($E119,Samples_Ext!$A:$Y,Samples_Seq!J$2,FALSE)</f>
        <v>0</v>
      </c>
      <c r="K119" s="17" t="str">
        <f>VLOOKUP($E119,Samples_Ext!$A:$Y,Samples_Seq!K$2,FALSE)</f>
        <v>Ext.Blank</v>
      </c>
      <c r="L119" s="17" t="str">
        <f>VLOOKUP($E119,Samples_Ext!$A:$Y,Samples_Seq!L$2,FALSE)</f>
        <v>Water</v>
      </c>
      <c r="M119" s="17" t="str">
        <f>VLOOKUP($E119,Samples_Ext!$A:$Y,Samples_Seq!M$2,FALSE)</f>
        <v>sFEMB-001-R-042</v>
      </c>
      <c r="N119" s="17" t="str">
        <f>VLOOKUP($E119,Samples_Ext!$A:$Y,Samples_Seq!N$2,FALSE)</f>
        <v>ThermoFisher</v>
      </c>
      <c r="O119" s="17" t="str">
        <f>VLOOKUP($E119,Samples_Ext!$A:$Y,Samples_Seq!O$2,FALSE)</f>
        <v>MagMax Microbiome Ultra Kit</v>
      </c>
      <c r="P119" s="17" t="str">
        <f>VLOOKUP($E119,Samples_Ext!$A:$Y,Samples_Seq!P$2,FALSE)</f>
        <v>KingFisher</v>
      </c>
      <c r="Q119" s="17" t="str">
        <f>VLOOKUP($E119,Samples_Ext!$A:$Y,Samples_Seq!Q$2,FALSE)</f>
        <v>TissueLyzer</v>
      </c>
      <c r="R119" s="17" t="str">
        <f>VLOOKUP($E119,Samples_Ext!$A:$Y,Samples_Seq!R$2,FALSE)</f>
        <v>Plate</v>
      </c>
      <c r="S119" s="17" t="str">
        <f>VLOOKUP($E119,Samples_Ext!$A:$Y,Samples_Seq!S$2,FALSE)</f>
        <v>None</v>
      </c>
      <c r="T119" s="17" t="str">
        <f>VLOOKUP($E119,Samples_Ext!$A:$Y,Samples_Seq!T$2,FALSE)</f>
        <v>None</v>
      </c>
      <c r="U119" s="17" t="str">
        <f>VLOOKUP($E119,Samples_Ext!$A:$Y,Samples_Seq!U$2,FALSE)</f>
        <v>None</v>
      </c>
      <c r="V119" s="17" t="str">
        <f>VLOOKUP($E119,Samples_Ext!$A:$Y,Samples_Seq!V$2,FALSE)</f>
        <v>None</v>
      </c>
      <c r="W119" s="17" t="str">
        <f>VLOOKUP($E119,Samples_Ext!$A:$Y,Samples_Seq!W$2,FALSE)</f>
        <v>A</v>
      </c>
      <c r="X119" s="17" t="str">
        <f>VLOOKUP($E119,Samples_Ext!$A:$Y,Samples_Seq!X$2,FALSE)</f>
        <v>01</v>
      </c>
      <c r="Y119" s="17" t="str">
        <f>VLOOKUP($E119,Samples_Ext!$A:$Y,Samples_Seq!Y$2,FALSE)</f>
        <v>PC21460</v>
      </c>
      <c r="Z119" s="17">
        <f>VLOOKUP($E119,Samples_Ext!$A:$Y,Samples_Seq!Z$2,FALSE)</f>
        <v>109.2911</v>
      </c>
      <c r="AA119" s="17">
        <f>VLOOKUP($E119,Samples_Ext!$A:$Y,Samples_Seq!AA$2,FALSE)</f>
        <v>1.08</v>
      </c>
      <c r="AB119" s="17">
        <f>VLOOKUP($E119,Samples_Ext!$A:$Y,Samples_Seq!AB$2,FALSE)</f>
        <v>118.03438800000001</v>
      </c>
      <c r="AC119" s="17" t="str">
        <f>VLOOKUP($E119,Samples_Ext!$A:$Y,Samples_Seq!AC$2,FALSE)</f>
        <v>Yes</v>
      </c>
      <c r="AD119" s="17" t="str">
        <f>VLOOKUP($E119,Samples_Ext!$A:$Y,Samples_Seq!AD$2,FALSE)</f>
        <v>No</v>
      </c>
    </row>
    <row r="120" spans="1:30" s="17" customFormat="1" ht="13.8" hidden="1" x14ac:dyDescent="0.3">
      <c r="A120" s="17" t="s">
        <v>1372</v>
      </c>
      <c r="B120" s="17" t="s">
        <v>2193</v>
      </c>
      <c r="C120" s="17" t="s">
        <v>2096</v>
      </c>
      <c r="D120" s="17" t="s">
        <v>2097</v>
      </c>
      <c r="E120" s="17" t="s">
        <v>1372</v>
      </c>
      <c r="F120" s="64" t="str">
        <f t="shared" si="1"/>
        <v>SC553023;</v>
      </c>
      <c r="G120" s="17" t="str">
        <f>IFERROR(VLOOKUP($E120,Samples_Ext!$A:$Y,Samples_Seq!G$2,FALSE),"")</f>
        <v>Extraction Blank</v>
      </c>
      <c r="H120" s="17" t="str">
        <f>VLOOKUP($E120,Samples_Ext!$A:$Y,Samples_Seq!H$2,FALSE)</f>
        <v>Ext.Control</v>
      </c>
      <c r="I120" s="17" t="str">
        <f>VLOOKUP($E120,Samples_Ext!$A:$Y,Samples_Seq!I$2,FALSE)</f>
        <v>Extraction Blank</v>
      </c>
      <c r="J120" s="17">
        <f>VLOOKUP($E120,Samples_Ext!$A:$Y,Samples_Seq!J$2,FALSE)</f>
        <v>0</v>
      </c>
      <c r="K120" s="17" t="str">
        <f>VLOOKUP($E120,Samples_Ext!$A:$Y,Samples_Seq!K$2,FALSE)</f>
        <v>Ext.Blank</v>
      </c>
      <c r="L120" s="17" t="str">
        <f>VLOOKUP($E120,Samples_Ext!$A:$Y,Samples_Seq!L$2,FALSE)</f>
        <v>Water</v>
      </c>
      <c r="M120" s="17" t="str">
        <f>VLOOKUP($E120,Samples_Ext!$A:$Y,Samples_Seq!M$2,FALSE)</f>
        <v>sFEMB-001-R-042</v>
      </c>
      <c r="N120" s="17" t="str">
        <f>VLOOKUP($E120,Samples_Ext!$A:$Y,Samples_Seq!N$2,FALSE)</f>
        <v>ThermoFisher</v>
      </c>
      <c r="O120" s="17" t="str">
        <f>VLOOKUP($E120,Samples_Ext!$A:$Y,Samples_Seq!O$2,FALSE)</f>
        <v>MagMax Microbiome Ultra Kit</v>
      </c>
      <c r="P120" s="17" t="str">
        <f>VLOOKUP($E120,Samples_Ext!$A:$Y,Samples_Seq!P$2,FALSE)</f>
        <v>KingFisher</v>
      </c>
      <c r="Q120" s="17" t="str">
        <f>VLOOKUP($E120,Samples_Ext!$A:$Y,Samples_Seq!Q$2,FALSE)</f>
        <v>TissueLyzer</v>
      </c>
      <c r="R120" s="17" t="str">
        <f>VLOOKUP($E120,Samples_Ext!$A:$Y,Samples_Seq!R$2,FALSE)</f>
        <v>Plate</v>
      </c>
      <c r="S120" s="17" t="str">
        <f>VLOOKUP($E120,Samples_Ext!$A:$Y,Samples_Seq!S$2,FALSE)</f>
        <v>None</v>
      </c>
      <c r="T120" s="17" t="str">
        <f>VLOOKUP($E120,Samples_Ext!$A:$Y,Samples_Seq!T$2,FALSE)</f>
        <v>None</v>
      </c>
      <c r="U120" s="17" t="str">
        <f>VLOOKUP($E120,Samples_Ext!$A:$Y,Samples_Seq!U$2,FALSE)</f>
        <v>None</v>
      </c>
      <c r="V120" s="17" t="str">
        <f>VLOOKUP($E120,Samples_Ext!$A:$Y,Samples_Seq!V$2,FALSE)</f>
        <v>None</v>
      </c>
      <c r="W120" s="17" t="str">
        <f>VLOOKUP($E120,Samples_Ext!$A:$Y,Samples_Seq!W$2,FALSE)</f>
        <v>E</v>
      </c>
      <c r="X120" s="17" t="str">
        <f>VLOOKUP($E120,Samples_Ext!$A:$Y,Samples_Seq!X$2,FALSE)</f>
        <v>01</v>
      </c>
      <c r="Y120" s="17" t="str">
        <f>VLOOKUP($E120,Samples_Ext!$A:$Y,Samples_Seq!Y$2,FALSE)</f>
        <v>PC21460</v>
      </c>
      <c r="Z120" s="17">
        <f>VLOOKUP($E120,Samples_Ext!$A:$Y,Samples_Seq!Z$2,FALSE)</f>
        <v>165.77709999999999</v>
      </c>
      <c r="AA120" s="17">
        <f>VLOOKUP($E120,Samples_Ext!$A:$Y,Samples_Seq!AA$2,FALSE)</f>
        <v>16.96</v>
      </c>
      <c r="AB120" s="17">
        <f>VLOOKUP($E120,Samples_Ext!$A:$Y,Samples_Seq!AB$2,FALSE)</f>
        <v>2811.579616</v>
      </c>
      <c r="AC120" s="17" t="str">
        <f>VLOOKUP($E120,Samples_Ext!$A:$Y,Samples_Seq!AC$2,FALSE)</f>
        <v>Yes</v>
      </c>
      <c r="AD120" s="17" t="str">
        <f>VLOOKUP($E120,Samples_Ext!$A:$Y,Samples_Seq!AD$2,FALSE)</f>
        <v>No</v>
      </c>
    </row>
    <row r="121" spans="1:30" s="17" customFormat="1" ht="13.8" x14ac:dyDescent="0.3">
      <c r="A121" s="17" t="s">
        <v>1374</v>
      </c>
      <c r="B121" s="17" t="s">
        <v>2195</v>
      </c>
      <c r="C121" s="17" t="s">
        <v>2096</v>
      </c>
      <c r="D121" s="17" t="s">
        <v>2097</v>
      </c>
      <c r="E121" s="17" t="s">
        <v>1374</v>
      </c>
      <c r="F121" s="64" t="str">
        <f t="shared" si="1"/>
        <v>SC553025;</v>
      </c>
      <c r="G121" s="17" t="str">
        <f>IFERROR(VLOOKUP($E121,Samples_Ext!$A:$Y,Samples_Seq!G$2,FALSE),"")</f>
        <v>DZ35316_0187</v>
      </c>
      <c r="H121" s="17" t="str">
        <f>VLOOKUP($E121,Samples_Ext!$A:$Y,Samples_Seq!H$2,FALSE)</f>
        <v>Ext.Control</v>
      </c>
      <c r="I121" s="17" t="s">
        <v>1296</v>
      </c>
      <c r="J121" s="17">
        <f>VLOOKUP($E121,Samples_Ext!$A:$Y,Samples_Seq!J$2,FALSE)</f>
        <v>187</v>
      </c>
      <c r="K121" s="17" t="str">
        <f>VLOOKUP($E121,Samples_Ext!$A:$Y,Samples_Seq!K$2,FALSE)</f>
        <v>AC</v>
      </c>
      <c r="L121" s="17" t="str">
        <f>VLOOKUP($E121,Samples_Ext!$A:$Y,Samples_Seq!L$2,FALSE)</f>
        <v>DZ35316</v>
      </c>
      <c r="M121" s="17" t="str">
        <f>VLOOKUP($E121,Samples_Ext!$A:$Y,Samples_Seq!M$2,FALSE)</f>
        <v>sFEMB-001-R-042</v>
      </c>
      <c r="N121" s="17" t="str">
        <f>VLOOKUP($E121,Samples_Ext!$A:$Y,Samples_Seq!N$2,FALSE)</f>
        <v>ThermoFisher</v>
      </c>
      <c r="O121" s="17" t="str">
        <f>VLOOKUP($E121,Samples_Ext!$A:$Y,Samples_Seq!O$2,FALSE)</f>
        <v>MagMax Microbiome Ultra Kit</v>
      </c>
      <c r="P121" s="17" t="str">
        <f>VLOOKUP($E121,Samples_Ext!$A:$Y,Samples_Seq!P$2,FALSE)</f>
        <v>KingFisher</v>
      </c>
      <c r="Q121" s="17" t="str">
        <f>VLOOKUP($E121,Samples_Ext!$A:$Y,Samples_Seq!Q$2,FALSE)</f>
        <v>TissueLyzer</v>
      </c>
      <c r="R121" s="17" t="str">
        <f>VLOOKUP($E121,Samples_Ext!$A:$Y,Samples_Seq!R$2,FALSE)</f>
        <v>Plate</v>
      </c>
      <c r="S121" s="17" t="str">
        <f>VLOOKUP($E121,Samples_Ext!$A:$Y,Samples_Seq!S$2,FALSE)</f>
        <v>None</v>
      </c>
      <c r="T121" s="17" t="str">
        <f>VLOOKUP($E121,Samples_Ext!$A:$Y,Samples_Seq!T$2,FALSE)</f>
        <v>None</v>
      </c>
      <c r="U121" s="17" t="str">
        <f>VLOOKUP($E121,Samples_Ext!$A:$Y,Samples_Seq!U$2,FALSE)</f>
        <v>None</v>
      </c>
      <c r="V121" s="17" t="str">
        <f>VLOOKUP($E121,Samples_Ext!$A:$Y,Samples_Seq!V$2,FALSE)</f>
        <v>None</v>
      </c>
      <c r="W121" s="17" t="str">
        <f>VLOOKUP($E121,Samples_Ext!$A:$Y,Samples_Seq!W$2,FALSE)</f>
        <v>G</v>
      </c>
      <c r="X121" s="17" t="str">
        <f>VLOOKUP($E121,Samples_Ext!$A:$Y,Samples_Seq!X$2,FALSE)</f>
        <v>01</v>
      </c>
      <c r="Y121" s="17" t="str">
        <f>VLOOKUP($E121,Samples_Ext!$A:$Y,Samples_Seq!Y$2,FALSE)</f>
        <v>PC21460</v>
      </c>
      <c r="Z121" s="17">
        <f>VLOOKUP($E121,Samples_Ext!$A:$Y,Samples_Seq!Z$2,FALSE)</f>
        <v>134.91890000000001</v>
      </c>
      <c r="AA121" s="17">
        <f>VLOOKUP($E121,Samples_Ext!$A:$Y,Samples_Seq!AA$2,FALSE)</f>
        <v>1.75</v>
      </c>
      <c r="AB121" s="17">
        <f>VLOOKUP($E121,Samples_Ext!$A:$Y,Samples_Seq!AB$2,FALSE)</f>
        <v>236.10807500000001</v>
      </c>
      <c r="AC121" s="17" t="str">
        <f>VLOOKUP($E121,Samples_Ext!$A:$Y,Samples_Seq!AC$2,FALSE)</f>
        <v>Yes</v>
      </c>
      <c r="AD121" s="17" t="str">
        <f>VLOOKUP($E121,Samples_Ext!$A:$Y,Samples_Seq!AD$2,FALSE)</f>
        <v>No</v>
      </c>
    </row>
    <row r="122" spans="1:30" s="17" customFormat="1" ht="13.8" hidden="1" x14ac:dyDescent="0.3">
      <c r="A122" s="17" t="s">
        <v>1381</v>
      </c>
      <c r="B122" s="17" t="s">
        <v>2202</v>
      </c>
      <c r="C122" s="17" t="s">
        <v>2096</v>
      </c>
      <c r="D122" s="17" t="s">
        <v>2097</v>
      </c>
      <c r="E122" s="17" t="s">
        <v>1381</v>
      </c>
      <c r="F122" s="64" t="str">
        <f t="shared" si="1"/>
        <v>SC553032;</v>
      </c>
      <c r="G122" s="17" t="str">
        <f>IFERROR(VLOOKUP($E122,Samples_Ext!$A:$Y,Samples_Seq!G$2,FALSE),"")</f>
        <v>Extraction Blank</v>
      </c>
      <c r="H122" s="17" t="str">
        <f>VLOOKUP($E122,Samples_Ext!$A:$Y,Samples_Seq!H$2,FALSE)</f>
        <v>Ext.Control</v>
      </c>
      <c r="I122" s="17" t="str">
        <f>VLOOKUP($E122,Samples_Ext!$A:$Y,Samples_Seq!I$2,FALSE)</f>
        <v>Extraction Blank</v>
      </c>
      <c r="J122" s="17">
        <f>VLOOKUP($E122,Samples_Ext!$A:$Y,Samples_Seq!J$2,FALSE)</f>
        <v>0</v>
      </c>
      <c r="K122" s="17" t="str">
        <f>VLOOKUP($E122,Samples_Ext!$A:$Y,Samples_Seq!K$2,FALSE)</f>
        <v>Ext.Blank</v>
      </c>
      <c r="L122" s="17" t="str">
        <f>VLOOKUP($E122,Samples_Ext!$A:$Y,Samples_Seq!L$2,FALSE)</f>
        <v>Water</v>
      </c>
      <c r="M122" s="17" t="str">
        <f>VLOOKUP($E122,Samples_Ext!$A:$Y,Samples_Seq!M$2,FALSE)</f>
        <v>sFEMB-001-R-042</v>
      </c>
      <c r="N122" s="17" t="str">
        <f>VLOOKUP($E122,Samples_Ext!$A:$Y,Samples_Seq!N$2,FALSE)</f>
        <v>ThermoFisher</v>
      </c>
      <c r="O122" s="17" t="str">
        <f>VLOOKUP($E122,Samples_Ext!$A:$Y,Samples_Seq!O$2,FALSE)</f>
        <v>MagMax Microbiome Ultra Kit</v>
      </c>
      <c r="P122" s="17" t="str">
        <f>VLOOKUP($E122,Samples_Ext!$A:$Y,Samples_Seq!P$2,FALSE)</f>
        <v>KingFisher</v>
      </c>
      <c r="Q122" s="17" t="str">
        <f>VLOOKUP($E122,Samples_Ext!$A:$Y,Samples_Seq!Q$2,FALSE)</f>
        <v>TissueLyzer</v>
      </c>
      <c r="R122" s="17" t="str">
        <f>VLOOKUP($E122,Samples_Ext!$A:$Y,Samples_Seq!R$2,FALSE)</f>
        <v>Plate</v>
      </c>
      <c r="S122" s="17" t="str">
        <f>VLOOKUP($E122,Samples_Ext!$A:$Y,Samples_Seq!S$2,FALSE)</f>
        <v>None</v>
      </c>
      <c r="T122" s="17" t="str">
        <f>VLOOKUP($E122,Samples_Ext!$A:$Y,Samples_Seq!T$2,FALSE)</f>
        <v>None</v>
      </c>
      <c r="U122" s="17" t="str">
        <f>VLOOKUP($E122,Samples_Ext!$A:$Y,Samples_Seq!U$2,FALSE)</f>
        <v>None</v>
      </c>
      <c r="V122" s="17" t="str">
        <f>VLOOKUP($E122,Samples_Ext!$A:$Y,Samples_Seq!V$2,FALSE)</f>
        <v>None</v>
      </c>
      <c r="W122" s="17" t="str">
        <f>VLOOKUP($E122,Samples_Ext!$A:$Y,Samples_Seq!W$2,FALSE)</f>
        <v>F</v>
      </c>
      <c r="X122" s="17" t="str">
        <f>VLOOKUP($E122,Samples_Ext!$A:$Y,Samples_Seq!X$2,FALSE)</f>
        <v>02</v>
      </c>
      <c r="Y122" s="17" t="str">
        <f>VLOOKUP($E122,Samples_Ext!$A:$Y,Samples_Seq!Y$2,FALSE)</f>
        <v>PC21460</v>
      </c>
      <c r="Z122" s="17">
        <f>VLOOKUP($E122,Samples_Ext!$A:$Y,Samples_Seq!Z$2,FALSE)</f>
        <v>100.3051</v>
      </c>
      <c r="AA122" s="17">
        <f>VLOOKUP($E122,Samples_Ext!$A:$Y,Samples_Seq!AA$2,FALSE)</f>
        <v>0.9</v>
      </c>
      <c r="AB122" s="17">
        <f>VLOOKUP($E122,Samples_Ext!$A:$Y,Samples_Seq!AB$2,FALSE)</f>
        <v>90.274590000000003</v>
      </c>
      <c r="AC122" s="17" t="str">
        <f>VLOOKUP($E122,Samples_Ext!$A:$Y,Samples_Seq!AC$2,FALSE)</f>
        <v>Yes</v>
      </c>
      <c r="AD122" s="17" t="str">
        <f>VLOOKUP($E122,Samples_Ext!$A:$Y,Samples_Seq!AD$2,FALSE)</f>
        <v>No</v>
      </c>
    </row>
    <row r="123" spans="1:30" s="17" customFormat="1" ht="13.8" hidden="1" x14ac:dyDescent="0.3">
      <c r="A123" s="17" t="s">
        <v>1385</v>
      </c>
      <c r="B123" s="17" t="s">
        <v>2224</v>
      </c>
      <c r="C123" s="17" t="s">
        <v>2096</v>
      </c>
      <c r="D123" s="17" t="s">
        <v>2097</v>
      </c>
      <c r="E123" s="17" t="s">
        <v>1385</v>
      </c>
      <c r="F123" s="64" t="str">
        <f t="shared" si="1"/>
        <v>SC553036;</v>
      </c>
      <c r="G123" s="17" t="str">
        <f>IFERROR(VLOOKUP($E123,Samples_Ext!$A:$Y,Samples_Seq!G$2,FALSE),"")</f>
        <v>Extraction Blank</v>
      </c>
      <c r="H123" s="17" t="str">
        <f>VLOOKUP($E123,Samples_Ext!$A:$Y,Samples_Seq!H$2,FALSE)</f>
        <v>Ext.Control</v>
      </c>
      <c r="I123" s="17" t="str">
        <f>VLOOKUP($E123,Samples_Ext!$A:$Y,Samples_Seq!I$2,FALSE)</f>
        <v>Extraction Blank</v>
      </c>
      <c r="J123" s="17">
        <f>VLOOKUP($E123,Samples_Ext!$A:$Y,Samples_Seq!J$2,FALSE)</f>
        <v>0</v>
      </c>
      <c r="K123" s="17" t="str">
        <f>VLOOKUP($E123,Samples_Ext!$A:$Y,Samples_Seq!K$2,FALSE)</f>
        <v>Ext.Blank</v>
      </c>
      <c r="L123" s="17" t="str">
        <f>VLOOKUP($E123,Samples_Ext!$A:$Y,Samples_Seq!L$2,FALSE)</f>
        <v>Water</v>
      </c>
      <c r="M123" s="17" t="str">
        <f>VLOOKUP($E123,Samples_Ext!$A:$Y,Samples_Seq!M$2,FALSE)</f>
        <v>sFEMB-001-R-043</v>
      </c>
      <c r="N123" s="17" t="str">
        <f>VLOOKUP($E123,Samples_Ext!$A:$Y,Samples_Seq!N$2,FALSE)</f>
        <v>Qiagen</v>
      </c>
      <c r="O123" s="17" t="str">
        <f>VLOOKUP($E123,Samples_Ext!$A:$Y,Samples_Seq!O$2,FALSE)</f>
        <v>DNeasy PowerSoil Pro kit</v>
      </c>
      <c r="P123" s="17" t="str">
        <f>VLOOKUP($E123,Samples_Ext!$A:$Y,Samples_Seq!P$2,FALSE)</f>
        <v>None</v>
      </c>
      <c r="Q123" s="17" t="str">
        <f>VLOOKUP($E123,Samples_Ext!$A:$Y,Samples_Seq!Q$2,FALSE)</f>
        <v>Horizontal</v>
      </c>
      <c r="R123" s="17" t="str">
        <f>VLOOKUP($E123,Samples_Ext!$A:$Y,Samples_Seq!R$2,FALSE)</f>
        <v>Tubes</v>
      </c>
      <c r="S123" s="17" t="str">
        <f>VLOOKUP($E123,Samples_Ext!$A:$Y,Samples_Seq!S$2,FALSE)</f>
        <v>None</v>
      </c>
      <c r="T123" s="17" t="str">
        <f>VLOOKUP($E123,Samples_Ext!$A:$Y,Samples_Seq!T$2,FALSE)</f>
        <v>None</v>
      </c>
      <c r="U123" s="17" t="str">
        <f>VLOOKUP($E123,Samples_Ext!$A:$Y,Samples_Seq!U$2,FALSE)</f>
        <v>None</v>
      </c>
      <c r="V123" s="17" t="str">
        <f>VLOOKUP($E123,Samples_Ext!$A:$Y,Samples_Seq!V$2,FALSE)</f>
        <v>None</v>
      </c>
      <c r="W123" s="17" t="str">
        <f>VLOOKUP($E123,Samples_Ext!$A:$Y,Samples_Seq!W$2,FALSE)</f>
        <v>D</v>
      </c>
      <c r="X123" s="17" t="str">
        <f>VLOOKUP($E123,Samples_Ext!$A:$Y,Samples_Seq!X$2,FALSE)</f>
        <v>01</v>
      </c>
      <c r="Y123" s="17" t="str">
        <f>VLOOKUP($E123,Samples_Ext!$A:$Y,Samples_Seq!Y$2,FALSE)</f>
        <v>PC21461</v>
      </c>
      <c r="Z123" s="17">
        <f>VLOOKUP($E123,Samples_Ext!$A:$Y,Samples_Seq!Z$2,FALSE)</f>
        <v>35.2059</v>
      </c>
      <c r="AA123" s="17">
        <f>VLOOKUP($E123,Samples_Ext!$A:$Y,Samples_Seq!AA$2,FALSE)</f>
        <v>0.48</v>
      </c>
      <c r="AB123" s="17">
        <f>VLOOKUP($E123,Samples_Ext!$A:$Y,Samples_Seq!AB$2,FALSE)</f>
        <v>16.898831999999999</v>
      </c>
      <c r="AC123" s="17" t="str">
        <f>VLOOKUP($E123,Samples_Ext!$A:$Y,Samples_Seq!AC$2,FALSE)</f>
        <v>No</v>
      </c>
      <c r="AD123" s="17" t="str">
        <f>VLOOKUP($E123,Samples_Ext!$A:$Y,Samples_Seq!AD$2,FALSE)</f>
        <v>Yes</v>
      </c>
    </row>
    <row r="124" spans="1:30" s="17" customFormat="1" ht="13.8" hidden="1" x14ac:dyDescent="0.3">
      <c r="A124" s="17" t="s">
        <v>1389</v>
      </c>
      <c r="B124" s="17" t="s">
        <v>2228</v>
      </c>
      <c r="C124" s="17" t="s">
        <v>2096</v>
      </c>
      <c r="D124" s="17" t="s">
        <v>2097</v>
      </c>
      <c r="E124" s="17" t="s">
        <v>1389</v>
      </c>
      <c r="F124" s="64" t="str">
        <f t="shared" si="1"/>
        <v>SC553040;</v>
      </c>
      <c r="G124" s="17" t="str">
        <f>IFERROR(VLOOKUP($E124,Samples_Ext!$A:$Y,Samples_Seq!G$2,FALSE),"")</f>
        <v>Extraction Blank</v>
      </c>
      <c r="H124" s="17" t="str">
        <f>VLOOKUP($E124,Samples_Ext!$A:$Y,Samples_Seq!H$2,FALSE)</f>
        <v>Ext.Control</v>
      </c>
      <c r="I124" s="17" t="str">
        <f>VLOOKUP($E124,Samples_Ext!$A:$Y,Samples_Seq!I$2,FALSE)</f>
        <v>Extraction Blank</v>
      </c>
      <c r="J124" s="17">
        <f>VLOOKUP($E124,Samples_Ext!$A:$Y,Samples_Seq!J$2,FALSE)</f>
        <v>0</v>
      </c>
      <c r="K124" s="17" t="str">
        <f>VLOOKUP($E124,Samples_Ext!$A:$Y,Samples_Seq!K$2,FALSE)</f>
        <v>Ext.Blank</v>
      </c>
      <c r="L124" s="17" t="str">
        <f>VLOOKUP($E124,Samples_Ext!$A:$Y,Samples_Seq!L$2,FALSE)</f>
        <v>Water</v>
      </c>
      <c r="M124" s="17" t="str">
        <f>VLOOKUP($E124,Samples_Ext!$A:$Y,Samples_Seq!M$2,FALSE)</f>
        <v>sFEMB-001-R-044</v>
      </c>
      <c r="N124" s="17" t="str">
        <f>VLOOKUP($E124,Samples_Ext!$A:$Y,Samples_Seq!N$2,FALSE)</f>
        <v>ZymoResearch</v>
      </c>
      <c r="O124" s="17" t="str">
        <f>VLOOKUP($E124,Samples_Ext!$A:$Y,Samples_Seq!O$2,FALSE)</f>
        <v>96 MagBead DNA Extraction Kit</v>
      </c>
      <c r="P124" s="17" t="str">
        <f>VLOOKUP($E124,Samples_Ext!$A:$Y,Samples_Seq!P$2,FALSE)</f>
        <v>None</v>
      </c>
      <c r="Q124" s="17" t="str">
        <f>VLOOKUP($E124,Samples_Ext!$A:$Y,Samples_Seq!Q$2,FALSE)</f>
        <v>Horizontal</v>
      </c>
      <c r="R124" s="17" t="str">
        <f>VLOOKUP($E124,Samples_Ext!$A:$Y,Samples_Seq!R$2,FALSE)</f>
        <v>Tubes</v>
      </c>
      <c r="S124" s="17" t="str">
        <f>VLOOKUP($E124,Samples_Ext!$A:$Y,Samples_Seq!S$2,FALSE)</f>
        <v>None</v>
      </c>
      <c r="T124" s="17" t="str">
        <f>VLOOKUP($E124,Samples_Ext!$A:$Y,Samples_Seq!T$2,FALSE)</f>
        <v>None</v>
      </c>
      <c r="U124" s="17" t="str">
        <f>VLOOKUP($E124,Samples_Ext!$A:$Y,Samples_Seq!U$2,FALSE)</f>
        <v>None</v>
      </c>
      <c r="V124" s="17" t="str">
        <f>VLOOKUP($E124,Samples_Ext!$A:$Y,Samples_Seq!V$2,FALSE)</f>
        <v>None</v>
      </c>
      <c r="W124" s="17" t="str">
        <f>VLOOKUP($E124,Samples_Ext!$A:$Y,Samples_Seq!W$2,FALSE)</f>
        <v>D</v>
      </c>
      <c r="X124" s="17" t="str">
        <f>VLOOKUP($E124,Samples_Ext!$A:$Y,Samples_Seq!X$2,FALSE)</f>
        <v>01</v>
      </c>
      <c r="Y124" s="17" t="str">
        <f>VLOOKUP($E124,Samples_Ext!$A:$Y,Samples_Seq!Y$2,FALSE)</f>
        <v>PC21462</v>
      </c>
      <c r="Z124" s="17">
        <f>VLOOKUP($E124,Samples_Ext!$A:$Y,Samples_Seq!Z$2,FALSE)</f>
        <v>28.093399999999999</v>
      </c>
      <c r="AA124" s="17">
        <f>VLOOKUP($E124,Samples_Ext!$A:$Y,Samples_Seq!AA$2,FALSE)</f>
        <v>0.76</v>
      </c>
      <c r="AB124" s="17">
        <f>VLOOKUP($E124,Samples_Ext!$A:$Y,Samples_Seq!AB$2,FALSE)</f>
        <v>21.350984</v>
      </c>
      <c r="AC124" s="17" t="str">
        <f>VLOOKUP($E124,Samples_Ext!$A:$Y,Samples_Seq!AC$2,FALSE)</f>
        <v>No</v>
      </c>
      <c r="AD124" s="17" t="str">
        <f>VLOOKUP($E124,Samples_Ext!$A:$Y,Samples_Seq!AD$2,FALSE)</f>
        <v>Yes</v>
      </c>
    </row>
    <row r="125" spans="1:30" s="17" customFormat="1" ht="13.8" hidden="1" x14ac:dyDescent="0.3">
      <c r="A125" s="17" t="s">
        <v>1393</v>
      </c>
      <c r="B125" s="17" t="s">
        <v>2232</v>
      </c>
      <c r="C125" s="17" t="s">
        <v>2096</v>
      </c>
      <c r="D125" s="17" t="s">
        <v>2097</v>
      </c>
      <c r="E125" s="17" t="s">
        <v>1393</v>
      </c>
      <c r="F125" s="64" t="str">
        <f t="shared" si="1"/>
        <v>SC553044;</v>
      </c>
      <c r="G125" s="17" t="str">
        <f>IFERROR(VLOOKUP($E125,Samples_Ext!$A:$Y,Samples_Seq!G$2,FALSE),"")</f>
        <v>Extraction Blank</v>
      </c>
      <c r="H125" s="17" t="str">
        <f>VLOOKUP($E125,Samples_Ext!$A:$Y,Samples_Seq!H$2,FALSE)</f>
        <v>Ext.Control</v>
      </c>
      <c r="I125" s="17" t="str">
        <f>VLOOKUP($E125,Samples_Ext!$A:$Y,Samples_Seq!I$2,FALSE)</f>
        <v>Extraction Blank</v>
      </c>
      <c r="J125" s="17">
        <f>VLOOKUP($E125,Samples_Ext!$A:$Y,Samples_Seq!J$2,FALSE)</f>
        <v>0</v>
      </c>
      <c r="K125" s="17" t="str">
        <f>VLOOKUP($E125,Samples_Ext!$A:$Y,Samples_Seq!K$2,FALSE)</f>
        <v>Ext.Blank</v>
      </c>
      <c r="L125" s="17" t="str">
        <f>VLOOKUP($E125,Samples_Ext!$A:$Y,Samples_Seq!L$2,FALSE)</f>
        <v>Water</v>
      </c>
      <c r="M125" s="17" t="str">
        <f>VLOOKUP($E125,Samples_Ext!$A:$Y,Samples_Seq!M$2,FALSE)</f>
        <v>sFEMB-001-R-045</v>
      </c>
      <c r="N125" s="17" t="str">
        <f>VLOOKUP($E125,Samples_Ext!$A:$Y,Samples_Seq!N$2,FALSE)</f>
        <v>Qiagen</v>
      </c>
      <c r="O125" s="17" t="str">
        <f>VLOOKUP($E125,Samples_Ext!$A:$Y,Samples_Seq!O$2,FALSE)</f>
        <v>MagAttract PowerSoil DNA Kit</v>
      </c>
      <c r="P125" s="17" t="str">
        <f>VLOOKUP($E125,Samples_Ext!$A:$Y,Samples_Seq!P$2,FALSE)</f>
        <v>KingFisher</v>
      </c>
      <c r="Q125" s="17" t="str">
        <f>VLOOKUP($E125,Samples_Ext!$A:$Y,Samples_Seq!Q$2,FALSE)</f>
        <v>SPEX</v>
      </c>
      <c r="R125" s="17" t="str">
        <f>VLOOKUP($E125,Samples_Ext!$A:$Y,Samples_Seq!R$2,FALSE)</f>
        <v>Plate</v>
      </c>
      <c r="S125" s="17" t="str">
        <f>VLOOKUP($E125,Samples_Ext!$A:$Y,Samples_Seq!S$2,FALSE)</f>
        <v>None</v>
      </c>
      <c r="T125" s="17" t="str">
        <f>VLOOKUP($E125,Samples_Ext!$A:$Y,Samples_Seq!T$2,FALSE)</f>
        <v>None</v>
      </c>
      <c r="U125" s="17" t="str">
        <f>VLOOKUP($E125,Samples_Ext!$A:$Y,Samples_Seq!U$2,FALSE)</f>
        <v>None</v>
      </c>
      <c r="V125" s="17" t="str">
        <f>VLOOKUP($E125,Samples_Ext!$A:$Y,Samples_Seq!V$2,FALSE)</f>
        <v>None</v>
      </c>
      <c r="W125" s="17" t="str">
        <f>VLOOKUP($E125,Samples_Ext!$A:$Y,Samples_Seq!W$2,FALSE)</f>
        <v>D</v>
      </c>
      <c r="X125" s="17" t="str">
        <f>VLOOKUP($E125,Samples_Ext!$A:$Y,Samples_Seq!X$2,FALSE)</f>
        <v>01</v>
      </c>
      <c r="Y125" s="17" t="str">
        <f>VLOOKUP($E125,Samples_Ext!$A:$Y,Samples_Seq!Y$2,FALSE)</f>
        <v>PC21463</v>
      </c>
      <c r="Z125" s="17">
        <f>VLOOKUP($E125,Samples_Ext!$A:$Y,Samples_Seq!Z$2,FALSE)</f>
        <v>28.7517</v>
      </c>
      <c r="AA125" s="17">
        <f>VLOOKUP($E125,Samples_Ext!$A:$Y,Samples_Seq!AA$2,FALSE)</f>
        <v>0.51</v>
      </c>
      <c r="AB125" s="17">
        <f>VLOOKUP($E125,Samples_Ext!$A:$Y,Samples_Seq!AB$2,FALSE)</f>
        <v>14.663366999999999</v>
      </c>
      <c r="AC125" s="17" t="str">
        <f>VLOOKUP($E125,Samples_Ext!$A:$Y,Samples_Seq!AC$2,FALSE)</f>
        <v>No</v>
      </c>
      <c r="AD125" s="17" t="str">
        <f>VLOOKUP($E125,Samples_Ext!$A:$Y,Samples_Seq!AD$2,FALSE)</f>
        <v>Yes</v>
      </c>
    </row>
    <row r="126" spans="1:30" s="17" customFormat="1" ht="13.8" hidden="1" x14ac:dyDescent="0.3">
      <c r="A126" s="17" t="s">
        <v>1397</v>
      </c>
      <c r="B126" s="17" t="s">
        <v>2236</v>
      </c>
      <c r="C126" s="17" t="s">
        <v>2096</v>
      </c>
      <c r="D126" s="17" t="s">
        <v>2097</v>
      </c>
      <c r="E126" s="17" t="s">
        <v>1397</v>
      </c>
      <c r="F126" s="64" t="str">
        <f t="shared" si="1"/>
        <v>SC553048;</v>
      </c>
      <c r="G126" s="17" t="str">
        <f>IFERROR(VLOOKUP($E126,Samples_Ext!$A:$Y,Samples_Seq!G$2,FALSE),"")</f>
        <v>Extraction Blank</v>
      </c>
      <c r="H126" s="17" t="str">
        <f>VLOOKUP($E126,Samples_Ext!$A:$Y,Samples_Seq!H$2,FALSE)</f>
        <v>Ext.Control</v>
      </c>
      <c r="I126" s="17" t="str">
        <f>VLOOKUP($E126,Samples_Ext!$A:$Y,Samples_Seq!I$2,FALSE)</f>
        <v>Extraction Blank</v>
      </c>
      <c r="J126" s="17">
        <f>VLOOKUP($E126,Samples_Ext!$A:$Y,Samples_Seq!J$2,FALSE)</f>
        <v>0</v>
      </c>
      <c r="K126" s="17" t="str">
        <f>VLOOKUP($E126,Samples_Ext!$A:$Y,Samples_Seq!K$2,FALSE)</f>
        <v>Ext.Blank</v>
      </c>
      <c r="L126" s="17" t="str">
        <f>VLOOKUP($E126,Samples_Ext!$A:$Y,Samples_Seq!L$2,FALSE)</f>
        <v>Water</v>
      </c>
      <c r="M126" s="17" t="str">
        <f>VLOOKUP($E126,Samples_Ext!$A:$Y,Samples_Seq!M$2,FALSE)</f>
        <v>sFEMB-001-R-046</v>
      </c>
      <c r="N126" s="17" t="str">
        <f>VLOOKUP($E126,Samples_Ext!$A:$Y,Samples_Seq!N$2,FALSE)</f>
        <v>Qiagen</v>
      </c>
      <c r="O126" s="17" t="str">
        <f>VLOOKUP($E126,Samples_Ext!$A:$Y,Samples_Seq!O$2,FALSE)</f>
        <v>MagAttract PowerMicrobiome Kit</v>
      </c>
      <c r="P126" s="17" t="str">
        <f>VLOOKUP($E126,Samples_Ext!$A:$Y,Samples_Seq!P$2,FALSE)</f>
        <v>KingFisher</v>
      </c>
      <c r="Q126" s="17" t="str">
        <f>VLOOKUP($E126,Samples_Ext!$A:$Y,Samples_Seq!Q$2,FALSE)</f>
        <v>SPEX</v>
      </c>
      <c r="R126" s="17" t="str">
        <f>VLOOKUP($E126,Samples_Ext!$A:$Y,Samples_Seq!R$2,FALSE)</f>
        <v>Plate</v>
      </c>
      <c r="S126" s="17" t="str">
        <f>VLOOKUP($E126,Samples_Ext!$A:$Y,Samples_Seq!S$2,FALSE)</f>
        <v>None</v>
      </c>
      <c r="T126" s="17" t="str">
        <f>VLOOKUP($E126,Samples_Ext!$A:$Y,Samples_Seq!T$2,FALSE)</f>
        <v>None</v>
      </c>
      <c r="U126" s="17" t="str">
        <f>VLOOKUP($E126,Samples_Ext!$A:$Y,Samples_Seq!U$2,FALSE)</f>
        <v>None</v>
      </c>
      <c r="V126" s="17" t="str">
        <f>VLOOKUP($E126,Samples_Ext!$A:$Y,Samples_Seq!V$2,FALSE)</f>
        <v>None</v>
      </c>
      <c r="W126" s="17" t="str">
        <f>VLOOKUP($E126,Samples_Ext!$A:$Y,Samples_Seq!W$2,FALSE)</f>
        <v>D</v>
      </c>
      <c r="X126" s="17" t="str">
        <f>VLOOKUP($E126,Samples_Ext!$A:$Y,Samples_Seq!X$2,FALSE)</f>
        <v>01</v>
      </c>
      <c r="Y126" s="17" t="str">
        <f>VLOOKUP($E126,Samples_Ext!$A:$Y,Samples_Seq!Y$2,FALSE)</f>
        <v>PC21464</v>
      </c>
      <c r="Z126" s="17">
        <f>VLOOKUP($E126,Samples_Ext!$A:$Y,Samples_Seq!Z$2,FALSE)</f>
        <v>23.491800000000001</v>
      </c>
      <c r="AA126" s="17">
        <f>VLOOKUP($E126,Samples_Ext!$A:$Y,Samples_Seq!AA$2,FALSE)</f>
        <v>0.93</v>
      </c>
      <c r="AB126" s="17">
        <f>VLOOKUP($E126,Samples_Ext!$A:$Y,Samples_Seq!AB$2,FALSE)</f>
        <v>21.847374000000002</v>
      </c>
      <c r="AC126" s="17" t="str">
        <f>VLOOKUP($E126,Samples_Ext!$A:$Y,Samples_Seq!AC$2,FALSE)</f>
        <v>No</v>
      </c>
      <c r="AD126" s="17" t="str">
        <f>VLOOKUP($E126,Samples_Ext!$A:$Y,Samples_Seq!AD$2,FALSE)</f>
        <v>Yes</v>
      </c>
    </row>
    <row r="127" spans="1:30" s="17" customFormat="1" ht="13.8" hidden="1" x14ac:dyDescent="0.3">
      <c r="A127" s="17" t="s">
        <v>1401</v>
      </c>
      <c r="B127" s="17" t="s">
        <v>2240</v>
      </c>
      <c r="C127" s="17" t="s">
        <v>2096</v>
      </c>
      <c r="D127" s="17" t="s">
        <v>2097</v>
      </c>
      <c r="E127" s="17" t="s">
        <v>1401</v>
      </c>
      <c r="F127" s="64" t="str">
        <f t="shared" si="1"/>
        <v>SC553052;</v>
      </c>
      <c r="G127" s="17" t="str">
        <f>IFERROR(VLOOKUP($E127,Samples_Ext!$A:$Y,Samples_Seq!G$2,FALSE),"")</f>
        <v>Extraction Blank</v>
      </c>
      <c r="H127" s="17" t="str">
        <f>VLOOKUP($E127,Samples_Ext!$A:$Y,Samples_Seq!H$2,FALSE)</f>
        <v>Ext.Control</v>
      </c>
      <c r="I127" s="17" t="str">
        <f>VLOOKUP($E127,Samples_Ext!$A:$Y,Samples_Seq!I$2,FALSE)</f>
        <v>Extraction Blank</v>
      </c>
      <c r="J127" s="17">
        <f>VLOOKUP($E127,Samples_Ext!$A:$Y,Samples_Seq!J$2,FALSE)</f>
        <v>0</v>
      </c>
      <c r="K127" s="17" t="str">
        <f>VLOOKUP($E127,Samples_Ext!$A:$Y,Samples_Seq!K$2,FALSE)</f>
        <v>Ext.Blank</v>
      </c>
      <c r="L127" s="17" t="str">
        <f>VLOOKUP($E127,Samples_Ext!$A:$Y,Samples_Seq!L$2,FALSE)</f>
        <v>Water</v>
      </c>
      <c r="M127" s="17" t="str">
        <f>VLOOKUP($E127,Samples_Ext!$A:$Y,Samples_Seq!M$2,FALSE)</f>
        <v>sFEMB-001-R-047</v>
      </c>
      <c r="N127" s="17" t="str">
        <f>VLOOKUP($E127,Samples_Ext!$A:$Y,Samples_Seq!N$2,FALSE)</f>
        <v>Qiagen</v>
      </c>
      <c r="O127" s="17" t="str">
        <f>VLOOKUP($E127,Samples_Ext!$A:$Y,Samples_Seq!O$2,FALSE)</f>
        <v>DNeasy PowerSoil Pro kit</v>
      </c>
      <c r="P127" s="17" t="str">
        <f>VLOOKUP($E127,Samples_Ext!$A:$Y,Samples_Seq!P$2,FALSE)</f>
        <v>None</v>
      </c>
      <c r="Q127" s="17" t="str">
        <f>VLOOKUP($E127,Samples_Ext!$A:$Y,Samples_Seq!Q$2,FALSE)</f>
        <v>SPEX</v>
      </c>
      <c r="R127" s="17" t="str">
        <f>VLOOKUP($E127,Samples_Ext!$A:$Y,Samples_Seq!R$2,FALSE)</f>
        <v>Tubes</v>
      </c>
      <c r="S127" s="17" t="str">
        <f>VLOOKUP($E127,Samples_Ext!$A:$Y,Samples_Seq!S$2,FALSE)</f>
        <v>None</v>
      </c>
      <c r="T127" s="17" t="str">
        <f>VLOOKUP($E127,Samples_Ext!$A:$Y,Samples_Seq!T$2,FALSE)</f>
        <v>None</v>
      </c>
      <c r="U127" s="17" t="str">
        <f>VLOOKUP($E127,Samples_Ext!$A:$Y,Samples_Seq!U$2,FALSE)</f>
        <v>None</v>
      </c>
      <c r="V127" s="17" t="str">
        <f>VLOOKUP($E127,Samples_Ext!$A:$Y,Samples_Seq!V$2,FALSE)</f>
        <v>Residuals of 016</v>
      </c>
      <c r="W127" s="17" t="str">
        <f>VLOOKUP($E127,Samples_Ext!$A:$Y,Samples_Seq!W$2,FALSE)</f>
        <v>D</v>
      </c>
      <c r="X127" s="17" t="str">
        <f>VLOOKUP($E127,Samples_Ext!$A:$Y,Samples_Seq!X$2,FALSE)</f>
        <v>01</v>
      </c>
      <c r="Y127" s="17" t="str">
        <f>VLOOKUP($E127,Samples_Ext!$A:$Y,Samples_Seq!Y$2,FALSE)</f>
        <v>PC21465</v>
      </c>
      <c r="Z127" s="17">
        <f>VLOOKUP($E127,Samples_Ext!$A:$Y,Samples_Seq!Z$2,FALSE)</f>
        <v>41.0655</v>
      </c>
      <c r="AA127" s="17">
        <f>VLOOKUP($E127,Samples_Ext!$A:$Y,Samples_Seq!AA$2,FALSE)</f>
        <v>0.46999999999999992</v>
      </c>
      <c r="AB127" s="17">
        <f>VLOOKUP($E127,Samples_Ext!$A:$Y,Samples_Seq!AB$2,FALSE)</f>
        <v>19.300784999999998</v>
      </c>
      <c r="AC127" s="17" t="str">
        <f>VLOOKUP($E127,Samples_Ext!$A:$Y,Samples_Seq!AC$2,FALSE)</f>
        <v>No</v>
      </c>
      <c r="AD127" s="17" t="str">
        <f>VLOOKUP($E127,Samples_Ext!$A:$Y,Samples_Seq!AD$2,FALSE)</f>
        <v>Yes</v>
      </c>
    </row>
    <row r="128" spans="1:30" s="17" customFormat="1" ht="13.8" hidden="1" x14ac:dyDescent="0.3">
      <c r="A128" s="17" t="s">
        <v>1405</v>
      </c>
      <c r="B128" s="17" t="s">
        <v>2244</v>
      </c>
      <c r="C128" s="17" t="s">
        <v>2096</v>
      </c>
      <c r="D128" s="17" t="s">
        <v>2097</v>
      </c>
      <c r="E128" s="17" t="s">
        <v>1405</v>
      </c>
      <c r="F128" s="64" t="str">
        <f t="shared" si="1"/>
        <v>SC553056;</v>
      </c>
      <c r="G128" s="17" t="str">
        <f>IFERROR(VLOOKUP($E128,Samples_Ext!$A:$Y,Samples_Seq!G$2,FALSE),"")</f>
        <v>Extraction Blank</v>
      </c>
      <c r="H128" s="17" t="str">
        <f>VLOOKUP($E128,Samples_Ext!$A:$Y,Samples_Seq!H$2,FALSE)</f>
        <v>Ext.Control</v>
      </c>
      <c r="I128" s="17" t="str">
        <f>VLOOKUP($E128,Samples_Ext!$A:$Y,Samples_Seq!I$2,FALSE)</f>
        <v>Extraction Blank</v>
      </c>
      <c r="J128" s="17">
        <f>VLOOKUP($E128,Samples_Ext!$A:$Y,Samples_Seq!J$2,FALSE)</f>
        <v>0</v>
      </c>
      <c r="K128" s="17" t="str">
        <f>VLOOKUP($E128,Samples_Ext!$A:$Y,Samples_Seq!K$2,FALSE)</f>
        <v>Ext.Blank</v>
      </c>
      <c r="L128" s="17" t="str">
        <f>VLOOKUP($E128,Samples_Ext!$A:$Y,Samples_Seq!L$2,FALSE)</f>
        <v>Water</v>
      </c>
      <c r="M128" s="17" t="str">
        <f>VLOOKUP($E128,Samples_Ext!$A:$Y,Samples_Seq!M$2,FALSE)</f>
        <v>sFEMB-001-R-048</v>
      </c>
      <c r="N128" s="17" t="str">
        <f>VLOOKUP($E128,Samples_Ext!$A:$Y,Samples_Seq!N$2,FALSE)</f>
        <v>Qiagen</v>
      </c>
      <c r="O128" s="17" t="str">
        <f>VLOOKUP($E128,Samples_Ext!$A:$Y,Samples_Seq!O$2,FALSE)</f>
        <v>MagAttract PowerSoil DNA Kit</v>
      </c>
      <c r="P128" s="17" t="str">
        <f>VLOOKUP($E128,Samples_Ext!$A:$Y,Samples_Seq!P$2,FALSE)</f>
        <v>KingFisher</v>
      </c>
      <c r="Q128" s="17" t="str">
        <f>VLOOKUP($E128,Samples_Ext!$A:$Y,Samples_Seq!Q$2,FALSE)</f>
        <v>SPEX</v>
      </c>
      <c r="R128" s="17" t="str">
        <f>VLOOKUP($E128,Samples_Ext!$A:$Y,Samples_Seq!R$2,FALSE)</f>
        <v>Plate</v>
      </c>
      <c r="S128" s="17" t="str">
        <f>VLOOKUP($E128,Samples_Ext!$A:$Y,Samples_Seq!S$2,FALSE)</f>
        <v>Pro Plate</v>
      </c>
      <c r="T128" s="17" t="str">
        <f>VLOOKUP($E128,Samples_Ext!$A:$Y,Samples_Seq!T$2,FALSE)</f>
        <v>None</v>
      </c>
      <c r="U128" s="17" t="str">
        <f>VLOOKUP($E128,Samples_Ext!$A:$Y,Samples_Seq!U$2,FALSE)</f>
        <v>None</v>
      </c>
      <c r="V128" s="17" t="str">
        <f>VLOOKUP($E128,Samples_Ext!$A:$Y,Samples_Seq!V$2,FALSE)</f>
        <v>None</v>
      </c>
      <c r="W128" s="17" t="str">
        <f>VLOOKUP($E128,Samples_Ext!$A:$Y,Samples_Seq!W$2,FALSE)</f>
        <v>D</v>
      </c>
      <c r="X128" s="17" t="str">
        <f>VLOOKUP($E128,Samples_Ext!$A:$Y,Samples_Seq!X$2,FALSE)</f>
        <v>01</v>
      </c>
      <c r="Y128" s="17" t="str">
        <f>VLOOKUP($E128,Samples_Ext!$A:$Y,Samples_Seq!Y$2,FALSE)</f>
        <v>PC21466</v>
      </c>
      <c r="Z128" s="17">
        <f>VLOOKUP($E128,Samples_Ext!$A:$Y,Samples_Seq!Z$2,FALSE)</f>
        <v>32.525100000000002</v>
      </c>
      <c r="AA128" s="17">
        <f>VLOOKUP($E128,Samples_Ext!$A:$Y,Samples_Seq!AA$2,FALSE)</f>
        <v>0.5</v>
      </c>
      <c r="AB128" s="17">
        <f>VLOOKUP($E128,Samples_Ext!$A:$Y,Samples_Seq!AB$2,FALSE)</f>
        <v>16.262550000000001</v>
      </c>
      <c r="AC128" s="17" t="str">
        <f>VLOOKUP($E128,Samples_Ext!$A:$Y,Samples_Seq!AC$2,FALSE)</f>
        <v>No</v>
      </c>
      <c r="AD128" s="17" t="str">
        <f>VLOOKUP($E128,Samples_Ext!$A:$Y,Samples_Seq!AD$2,FALSE)</f>
        <v>Yes</v>
      </c>
    </row>
    <row r="129" spans="1:30" s="17" customFormat="1" ht="13.8" hidden="1" x14ac:dyDescent="0.3">
      <c r="A129" s="17" t="s">
        <v>1409</v>
      </c>
      <c r="B129" s="17" t="s">
        <v>2248</v>
      </c>
      <c r="C129" s="17" t="s">
        <v>2096</v>
      </c>
      <c r="D129" s="17" t="s">
        <v>2097</v>
      </c>
      <c r="E129" s="17" t="s">
        <v>1409</v>
      </c>
      <c r="F129" s="64" t="str">
        <f t="shared" si="1"/>
        <v>SC553060;</v>
      </c>
      <c r="G129" s="17" t="str">
        <f>IFERROR(VLOOKUP($E129,Samples_Ext!$A:$Y,Samples_Seq!G$2,FALSE),"")</f>
        <v>Extraction Blank</v>
      </c>
      <c r="H129" s="17" t="str">
        <f>VLOOKUP($E129,Samples_Ext!$A:$Y,Samples_Seq!H$2,FALSE)</f>
        <v>Ext.Control</v>
      </c>
      <c r="I129" s="17" t="str">
        <f>VLOOKUP($E129,Samples_Ext!$A:$Y,Samples_Seq!I$2,FALSE)</f>
        <v>Extraction Blank</v>
      </c>
      <c r="J129" s="17">
        <f>VLOOKUP($E129,Samples_Ext!$A:$Y,Samples_Seq!J$2,FALSE)</f>
        <v>0</v>
      </c>
      <c r="K129" s="17" t="str">
        <f>VLOOKUP($E129,Samples_Ext!$A:$Y,Samples_Seq!K$2,FALSE)</f>
        <v>Ext.Blank</v>
      </c>
      <c r="L129" s="17" t="str">
        <f>VLOOKUP($E129,Samples_Ext!$A:$Y,Samples_Seq!L$2,FALSE)</f>
        <v>Water</v>
      </c>
      <c r="M129" s="17" t="str">
        <f>VLOOKUP($E129,Samples_Ext!$A:$Y,Samples_Seq!M$2,FALSE)</f>
        <v>sFEMB-001-R-049</v>
      </c>
      <c r="N129" s="17" t="str">
        <f>VLOOKUP($E129,Samples_Ext!$A:$Y,Samples_Seq!N$2,FALSE)</f>
        <v>ZymoResearch</v>
      </c>
      <c r="O129" s="17" t="str">
        <f>VLOOKUP($E129,Samples_Ext!$A:$Y,Samples_Seq!O$2,FALSE)</f>
        <v>96 MagBead DNA Extraction Kit</v>
      </c>
      <c r="P129" s="17" t="str">
        <f>VLOOKUP($E129,Samples_Ext!$A:$Y,Samples_Seq!P$2,FALSE)</f>
        <v>None</v>
      </c>
      <c r="Q129" s="17" t="str">
        <f>VLOOKUP($E129,Samples_Ext!$A:$Y,Samples_Seq!Q$2,FALSE)</f>
        <v>SPEX</v>
      </c>
      <c r="R129" s="17" t="str">
        <f>VLOOKUP($E129,Samples_Ext!$A:$Y,Samples_Seq!R$2,FALSE)</f>
        <v>Plate</v>
      </c>
      <c r="S129" s="17" t="str">
        <f>VLOOKUP($E129,Samples_Ext!$A:$Y,Samples_Seq!S$2,FALSE)</f>
        <v>None</v>
      </c>
      <c r="T129" s="17" t="str">
        <f>VLOOKUP($E129,Samples_Ext!$A:$Y,Samples_Seq!T$2,FALSE)</f>
        <v>None</v>
      </c>
      <c r="U129" s="17" t="str">
        <f>VLOOKUP($E129,Samples_Ext!$A:$Y,Samples_Seq!U$2,FALSE)</f>
        <v>None</v>
      </c>
      <c r="V129" s="17" t="str">
        <f>VLOOKUP($E129,Samples_Ext!$A:$Y,Samples_Seq!V$2,FALSE)</f>
        <v>None</v>
      </c>
      <c r="W129" s="17" t="str">
        <f>VLOOKUP($E129,Samples_Ext!$A:$Y,Samples_Seq!W$2,FALSE)</f>
        <v>D</v>
      </c>
      <c r="X129" s="17" t="str">
        <f>VLOOKUP($E129,Samples_Ext!$A:$Y,Samples_Seq!X$2,FALSE)</f>
        <v>01</v>
      </c>
      <c r="Y129" s="17" t="str">
        <f>VLOOKUP($E129,Samples_Ext!$A:$Y,Samples_Seq!Y$2,FALSE)</f>
        <v>PC21467</v>
      </c>
      <c r="Z129" s="17">
        <f>VLOOKUP($E129,Samples_Ext!$A:$Y,Samples_Seq!Z$2,FALSE)</f>
        <v>40.474499999999999</v>
      </c>
      <c r="AA129" s="17">
        <f>VLOOKUP($E129,Samples_Ext!$A:$Y,Samples_Seq!AA$2,FALSE)</f>
        <v>0.78000000000000014</v>
      </c>
      <c r="AB129" s="17">
        <f>VLOOKUP($E129,Samples_Ext!$A:$Y,Samples_Seq!AB$2,FALSE)</f>
        <v>31.570110000000003</v>
      </c>
      <c r="AC129" s="17" t="str">
        <f>VLOOKUP($E129,Samples_Ext!$A:$Y,Samples_Seq!AC$2,FALSE)</f>
        <v>No</v>
      </c>
      <c r="AD129" s="17" t="str">
        <f>VLOOKUP($E129,Samples_Ext!$A:$Y,Samples_Seq!AD$2,FALSE)</f>
        <v>Yes</v>
      </c>
    </row>
    <row r="130" spans="1:30" s="17" customFormat="1" ht="13.8" hidden="1" x14ac:dyDescent="0.3">
      <c r="A130" s="17" t="s">
        <v>1413</v>
      </c>
      <c r="B130" s="17" t="s">
        <v>2252</v>
      </c>
      <c r="C130" s="17" t="s">
        <v>2096</v>
      </c>
      <c r="D130" s="17" t="s">
        <v>2097</v>
      </c>
      <c r="E130" s="17" t="s">
        <v>1413</v>
      </c>
      <c r="F130" s="64" t="str">
        <f t="shared" si="1"/>
        <v>SC553064;</v>
      </c>
      <c r="G130" s="17" t="str">
        <f>IFERROR(VLOOKUP($E130,Samples_Ext!$A:$Y,Samples_Seq!G$2,FALSE),"")</f>
        <v>Extraction Blank</v>
      </c>
      <c r="H130" s="17" t="str">
        <f>VLOOKUP($E130,Samples_Ext!$A:$Y,Samples_Seq!H$2,FALSE)</f>
        <v>Ext.Control</v>
      </c>
      <c r="I130" s="17" t="str">
        <f>VLOOKUP($E130,Samples_Ext!$A:$Y,Samples_Seq!I$2,FALSE)</f>
        <v>Extraction Blank</v>
      </c>
      <c r="J130" s="17">
        <f>VLOOKUP($E130,Samples_Ext!$A:$Y,Samples_Seq!J$2,FALSE)</f>
        <v>0</v>
      </c>
      <c r="K130" s="17" t="str">
        <f>VLOOKUP($E130,Samples_Ext!$A:$Y,Samples_Seq!K$2,FALSE)</f>
        <v>Ext.Blank</v>
      </c>
      <c r="L130" s="17" t="str">
        <f>VLOOKUP($E130,Samples_Ext!$A:$Y,Samples_Seq!L$2,FALSE)</f>
        <v>Water</v>
      </c>
      <c r="M130" s="17" t="str">
        <f>VLOOKUP($E130,Samples_Ext!$A:$Y,Samples_Seq!M$2,FALSE)</f>
        <v>sFEMB-001-R-050</v>
      </c>
      <c r="N130" s="17" t="str">
        <f>VLOOKUP($E130,Samples_Ext!$A:$Y,Samples_Seq!N$2,FALSE)</f>
        <v>ThermoFisher</v>
      </c>
      <c r="O130" s="17" t="str">
        <f>VLOOKUP($E130,Samples_Ext!$A:$Y,Samples_Seq!O$2,FALSE)</f>
        <v>MagMax Microbiome Ultra Kit</v>
      </c>
      <c r="P130" s="17" t="str">
        <f>VLOOKUP($E130,Samples_Ext!$A:$Y,Samples_Seq!P$2,FALSE)</f>
        <v>KingFisher</v>
      </c>
      <c r="Q130" s="17" t="str">
        <f>VLOOKUP($E130,Samples_Ext!$A:$Y,Samples_Seq!Q$2,FALSE)</f>
        <v>SPEX</v>
      </c>
      <c r="R130" s="17" t="str">
        <f>VLOOKUP($E130,Samples_Ext!$A:$Y,Samples_Seq!R$2,FALSE)</f>
        <v>Plate</v>
      </c>
      <c r="S130" s="17" t="str">
        <f>VLOOKUP($E130,Samples_Ext!$A:$Y,Samples_Seq!S$2,FALSE)</f>
        <v>None</v>
      </c>
      <c r="T130" s="17" t="str">
        <f>VLOOKUP($E130,Samples_Ext!$A:$Y,Samples_Seq!T$2,FALSE)</f>
        <v>None</v>
      </c>
      <c r="U130" s="17" t="str">
        <f>VLOOKUP($E130,Samples_Ext!$A:$Y,Samples_Seq!U$2,FALSE)</f>
        <v>None</v>
      </c>
      <c r="V130" s="17" t="str">
        <f>VLOOKUP($E130,Samples_Ext!$A:$Y,Samples_Seq!V$2,FALSE)</f>
        <v>None</v>
      </c>
      <c r="W130" s="17" t="str">
        <f>VLOOKUP($E130,Samples_Ext!$A:$Y,Samples_Seq!W$2,FALSE)</f>
        <v>D</v>
      </c>
      <c r="X130" s="17" t="str">
        <f>VLOOKUP($E130,Samples_Ext!$A:$Y,Samples_Seq!X$2,FALSE)</f>
        <v>01</v>
      </c>
      <c r="Y130" s="17" t="str">
        <f>VLOOKUP($E130,Samples_Ext!$A:$Y,Samples_Seq!Y$2,FALSE)</f>
        <v>PC21468</v>
      </c>
      <c r="Z130" s="17">
        <f>VLOOKUP($E130,Samples_Ext!$A:$Y,Samples_Seq!Z$2,FALSE)</f>
        <v>112.8528</v>
      </c>
      <c r="AA130" s="17">
        <f>VLOOKUP($E130,Samples_Ext!$A:$Y,Samples_Seq!AA$2,FALSE)</f>
        <v>0.88</v>
      </c>
      <c r="AB130" s="17">
        <f>VLOOKUP($E130,Samples_Ext!$A:$Y,Samples_Seq!AB$2,FALSE)</f>
        <v>99.310463999999996</v>
      </c>
      <c r="AC130" s="17" t="str">
        <f>VLOOKUP($E130,Samples_Ext!$A:$Y,Samples_Seq!AC$2,FALSE)</f>
        <v>No</v>
      </c>
      <c r="AD130" s="17" t="str">
        <f>VLOOKUP($E130,Samples_Ext!$A:$Y,Samples_Seq!AD$2,FALSE)</f>
        <v>Yes</v>
      </c>
    </row>
    <row r="131" spans="1:30" s="17" customFormat="1" ht="13.8" hidden="1" x14ac:dyDescent="0.3">
      <c r="A131" s="17" t="s">
        <v>1461</v>
      </c>
      <c r="B131" s="17" t="s">
        <v>2256</v>
      </c>
      <c r="C131" s="17" t="s">
        <v>2096</v>
      </c>
      <c r="D131" s="17" t="s">
        <v>2097</v>
      </c>
      <c r="E131" s="17" t="s">
        <v>1461</v>
      </c>
      <c r="F131" s="64" t="str">
        <f t="shared" si="1"/>
        <v>SC553068;</v>
      </c>
      <c r="G131" s="17" t="str">
        <f>IFERROR(VLOOKUP($E131,Samples_Ext!$A:$Y,Samples_Seq!G$2,FALSE),"")</f>
        <v>Extraction Blank</v>
      </c>
      <c r="H131" s="17" t="str">
        <f>VLOOKUP($E131,Samples_Ext!$A:$Y,Samples_Seq!H$2,FALSE)</f>
        <v>Ext.Control</v>
      </c>
      <c r="I131" s="17" t="str">
        <f>VLOOKUP($E131,Samples_Ext!$A:$Y,Samples_Seq!I$2,FALSE)</f>
        <v>Extraction Blank</v>
      </c>
      <c r="J131" s="17">
        <f>VLOOKUP($E131,Samples_Ext!$A:$Y,Samples_Seq!J$2,FALSE)</f>
        <v>0</v>
      </c>
      <c r="K131" s="17" t="str">
        <f>VLOOKUP($E131,Samples_Ext!$A:$Y,Samples_Seq!K$2,FALSE)</f>
        <v>Ext.Blank</v>
      </c>
      <c r="L131" s="17" t="str">
        <f>VLOOKUP($E131,Samples_Ext!$A:$Y,Samples_Seq!L$2,FALSE)</f>
        <v>Water</v>
      </c>
      <c r="M131" s="17" t="str">
        <f>VLOOKUP($E131,Samples_Ext!$A:$Y,Samples_Seq!M$2,FALSE)</f>
        <v>sFEMB-001-R-051</v>
      </c>
      <c r="N131" s="17" t="str">
        <f>VLOOKUP($E131,Samples_Ext!$A:$Y,Samples_Seq!N$2,FALSE)</f>
        <v>Qiagen</v>
      </c>
      <c r="O131" s="17" t="str">
        <f>VLOOKUP($E131,Samples_Ext!$A:$Y,Samples_Seq!O$2,FALSE)</f>
        <v>MagAttract PowerSoil DNA Kit</v>
      </c>
      <c r="P131" s="17" t="str">
        <f>VLOOKUP($E131,Samples_Ext!$A:$Y,Samples_Seq!P$2,FALSE)</f>
        <v>KingFisher</v>
      </c>
      <c r="Q131" s="17" t="str">
        <f>VLOOKUP($E131,Samples_Ext!$A:$Y,Samples_Seq!Q$2,FALSE)</f>
        <v>AFA</v>
      </c>
      <c r="R131" s="17" t="str">
        <f>VLOOKUP($E131,Samples_Ext!$A:$Y,Samples_Seq!R$2,FALSE)</f>
        <v>Tubes</v>
      </c>
      <c r="S131" s="17" t="str">
        <f>VLOOKUP($E131,Samples_Ext!$A:$Y,Samples_Seq!S$2,FALSE)</f>
        <v>AFA</v>
      </c>
      <c r="T131" s="17">
        <f>VLOOKUP($E131,Samples_Ext!$A:$Y,Samples_Seq!T$2,FALSE)</f>
        <v>2</v>
      </c>
      <c r="U131" s="17">
        <f>VLOOKUP($E131,Samples_Ext!$A:$Y,Samples_Seq!U$2,FALSE)</f>
        <v>140</v>
      </c>
      <c r="V131" s="17" t="str">
        <f>VLOOKUP($E131,Samples_Ext!$A:$Y,Samples_Seq!V$2,FALSE)</f>
        <v>None</v>
      </c>
      <c r="W131" s="17" t="str">
        <f>VLOOKUP($E131,Samples_Ext!$A:$Y,Samples_Seq!W$2,FALSE)</f>
        <v>D</v>
      </c>
      <c r="X131" s="17" t="str">
        <f>VLOOKUP($E131,Samples_Ext!$A:$Y,Samples_Seq!X$2,FALSE)</f>
        <v>01</v>
      </c>
      <c r="Y131" s="17" t="str">
        <f>VLOOKUP($E131,Samples_Ext!$A:$Y,Samples_Seq!Y$2,FALSE)</f>
        <v>PC21491</v>
      </c>
      <c r="Z131" s="17">
        <f>VLOOKUP($E131,Samples_Ext!$A:$Y,Samples_Seq!Z$2,FALSE)</f>
        <v>17.4009</v>
      </c>
      <c r="AA131" s="17">
        <f>VLOOKUP($E131,Samples_Ext!$A:$Y,Samples_Seq!AA$2,FALSE)</f>
        <v>0.62</v>
      </c>
      <c r="AB131" s="17">
        <f>VLOOKUP($E131,Samples_Ext!$A:$Y,Samples_Seq!AB$2,FALSE)</f>
        <v>10.788558</v>
      </c>
      <c r="AC131" s="17" t="str">
        <f>VLOOKUP($E131,Samples_Ext!$A:$Y,Samples_Seq!AC$2,FALSE)</f>
        <v>No</v>
      </c>
      <c r="AD131" s="17" t="str">
        <f>VLOOKUP($E131,Samples_Ext!$A:$Y,Samples_Seq!AD$2,FALSE)</f>
        <v>Yes</v>
      </c>
    </row>
    <row r="132" spans="1:30" s="17" customFormat="1" ht="13.8" hidden="1" x14ac:dyDescent="0.3">
      <c r="A132" s="17" t="s">
        <v>1472</v>
      </c>
      <c r="B132" s="17" t="s">
        <v>2267</v>
      </c>
      <c r="C132" s="17" t="s">
        <v>2096</v>
      </c>
      <c r="D132" s="17" t="s">
        <v>2097</v>
      </c>
      <c r="E132" s="17" t="s">
        <v>1472</v>
      </c>
      <c r="F132" s="64" t="str">
        <f t="shared" ref="F132:F195" si="2">_xlfn.CONCAT(E132,";")</f>
        <v>SC553079;</v>
      </c>
      <c r="G132" s="17" t="str">
        <f>IFERROR(VLOOKUP($E132,Samples_Ext!$A:$Y,Samples_Seq!G$2,FALSE),"")</f>
        <v>Extraction Blank</v>
      </c>
      <c r="H132" s="17" t="str">
        <f>VLOOKUP($E132,Samples_Ext!$A:$Y,Samples_Seq!H$2,FALSE)</f>
        <v>Ext.Control</v>
      </c>
      <c r="I132" s="17" t="str">
        <f>VLOOKUP($E132,Samples_Ext!$A:$Y,Samples_Seq!I$2,FALSE)</f>
        <v>Extraction Blank</v>
      </c>
      <c r="J132" s="17">
        <f>VLOOKUP($E132,Samples_Ext!$A:$Y,Samples_Seq!J$2,FALSE)</f>
        <v>0</v>
      </c>
      <c r="K132" s="17" t="str">
        <f>VLOOKUP($E132,Samples_Ext!$A:$Y,Samples_Seq!K$2,FALSE)</f>
        <v>Ext.Blank</v>
      </c>
      <c r="L132" s="17" t="str">
        <f>VLOOKUP($E132,Samples_Ext!$A:$Y,Samples_Seq!L$2,FALSE)</f>
        <v>Water</v>
      </c>
      <c r="M132" s="17" t="str">
        <f>VLOOKUP($E132,Samples_Ext!$A:$Y,Samples_Seq!M$2,FALSE)</f>
        <v>sFEMB-001-R-052</v>
      </c>
      <c r="N132" s="17" t="str">
        <f>VLOOKUP($E132,Samples_Ext!$A:$Y,Samples_Seq!N$2,FALSE)</f>
        <v>Qiagen</v>
      </c>
      <c r="O132" s="17" t="str">
        <f>VLOOKUP($E132,Samples_Ext!$A:$Y,Samples_Seq!O$2,FALSE)</f>
        <v>MagAttract PowerMicrobiome Kit</v>
      </c>
      <c r="P132" s="17" t="str">
        <f>VLOOKUP($E132,Samples_Ext!$A:$Y,Samples_Seq!P$2,FALSE)</f>
        <v>KingFisher</v>
      </c>
      <c r="Q132" s="17" t="str">
        <f>VLOOKUP($E132,Samples_Ext!$A:$Y,Samples_Seq!Q$2,FALSE)</f>
        <v>AFA</v>
      </c>
      <c r="R132" s="17" t="str">
        <f>VLOOKUP($E132,Samples_Ext!$A:$Y,Samples_Seq!R$2,FALSE)</f>
        <v>Tubes</v>
      </c>
      <c r="S132" s="17" t="str">
        <f>VLOOKUP($E132,Samples_Ext!$A:$Y,Samples_Seq!S$2,FALSE)</f>
        <v>AFA</v>
      </c>
      <c r="T132" s="17">
        <f>VLOOKUP($E132,Samples_Ext!$A:$Y,Samples_Seq!T$2,FALSE)</f>
        <v>2</v>
      </c>
      <c r="U132" s="17">
        <f>VLOOKUP($E132,Samples_Ext!$A:$Y,Samples_Seq!U$2,FALSE)</f>
        <v>140</v>
      </c>
      <c r="V132" s="17" t="str">
        <f>VLOOKUP($E132,Samples_Ext!$A:$Y,Samples_Seq!V$2,FALSE)</f>
        <v>None</v>
      </c>
      <c r="W132" s="17" t="str">
        <f>VLOOKUP($E132,Samples_Ext!$A:$Y,Samples_Seq!W$2,FALSE)</f>
        <v>C</v>
      </c>
      <c r="X132" s="17" t="str">
        <f>VLOOKUP($E132,Samples_Ext!$A:$Y,Samples_Seq!X$2,FALSE)</f>
        <v>02</v>
      </c>
      <c r="Y132" s="17" t="str">
        <f>VLOOKUP($E132,Samples_Ext!$A:$Y,Samples_Seq!Y$2,FALSE)</f>
        <v>PC21492</v>
      </c>
      <c r="Z132" s="17">
        <f>VLOOKUP($E132,Samples_Ext!$A:$Y,Samples_Seq!Z$2,FALSE)</f>
        <v>24.931000000000001</v>
      </c>
      <c r="AA132" s="17">
        <f>VLOOKUP($E132,Samples_Ext!$A:$Y,Samples_Seq!AA$2,FALSE)</f>
        <v>0.73</v>
      </c>
      <c r="AB132" s="17">
        <f>VLOOKUP($E132,Samples_Ext!$A:$Y,Samples_Seq!AB$2,FALSE)</f>
        <v>18.199629999999999</v>
      </c>
      <c r="AC132" s="17" t="str">
        <f>VLOOKUP($E132,Samples_Ext!$A:$Y,Samples_Seq!AC$2,FALSE)</f>
        <v>No</v>
      </c>
      <c r="AD132" s="17" t="str">
        <f>VLOOKUP($E132,Samples_Ext!$A:$Y,Samples_Seq!AD$2,FALSE)</f>
        <v>Yes</v>
      </c>
    </row>
    <row r="133" spans="1:30" s="17" customFormat="1" ht="13.8" hidden="1" x14ac:dyDescent="0.3">
      <c r="A133" s="17" t="s">
        <v>1475</v>
      </c>
      <c r="B133" s="17" t="s">
        <v>2270</v>
      </c>
      <c r="C133" s="17" t="s">
        <v>2096</v>
      </c>
      <c r="D133" s="17" t="s">
        <v>2097</v>
      </c>
      <c r="E133" s="17" t="s">
        <v>1475</v>
      </c>
      <c r="F133" s="64" t="str">
        <f t="shared" si="2"/>
        <v>SC553082;</v>
      </c>
      <c r="G133" s="17" t="str">
        <f>IFERROR(VLOOKUP($E133,Samples_Ext!$A:$Y,Samples_Seq!G$2,FALSE),"")</f>
        <v>Extraction Blank</v>
      </c>
      <c r="H133" s="17" t="str">
        <f>VLOOKUP($E133,Samples_Ext!$A:$Y,Samples_Seq!H$2,FALSE)</f>
        <v>Ext.Control</v>
      </c>
      <c r="I133" s="17" t="str">
        <f>VLOOKUP($E133,Samples_Ext!$A:$Y,Samples_Seq!I$2,FALSE)</f>
        <v>Extraction Blank</v>
      </c>
      <c r="J133" s="17">
        <f>VLOOKUP($E133,Samples_Ext!$A:$Y,Samples_Seq!J$2,FALSE)</f>
        <v>0</v>
      </c>
      <c r="K133" s="17" t="str">
        <f>VLOOKUP($E133,Samples_Ext!$A:$Y,Samples_Seq!K$2,FALSE)</f>
        <v>Ext.Blank</v>
      </c>
      <c r="L133" s="17" t="str">
        <f>VLOOKUP($E133,Samples_Ext!$A:$Y,Samples_Seq!L$2,FALSE)</f>
        <v>Water</v>
      </c>
      <c r="M133" s="17" t="str">
        <f>VLOOKUP($E133,Samples_Ext!$A:$Y,Samples_Seq!M$2,FALSE)</f>
        <v>sFEMB-001-R-052</v>
      </c>
      <c r="N133" s="17" t="str">
        <f>VLOOKUP($E133,Samples_Ext!$A:$Y,Samples_Seq!N$2,FALSE)</f>
        <v>Qiagen</v>
      </c>
      <c r="O133" s="17" t="str">
        <f>VLOOKUP($E133,Samples_Ext!$A:$Y,Samples_Seq!O$2,FALSE)</f>
        <v>MagAttract PowerMicrobiome Kit</v>
      </c>
      <c r="P133" s="17" t="str">
        <f>VLOOKUP($E133,Samples_Ext!$A:$Y,Samples_Seq!P$2,FALSE)</f>
        <v>KingFisher</v>
      </c>
      <c r="Q133" s="17" t="str">
        <f>VLOOKUP($E133,Samples_Ext!$A:$Y,Samples_Seq!Q$2,FALSE)</f>
        <v>AFA</v>
      </c>
      <c r="R133" s="17" t="str">
        <f>VLOOKUP($E133,Samples_Ext!$A:$Y,Samples_Seq!R$2,FALSE)</f>
        <v>Tubes</v>
      </c>
      <c r="S133" s="17" t="str">
        <f>VLOOKUP($E133,Samples_Ext!$A:$Y,Samples_Seq!S$2,FALSE)</f>
        <v>AFA</v>
      </c>
      <c r="T133" s="17">
        <f>VLOOKUP($E133,Samples_Ext!$A:$Y,Samples_Seq!T$2,FALSE)</f>
        <v>2</v>
      </c>
      <c r="U133" s="17">
        <f>VLOOKUP($E133,Samples_Ext!$A:$Y,Samples_Seq!U$2,FALSE)</f>
        <v>140</v>
      </c>
      <c r="V133" s="17" t="str">
        <f>VLOOKUP($E133,Samples_Ext!$A:$Y,Samples_Seq!V$2,FALSE)</f>
        <v>None</v>
      </c>
      <c r="W133" s="17" t="str">
        <f>VLOOKUP($E133,Samples_Ext!$A:$Y,Samples_Seq!W$2,FALSE)</f>
        <v>F</v>
      </c>
      <c r="X133" s="17" t="str">
        <f>VLOOKUP($E133,Samples_Ext!$A:$Y,Samples_Seq!X$2,FALSE)</f>
        <v>02</v>
      </c>
      <c r="Y133" s="17" t="str">
        <f>VLOOKUP($E133,Samples_Ext!$A:$Y,Samples_Seq!Y$2,FALSE)</f>
        <v>PC21492</v>
      </c>
      <c r="Z133" s="17">
        <f>VLOOKUP($E133,Samples_Ext!$A:$Y,Samples_Seq!Z$2,FALSE)</f>
        <v>26.302800000000001</v>
      </c>
      <c r="AA133" s="17">
        <f>VLOOKUP($E133,Samples_Ext!$A:$Y,Samples_Seq!AA$2,FALSE)</f>
        <v>0.65999999999999992</v>
      </c>
      <c r="AB133" s="17">
        <f>VLOOKUP($E133,Samples_Ext!$A:$Y,Samples_Seq!AB$2,FALSE)</f>
        <v>17.359848</v>
      </c>
      <c r="AC133" s="17" t="str">
        <f>VLOOKUP($E133,Samples_Ext!$A:$Y,Samples_Seq!AC$2,FALSE)</f>
        <v>No</v>
      </c>
      <c r="AD133" s="17" t="str">
        <f>VLOOKUP($E133,Samples_Ext!$A:$Y,Samples_Seq!AD$2,FALSE)</f>
        <v>Yes</v>
      </c>
    </row>
    <row r="134" spans="1:30" s="17" customFormat="1" ht="13.8" hidden="1" x14ac:dyDescent="0.3">
      <c r="A134" s="17" t="s">
        <v>1479</v>
      </c>
      <c r="B134" s="17" t="s">
        <v>2274</v>
      </c>
      <c r="C134" s="17" t="s">
        <v>2096</v>
      </c>
      <c r="D134" s="17" t="s">
        <v>2097</v>
      </c>
      <c r="E134" s="17" t="s">
        <v>1479</v>
      </c>
      <c r="F134" s="64" t="str">
        <f t="shared" si="2"/>
        <v>SC553086;</v>
      </c>
      <c r="G134" s="17" t="str">
        <f>IFERROR(VLOOKUP($E134,Samples_Ext!$A:$Y,Samples_Seq!G$2,FALSE),"")</f>
        <v>Extraction Blank</v>
      </c>
      <c r="H134" s="17" t="str">
        <f>VLOOKUP($E134,Samples_Ext!$A:$Y,Samples_Seq!H$2,FALSE)</f>
        <v>Ext.Control</v>
      </c>
      <c r="I134" s="17" t="str">
        <f>VLOOKUP($E134,Samples_Ext!$A:$Y,Samples_Seq!I$2,FALSE)</f>
        <v>Extraction Blank</v>
      </c>
      <c r="J134" s="17">
        <f>VLOOKUP($E134,Samples_Ext!$A:$Y,Samples_Seq!J$2,FALSE)</f>
        <v>0</v>
      </c>
      <c r="K134" s="17" t="str">
        <f>VLOOKUP($E134,Samples_Ext!$A:$Y,Samples_Seq!K$2,FALSE)</f>
        <v>Ext.Blank</v>
      </c>
      <c r="L134" s="17" t="str">
        <f>VLOOKUP($E134,Samples_Ext!$A:$Y,Samples_Seq!L$2,FALSE)</f>
        <v>Water</v>
      </c>
      <c r="M134" s="17" t="str">
        <f>VLOOKUP($E134,Samples_Ext!$A:$Y,Samples_Seq!M$2,FALSE)</f>
        <v>sFEMB-001-R-053</v>
      </c>
      <c r="N134" s="17" t="str">
        <f>VLOOKUP($E134,Samples_Ext!$A:$Y,Samples_Seq!N$2,FALSE)</f>
        <v>Qiagen</v>
      </c>
      <c r="O134" s="17" t="str">
        <f>VLOOKUP($E134,Samples_Ext!$A:$Y,Samples_Seq!O$2,FALSE)</f>
        <v>DNeasy PowerSoil Pro kit</v>
      </c>
      <c r="P134" s="17" t="str">
        <f>VLOOKUP($E134,Samples_Ext!$A:$Y,Samples_Seq!P$2,FALSE)</f>
        <v>None</v>
      </c>
      <c r="Q134" s="17" t="str">
        <f>VLOOKUP($E134,Samples_Ext!$A:$Y,Samples_Seq!Q$2,FALSE)</f>
        <v>AFA</v>
      </c>
      <c r="R134" s="17" t="str">
        <f>VLOOKUP($E134,Samples_Ext!$A:$Y,Samples_Seq!R$2,FALSE)</f>
        <v>Tubes</v>
      </c>
      <c r="S134" s="17" t="str">
        <f>VLOOKUP($E134,Samples_Ext!$A:$Y,Samples_Seq!S$2,FALSE)</f>
        <v>AFA</v>
      </c>
      <c r="T134" s="17">
        <f>VLOOKUP($E134,Samples_Ext!$A:$Y,Samples_Seq!T$2,FALSE)</f>
        <v>2</v>
      </c>
      <c r="U134" s="17">
        <f>VLOOKUP($E134,Samples_Ext!$A:$Y,Samples_Seq!U$2,FALSE)</f>
        <v>140</v>
      </c>
      <c r="V134" s="17" t="str">
        <f>VLOOKUP($E134,Samples_Ext!$A:$Y,Samples_Seq!V$2,FALSE)</f>
        <v>None</v>
      </c>
      <c r="W134" s="17" t="str">
        <f>VLOOKUP($E134,Samples_Ext!$A:$Y,Samples_Seq!W$2,FALSE)</f>
        <v>D</v>
      </c>
      <c r="X134" s="17" t="str">
        <f>VLOOKUP($E134,Samples_Ext!$A:$Y,Samples_Seq!X$2,FALSE)</f>
        <v>01</v>
      </c>
      <c r="Y134" s="17" t="str">
        <f>VLOOKUP($E134,Samples_Ext!$A:$Y,Samples_Seq!Y$2,FALSE)</f>
        <v>PC21493</v>
      </c>
      <c r="Z134" s="17">
        <f>VLOOKUP($E134,Samples_Ext!$A:$Y,Samples_Seq!Z$2,FALSE)</f>
        <v>41.132199999999997</v>
      </c>
      <c r="AA134" s="17">
        <f>VLOOKUP($E134,Samples_Ext!$A:$Y,Samples_Seq!AA$2,FALSE)</f>
        <v>0.48</v>
      </c>
      <c r="AB134" s="17">
        <f>VLOOKUP($E134,Samples_Ext!$A:$Y,Samples_Seq!AB$2,FALSE)</f>
        <v>19.743455999999998</v>
      </c>
      <c r="AC134" s="17" t="str">
        <f>VLOOKUP($E134,Samples_Ext!$A:$Y,Samples_Seq!AC$2,FALSE)</f>
        <v>No</v>
      </c>
      <c r="AD134" s="17" t="str">
        <f>VLOOKUP($E134,Samples_Ext!$A:$Y,Samples_Seq!AD$2,FALSE)</f>
        <v>Yes</v>
      </c>
    </row>
    <row r="135" spans="1:30" s="17" customFormat="1" ht="13.8" hidden="1" x14ac:dyDescent="0.3">
      <c r="A135" s="17" t="s">
        <v>1483</v>
      </c>
      <c r="B135" s="17" t="s">
        <v>2278</v>
      </c>
      <c r="C135" s="17" t="s">
        <v>2096</v>
      </c>
      <c r="D135" s="17" t="s">
        <v>2097</v>
      </c>
      <c r="E135" s="17" t="s">
        <v>1483</v>
      </c>
      <c r="F135" s="64" t="str">
        <f t="shared" si="2"/>
        <v>SC553090;</v>
      </c>
      <c r="G135" s="17" t="str">
        <f>IFERROR(VLOOKUP($E135,Samples_Ext!$A:$Y,Samples_Seq!G$2,FALSE),"")</f>
        <v>Extraction Blank</v>
      </c>
      <c r="H135" s="17" t="str">
        <f>VLOOKUP($E135,Samples_Ext!$A:$Y,Samples_Seq!H$2,FALSE)</f>
        <v>Ext.Control</v>
      </c>
      <c r="I135" s="17" t="str">
        <f>VLOOKUP($E135,Samples_Ext!$A:$Y,Samples_Seq!I$2,FALSE)</f>
        <v>Extraction Blank</v>
      </c>
      <c r="J135" s="17">
        <f>VLOOKUP($E135,Samples_Ext!$A:$Y,Samples_Seq!J$2,FALSE)</f>
        <v>0</v>
      </c>
      <c r="K135" s="17" t="str">
        <f>VLOOKUP($E135,Samples_Ext!$A:$Y,Samples_Seq!K$2,FALSE)</f>
        <v>Ext.Blank</v>
      </c>
      <c r="L135" s="17" t="str">
        <f>VLOOKUP($E135,Samples_Ext!$A:$Y,Samples_Seq!L$2,FALSE)</f>
        <v>Water</v>
      </c>
      <c r="M135" s="17" t="str">
        <f>VLOOKUP($E135,Samples_Ext!$A:$Y,Samples_Seq!M$2,FALSE)</f>
        <v>sFEMB-001-R-054</v>
      </c>
      <c r="N135" s="17" t="str">
        <f>VLOOKUP($E135,Samples_Ext!$A:$Y,Samples_Seq!N$2,FALSE)</f>
        <v>ZymoResearch</v>
      </c>
      <c r="O135" s="17" t="str">
        <f>VLOOKUP($E135,Samples_Ext!$A:$Y,Samples_Seq!O$2,FALSE)</f>
        <v>96 MagBead DNA Extraction Kit</v>
      </c>
      <c r="P135" s="17" t="str">
        <f>VLOOKUP($E135,Samples_Ext!$A:$Y,Samples_Seq!P$2,FALSE)</f>
        <v>None</v>
      </c>
      <c r="Q135" s="17" t="str">
        <f>VLOOKUP($E135,Samples_Ext!$A:$Y,Samples_Seq!Q$2,FALSE)</f>
        <v>AFA</v>
      </c>
      <c r="R135" s="17" t="str">
        <f>VLOOKUP($E135,Samples_Ext!$A:$Y,Samples_Seq!R$2,FALSE)</f>
        <v>Tubes</v>
      </c>
      <c r="S135" s="17" t="str">
        <f>VLOOKUP($E135,Samples_Ext!$A:$Y,Samples_Seq!S$2,FALSE)</f>
        <v>AFA</v>
      </c>
      <c r="T135" s="17">
        <f>VLOOKUP($E135,Samples_Ext!$A:$Y,Samples_Seq!T$2,FALSE)</f>
        <v>2</v>
      </c>
      <c r="U135" s="17">
        <f>VLOOKUP($E135,Samples_Ext!$A:$Y,Samples_Seq!U$2,FALSE)</f>
        <v>140</v>
      </c>
      <c r="V135" s="17" t="str">
        <f>VLOOKUP($E135,Samples_Ext!$A:$Y,Samples_Seq!V$2,FALSE)</f>
        <v>None</v>
      </c>
      <c r="W135" s="17" t="str">
        <f>VLOOKUP($E135,Samples_Ext!$A:$Y,Samples_Seq!W$2,FALSE)</f>
        <v>D</v>
      </c>
      <c r="X135" s="17" t="str">
        <f>VLOOKUP($E135,Samples_Ext!$A:$Y,Samples_Seq!X$2,FALSE)</f>
        <v>01</v>
      </c>
      <c r="Y135" s="17" t="str">
        <f>VLOOKUP($E135,Samples_Ext!$A:$Y,Samples_Seq!Y$2,FALSE)</f>
        <v>PC21494</v>
      </c>
      <c r="Z135" s="17">
        <f>VLOOKUP($E135,Samples_Ext!$A:$Y,Samples_Seq!Z$2,FALSE)</f>
        <v>37.685000000000002</v>
      </c>
      <c r="AA135" s="17">
        <f>VLOOKUP($E135,Samples_Ext!$A:$Y,Samples_Seq!AA$2,FALSE)</f>
        <v>0.78</v>
      </c>
      <c r="AB135" s="17">
        <f>VLOOKUP($E135,Samples_Ext!$A:$Y,Samples_Seq!AB$2,FALSE)</f>
        <v>29.394300000000001</v>
      </c>
      <c r="AC135" s="17" t="str">
        <f>VLOOKUP($E135,Samples_Ext!$A:$Y,Samples_Seq!AC$2,FALSE)</f>
        <v>No</v>
      </c>
      <c r="AD135" s="17" t="str">
        <f>VLOOKUP($E135,Samples_Ext!$A:$Y,Samples_Seq!AD$2,FALSE)</f>
        <v>Yes</v>
      </c>
    </row>
    <row r="136" spans="1:30" s="17" customFormat="1" ht="13.8" hidden="1" x14ac:dyDescent="0.3">
      <c r="A136" s="17" t="s">
        <v>1487</v>
      </c>
      <c r="B136" s="17" t="s">
        <v>2282</v>
      </c>
      <c r="C136" s="17" t="s">
        <v>2096</v>
      </c>
      <c r="D136" s="17" t="s">
        <v>2097</v>
      </c>
      <c r="E136" s="17" t="s">
        <v>1487</v>
      </c>
      <c r="F136" s="64" t="str">
        <f t="shared" si="2"/>
        <v>SC553094;</v>
      </c>
      <c r="G136" s="17" t="str">
        <f>IFERROR(VLOOKUP($E136,Samples_Ext!$A:$Y,Samples_Seq!G$2,FALSE),"")</f>
        <v>Extraction Blank</v>
      </c>
      <c r="H136" s="17" t="str">
        <f>VLOOKUP($E136,Samples_Ext!$A:$Y,Samples_Seq!H$2,FALSE)</f>
        <v>Ext.Control</v>
      </c>
      <c r="I136" s="17" t="str">
        <f>VLOOKUP($E136,Samples_Ext!$A:$Y,Samples_Seq!I$2,FALSE)</f>
        <v>Extraction Blank</v>
      </c>
      <c r="J136" s="17">
        <f>VLOOKUP($E136,Samples_Ext!$A:$Y,Samples_Seq!J$2,FALSE)</f>
        <v>0</v>
      </c>
      <c r="K136" s="17" t="str">
        <f>VLOOKUP($E136,Samples_Ext!$A:$Y,Samples_Seq!K$2,FALSE)</f>
        <v>Ext.Blank</v>
      </c>
      <c r="L136" s="17" t="str">
        <f>VLOOKUP($E136,Samples_Ext!$A:$Y,Samples_Seq!L$2,FALSE)</f>
        <v>Water</v>
      </c>
      <c r="M136" s="17" t="str">
        <f>VLOOKUP($E136,Samples_Ext!$A:$Y,Samples_Seq!M$2,FALSE)</f>
        <v>sFEMB-001-R-055</v>
      </c>
      <c r="N136" s="17" t="str">
        <f>VLOOKUP($E136,Samples_Ext!$A:$Y,Samples_Seq!N$2,FALSE)</f>
        <v>ThermoFisher</v>
      </c>
      <c r="O136" s="17" t="str">
        <f>VLOOKUP($E136,Samples_Ext!$A:$Y,Samples_Seq!O$2,FALSE)</f>
        <v>MagMax Microbiome Ultra Kit</v>
      </c>
      <c r="P136" s="17" t="str">
        <f>VLOOKUP($E136,Samples_Ext!$A:$Y,Samples_Seq!P$2,FALSE)</f>
        <v>KingFisher</v>
      </c>
      <c r="Q136" s="17" t="str">
        <f>VLOOKUP($E136,Samples_Ext!$A:$Y,Samples_Seq!Q$2,FALSE)</f>
        <v>AFA</v>
      </c>
      <c r="R136" s="17" t="str">
        <f>VLOOKUP($E136,Samples_Ext!$A:$Y,Samples_Seq!R$2,FALSE)</f>
        <v>Tubes</v>
      </c>
      <c r="S136" s="17" t="str">
        <f>VLOOKUP($E136,Samples_Ext!$A:$Y,Samples_Seq!S$2,FALSE)</f>
        <v>AFA</v>
      </c>
      <c r="T136" s="17">
        <f>VLOOKUP($E136,Samples_Ext!$A:$Y,Samples_Seq!T$2,FALSE)</f>
        <v>2</v>
      </c>
      <c r="U136" s="17">
        <f>VLOOKUP($E136,Samples_Ext!$A:$Y,Samples_Seq!U$2,FALSE)</f>
        <v>140</v>
      </c>
      <c r="V136" s="17" t="str">
        <f>VLOOKUP($E136,Samples_Ext!$A:$Y,Samples_Seq!V$2,FALSE)</f>
        <v>None</v>
      </c>
      <c r="W136" s="17" t="str">
        <f>VLOOKUP($E136,Samples_Ext!$A:$Y,Samples_Seq!W$2,FALSE)</f>
        <v>D</v>
      </c>
      <c r="X136" s="17" t="str">
        <f>VLOOKUP($E136,Samples_Ext!$A:$Y,Samples_Seq!X$2,FALSE)</f>
        <v>01</v>
      </c>
      <c r="Y136" s="17" t="str">
        <f>VLOOKUP($E136,Samples_Ext!$A:$Y,Samples_Seq!Y$2,FALSE)</f>
        <v>PC21495</v>
      </c>
      <c r="Z136" s="17">
        <f>VLOOKUP($E136,Samples_Ext!$A:$Y,Samples_Seq!Z$2,FALSE)</f>
        <v>112.2539</v>
      </c>
      <c r="AA136" s="17">
        <f>VLOOKUP($E136,Samples_Ext!$A:$Y,Samples_Seq!AA$2,FALSE)</f>
        <v>0.77</v>
      </c>
      <c r="AB136" s="17">
        <f>VLOOKUP($E136,Samples_Ext!$A:$Y,Samples_Seq!AB$2,FALSE)</f>
        <v>86.435502999999997</v>
      </c>
      <c r="AC136" s="17" t="str">
        <f>VLOOKUP($E136,Samples_Ext!$A:$Y,Samples_Seq!AC$2,FALSE)</f>
        <v>No</v>
      </c>
      <c r="AD136" s="17" t="str">
        <f>VLOOKUP($E136,Samples_Ext!$A:$Y,Samples_Seq!AD$2,FALSE)</f>
        <v>Yes</v>
      </c>
    </row>
    <row r="137" spans="1:30" s="17" customFormat="1" ht="13.8" hidden="1" x14ac:dyDescent="0.3">
      <c r="A137" s="17" t="s">
        <v>1315</v>
      </c>
      <c r="B137" s="17" t="s">
        <v>2121</v>
      </c>
      <c r="C137" s="17" t="s">
        <v>2096</v>
      </c>
      <c r="D137" s="17" t="s">
        <v>2097</v>
      </c>
      <c r="E137" s="17" t="s">
        <v>1315</v>
      </c>
      <c r="F137" s="64" t="str">
        <f t="shared" si="2"/>
        <v>SC552951;</v>
      </c>
      <c r="G137" s="17" t="str">
        <f>IFERROR(VLOOKUP($E137,Samples_Ext!$A:$Y,Samples_Seq!G$2,FALSE),"")</f>
        <v>BioC_117080</v>
      </c>
      <c r="H137" s="17" t="str">
        <f>VLOOKUP($E137,Samples_Ext!$A:$Y,Samples_Seq!H$2,FALSE)</f>
        <v>Study</v>
      </c>
      <c r="I137" s="17">
        <f>VLOOKUP($E137,Samples_Ext!$A:$Y,Samples_Seq!I$2,FALSE)</f>
        <v>117080</v>
      </c>
      <c r="J137" s="17">
        <f>VLOOKUP($E137,Samples_Ext!$A:$Y,Samples_Seq!J$2,FALSE)</f>
        <v>1</v>
      </c>
      <c r="K137" s="17" t="str">
        <f>VLOOKUP($E137,Samples_Ext!$A:$Y,Samples_Seq!K$2,FALSE)</f>
        <v>Biocollective</v>
      </c>
      <c r="L137" s="17" t="str">
        <f>VLOOKUP($E137,Samples_Ext!$A:$Y,Samples_Seq!L$2,FALSE)</f>
        <v>Biocollective</v>
      </c>
      <c r="M137" s="17" t="str">
        <f>VLOOKUP($E137,Samples_Ext!$A:$Y,Samples_Seq!M$2,FALSE)</f>
        <v>sFEMB-001-R-037</v>
      </c>
      <c r="N137" s="17" t="str">
        <f>VLOOKUP($E137,Samples_Ext!$A:$Y,Samples_Seq!N$2,FALSE)</f>
        <v>Qiagen</v>
      </c>
      <c r="O137" s="17" t="str">
        <f>VLOOKUP($E137,Samples_Ext!$A:$Y,Samples_Seq!O$2,FALSE)</f>
        <v>MagAttract PowerSoil DNA Kit</v>
      </c>
      <c r="P137" s="17" t="str">
        <f>VLOOKUP($E137,Samples_Ext!$A:$Y,Samples_Seq!P$2,FALSE)</f>
        <v>KingFisher</v>
      </c>
      <c r="Q137" s="17" t="str">
        <f>VLOOKUP($E137,Samples_Ext!$A:$Y,Samples_Seq!Q$2,FALSE)</f>
        <v>TissueLyzer</v>
      </c>
      <c r="R137" s="17" t="str">
        <f>VLOOKUP($E137,Samples_Ext!$A:$Y,Samples_Seq!R$2,FALSE)</f>
        <v>Plate</v>
      </c>
      <c r="S137" s="17" t="str">
        <f>VLOOKUP($E137,Samples_Ext!$A:$Y,Samples_Seq!S$2,FALSE)</f>
        <v>None</v>
      </c>
      <c r="T137" s="17" t="str">
        <f>VLOOKUP($E137,Samples_Ext!$A:$Y,Samples_Seq!T$2,FALSE)</f>
        <v>None</v>
      </c>
      <c r="U137" s="17" t="str">
        <f>VLOOKUP($E137,Samples_Ext!$A:$Y,Samples_Seq!U$2,FALSE)</f>
        <v>None</v>
      </c>
      <c r="V137" s="17" t="str">
        <f>VLOOKUP($E137,Samples_Ext!$A:$Y,Samples_Seq!V$2,FALSE)</f>
        <v>None</v>
      </c>
      <c r="W137" s="17" t="str">
        <f>VLOOKUP($E137,Samples_Ext!$A:$Y,Samples_Seq!W$2,FALSE)</f>
        <v>D</v>
      </c>
      <c r="X137" s="17" t="str">
        <f>VLOOKUP($E137,Samples_Ext!$A:$Y,Samples_Seq!X$2,FALSE)</f>
        <v>01</v>
      </c>
      <c r="Y137" s="17" t="str">
        <f>VLOOKUP($E137,Samples_Ext!$A:$Y,Samples_Seq!Y$2,FALSE)</f>
        <v>PC21455</v>
      </c>
      <c r="Z137" s="17">
        <f>VLOOKUP($E137,Samples_Ext!$A:$Y,Samples_Seq!Z$2,FALSE)</f>
        <v>63.1494</v>
      </c>
      <c r="AA137" s="17">
        <f>VLOOKUP($E137,Samples_Ext!$A:$Y,Samples_Seq!AA$2,FALSE)</f>
        <v>17.54</v>
      </c>
      <c r="AB137" s="17">
        <f>VLOOKUP($E137,Samples_Ext!$A:$Y,Samples_Seq!AB$2,FALSE)</f>
        <v>1107.640476</v>
      </c>
      <c r="AC137" s="17" t="str">
        <f>VLOOKUP($E137,Samples_Ext!$A:$Y,Samples_Seq!AC$2,FALSE)</f>
        <v>Yes</v>
      </c>
      <c r="AD137" s="17" t="str">
        <f>VLOOKUP($E137,Samples_Ext!$A:$Y,Samples_Seq!AD$2,FALSE)</f>
        <v>No</v>
      </c>
    </row>
    <row r="138" spans="1:30" s="17" customFormat="1" ht="13.8" hidden="1" x14ac:dyDescent="0.3">
      <c r="A138" s="17" t="s">
        <v>1329</v>
      </c>
      <c r="B138" s="17" t="s">
        <v>2135</v>
      </c>
      <c r="C138" s="17" t="s">
        <v>2096</v>
      </c>
      <c r="D138" s="17" t="s">
        <v>2097</v>
      </c>
      <c r="E138" s="17" t="s">
        <v>1329</v>
      </c>
      <c r="F138" s="64" t="str">
        <f t="shared" si="2"/>
        <v>SC552965;</v>
      </c>
      <c r="G138" s="17" t="str">
        <f>IFERROR(VLOOKUP($E138,Samples_Ext!$A:$Y,Samples_Seq!G$2,FALSE),"")</f>
        <v>BioC_117080</v>
      </c>
      <c r="H138" s="17" t="str">
        <f>VLOOKUP($E138,Samples_Ext!$A:$Y,Samples_Seq!H$2,FALSE)</f>
        <v>Study</v>
      </c>
      <c r="I138" s="17">
        <f>VLOOKUP($E138,Samples_Ext!$A:$Y,Samples_Seq!I$2,FALSE)</f>
        <v>117080</v>
      </c>
      <c r="J138" s="17">
        <f>VLOOKUP($E138,Samples_Ext!$A:$Y,Samples_Seq!J$2,FALSE)</f>
        <v>2</v>
      </c>
      <c r="K138" s="17" t="str">
        <f>VLOOKUP($E138,Samples_Ext!$A:$Y,Samples_Seq!K$2,FALSE)</f>
        <v>Biocollective</v>
      </c>
      <c r="L138" s="17" t="str">
        <f>VLOOKUP($E138,Samples_Ext!$A:$Y,Samples_Seq!L$2,FALSE)</f>
        <v>Biocollective</v>
      </c>
      <c r="M138" s="17" t="str">
        <f>VLOOKUP($E138,Samples_Ext!$A:$Y,Samples_Seq!M$2,FALSE)</f>
        <v>sFEMB-001-R-038</v>
      </c>
      <c r="N138" s="17" t="str">
        <f>VLOOKUP($E138,Samples_Ext!$A:$Y,Samples_Seq!N$2,FALSE)</f>
        <v>Qiagen</v>
      </c>
      <c r="O138" s="17" t="str">
        <f>VLOOKUP($E138,Samples_Ext!$A:$Y,Samples_Seq!O$2,FALSE)</f>
        <v>MagAttract PowerMicrobiome Kit</v>
      </c>
      <c r="P138" s="17" t="str">
        <f>VLOOKUP($E138,Samples_Ext!$A:$Y,Samples_Seq!P$2,FALSE)</f>
        <v>KingFisher</v>
      </c>
      <c r="Q138" s="17" t="str">
        <f>VLOOKUP($E138,Samples_Ext!$A:$Y,Samples_Seq!Q$2,FALSE)</f>
        <v>TissueLyzer</v>
      </c>
      <c r="R138" s="17" t="str">
        <f>VLOOKUP($E138,Samples_Ext!$A:$Y,Samples_Seq!R$2,FALSE)</f>
        <v>Plate</v>
      </c>
      <c r="S138" s="17" t="str">
        <f>VLOOKUP($E138,Samples_Ext!$A:$Y,Samples_Seq!S$2,FALSE)</f>
        <v>None</v>
      </c>
      <c r="T138" s="17" t="str">
        <f>VLOOKUP($E138,Samples_Ext!$A:$Y,Samples_Seq!T$2,FALSE)</f>
        <v>None</v>
      </c>
      <c r="U138" s="17" t="str">
        <f>VLOOKUP($E138,Samples_Ext!$A:$Y,Samples_Seq!U$2,FALSE)</f>
        <v>None</v>
      </c>
      <c r="V138" s="17" t="str">
        <f>VLOOKUP($E138,Samples_Ext!$A:$Y,Samples_Seq!V$2,FALSE)</f>
        <v>None</v>
      </c>
      <c r="W138" s="17" t="str">
        <f>VLOOKUP($E138,Samples_Ext!$A:$Y,Samples_Seq!W$2,FALSE)</f>
        <v>D</v>
      </c>
      <c r="X138" s="17" t="str">
        <f>VLOOKUP($E138,Samples_Ext!$A:$Y,Samples_Seq!X$2,FALSE)</f>
        <v>01</v>
      </c>
      <c r="Y138" s="17" t="str">
        <f>VLOOKUP($E138,Samples_Ext!$A:$Y,Samples_Seq!Y$2,FALSE)</f>
        <v>PC21456</v>
      </c>
      <c r="Z138" s="17">
        <f>VLOOKUP($E138,Samples_Ext!$A:$Y,Samples_Seq!Z$2,FALSE)</f>
        <v>67.907899999999998</v>
      </c>
      <c r="AA138" s="17">
        <f>VLOOKUP($E138,Samples_Ext!$A:$Y,Samples_Seq!AA$2,FALSE)</f>
        <v>34.450000000000003</v>
      </c>
      <c r="AB138" s="17">
        <f>VLOOKUP($E138,Samples_Ext!$A:$Y,Samples_Seq!AB$2,FALSE)</f>
        <v>2339.4271550000003</v>
      </c>
      <c r="AC138" s="17" t="str">
        <f>VLOOKUP($E138,Samples_Ext!$A:$Y,Samples_Seq!AC$2,FALSE)</f>
        <v>Yes</v>
      </c>
      <c r="AD138" s="17" t="str">
        <f>VLOOKUP($E138,Samples_Ext!$A:$Y,Samples_Seq!AD$2,FALSE)</f>
        <v>No</v>
      </c>
    </row>
    <row r="139" spans="1:30" s="17" customFormat="1" ht="13.8" hidden="1" x14ac:dyDescent="0.3">
      <c r="A139" s="17" t="s">
        <v>1430</v>
      </c>
      <c r="B139" s="17" t="s">
        <v>2149</v>
      </c>
      <c r="C139" s="17" t="s">
        <v>2096</v>
      </c>
      <c r="D139" s="17" t="s">
        <v>2097</v>
      </c>
      <c r="E139" s="17" t="s">
        <v>1430</v>
      </c>
      <c r="F139" s="64" t="str">
        <f t="shared" si="2"/>
        <v>SC552979;</v>
      </c>
      <c r="G139" s="17" t="str">
        <f>IFERROR(VLOOKUP($E139,Samples_Ext!$A:$Y,Samples_Seq!G$2,FALSE),"")</f>
        <v>BioC_117080</v>
      </c>
      <c r="H139" s="17" t="str">
        <f>VLOOKUP($E139,Samples_Ext!$A:$Y,Samples_Seq!H$2,FALSE)</f>
        <v>Study</v>
      </c>
      <c r="I139" s="17">
        <f>VLOOKUP($E139,Samples_Ext!$A:$Y,Samples_Seq!I$2,FALSE)</f>
        <v>117080</v>
      </c>
      <c r="J139" s="17">
        <f>VLOOKUP($E139,Samples_Ext!$A:$Y,Samples_Seq!J$2,FALSE)</f>
        <v>3</v>
      </c>
      <c r="K139" s="17" t="str">
        <f>VLOOKUP($E139,Samples_Ext!$A:$Y,Samples_Seq!K$2,FALSE)</f>
        <v>Biocollective</v>
      </c>
      <c r="L139" s="17" t="str">
        <f>VLOOKUP($E139,Samples_Ext!$A:$Y,Samples_Seq!L$2,FALSE)</f>
        <v>Biocollective</v>
      </c>
      <c r="M139" s="17" t="str">
        <f>VLOOKUP($E139,Samples_Ext!$A:$Y,Samples_Seq!M$2,FALSE)</f>
        <v>sFEMB-001-R-039</v>
      </c>
      <c r="N139" s="17" t="str">
        <f>VLOOKUP($E139,Samples_Ext!$A:$Y,Samples_Seq!N$2,FALSE)</f>
        <v>Qiagen</v>
      </c>
      <c r="O139" s="17" t="str">
        <f>VLOOKUP($E139,Samples_Ext!$A:$Y,Samples_Seq!O$2,FALSE)</f>
        <v>DNeasy PowerSoil Pro kit</v>
      </c>
      <c r="P139" s="17" t="str">
        <f>VLOOKUP($E139,Samples_Ext!$A:$Y,Samples_Seq!P$2,FALSE)</f>
        <v>None</v>
      </c>
      <c r="Q139" s="17" t="str">
        <f>VLOOKUP($E139,Samples_Ext!$A:$Y,Samples_Seq!Q$2,FALSE)</f>
        <v>Vertical</v>
      </c>
      <c r="R139" s="17" t="str">
        <f>VLOOKUP($E139,Samples_Ext!$A:$Y,Samples_Seq!R$2,FALSE)</f>
        <v>Tubes</v>
      </c>
      <c r="S139" s="17" t="str">
        <f>VLOOKUP($E139,Samples_Ext!$A:$Y,Samples_Seq!S$2,FALSE)</f>
        <v>None</v>
      </c>
      <c r="T139" s="17" t="str">
        <f>VLOOKUP($E139,Samples_Ext!$A:$Y,Samples_Seq!T$2,FALSE)</f>
        <v>None</v>
      </c>
      <c r="U139" s="17" t="str">
        <f>VLOOKUP($E139,Samples_Ext!$A:$Y,Samples_Seq!U$2,FALSE)</f>
        <v>None</v>
      </c>
      <c r="V139" s="17" t="str">
        <f>VLOOKUP($E139,Samples_Ext!$A:$Y,Samples_Seq!V$2,FALSE)</f>
        <v>None</v>
      </c>
      <c r="W139" s="17" t="str">
        <f>VLOOKUP($E139,Samples_Ext!$A:$Y,Samples_Seq!W$2,FALSE)</f>
        <v>D</v>
      </c>
      <c r="X139" s="17" t="str">
        <f>VLOOKUP($E139,Samples_Ext!$A:$Y,Samples_Seq!X$2,FALSE)</f>
        <v>01</v>
      </c>
      <c r="Y139" s="17" t="str">
        <f>VLOOKUP($E139,Samples_Ext!$A:$Y,Samples_Seq!Y$2,FALSE)</f>
        <v>PC21457</v>
      </c>
      <c r="Z139" s="17">
        <f>VLOOKUP($E139,Samples_Ext!$A:$Y,Samples_Seq!Z$2,FALSE)</f>
        <v>64.822699999999998</v>
      </c>
      <c r="AA139" s="17">
        <f>VLOOKUP($E139,Samples_Ext!$A:$Y,Samples_Seq!AA$2,FALSE)</f>
        <v>39.93</v>
      </c>
      <c r="AB139" s="17">
        <f>VLOOKUP($E139,Samples_Ext!$A:$Y,Samples_Seq!AB$2,FALSE)</f>
        <v>2588.3704109999999</v>
      </c>
      <c r="AC139" s="17" t="str">
        <f>VLOOKUP($E139,Samples_Ext!$A:$Y,Samples_Seq!AC$2,FALSE)</f>
        <v>Yes</v>
      </c>
      <c r="AD139" s="17" t="str">
        <f>VLOOKUP($E139,Samples_Ext!$A:$Y,Samples_Seq!AD$2,FALSE)</f>
        <v>No</v>
      </c>
    </row>
    <row r="140" spans="1:30" s="17" customFormat="1" ht="13.8" hidden="1" x14ac:dyDescent="0.3">
      <c r="A140" s="17" t="s">
        <v>1357</v>
      </c>
      <c r="B140" s="17" t="s">
        <v>2178</v>
      </c>
      <c r="C140" s="17" t="s">
        <v>2096</v>
      </c>
      <c r="D140" s="17" t="s">
        <v>2097</v>
      </c>
      <c r="E140" s="17" t="s">
        <v>1357</v>
      </c>
      <c r="F140" s="64" t="str">
        <f t="shared" si="2"/>
        <v>SC553008;</v>
      </c>
      <c r="G140" s="17" t="str">
        <f>IFERROR(VLOOKUP($E140,Samples_Ext!$A:$Y,Samples_Seq!G$2,FALSE),"")</f>
        <v>BioC_117080</v>
      </c>
      <c r="H140" s="17" t="str">
        <f>VLOOKUP($E140,Samples_Ext!$A:$Y,Samples_Seq!H$2,FALSE)</f>
        <v>Study</v>
      </c>
      <c r="I140" s="17">
        <f>VLOOKUP($E140,Samples_Ext!$A:$Y,Samples_Seq!I$2,FALSE)</f>
        <v>117080</v>
      </c>
      <c r="J140" s="17">
        <f>VLOOKUP($E140,Samples_Ext!$A:$Y,Samples_Seq!J$2,FALSE)</f>
        <v>5</v>
      </c>
      <c r="K140" s="17" t="str">
        <f>VLOOKUP($E140,Samples_Ext!$A:$Y,Samples_Seq!K$2,FALSE)</f>
        <v>Biocollective</v>
      </c>
      <c r="L140" s="17" t="str">
        <f>VLOOKUP($E140,Samples_Ext!$A:$Y,Samples_Seq!L$2,FALSE)</f>
        <v>Biocollective</v>
      </c>
      <c r="M140" s="17" t="str">
        <f>VLOOKUP($E140,Samples_Ext!$A:$Y,Samples_Seq!M$2,FALSE)</f>
        <v>sFEMB-001-R-041</v>
      </c>
      <c r="N140" s="17" t="str">
        <f>VLOOKUP($E140,Samples_Ext!$A:$Y,Samples_Seq!N$2,FALSE)</f>
        <v>ZymoResearch</v>
      </c>
      <c r="O140" s="17" t="str">
        <f>VLOOKUP($E140,Samples_Ext!$A:$Y,Samples_Seq!O$2,FALSE)</f>
        <v>96 MagBead DNA Extraction Kit</v>
      </c>
      <c r="P140" s="17" t="str">
        <f>VLOOKUP($E140,Samples_Ext!$A:$Y,Samples_Seq!P$2,FALSE)</f>
        <v>None</v>
      </c>
      <c r="Q140" s="17" t="str">
        <f>VLOOKUP($E140,Samples_Ext!$A:$Y,Samples_Seq!Q$2,FALSE)</f>
        <v>Vertical</v>
      </c>
      <c r="R140" s="17" t="str">
        <f>VLOOKUP($E140,Samples_Ext!$A:$Y,Samples_Seq!R$2,FALSE)</f>
        <v>Tubes</v>
      </c>
      <c r="S140" s="17" t="str">
        <f>VLOOKUP($E140,Samples_Ext!$A:$Y,Samples_Seq!S$2,FALSE)</f>
        <v>None</v>
      </c>
      <c r="T140" s="17" t="str">
        <f>VLOOKUP($E140,Samples_Ext!$A:$Y,Samples_Seq!T$2,FALSE)</f>
        <v>None</v>
      </c>
      <c r="U140" s="17" t="str">
        <f>VLOOKUP($E140,Samples_Ext!$A:$Y,Samples_Seq!U$2,FALSE)</f>
        <v>None</v>
      </c>
      <c r="V140" s="17" t="str">
        <f>VLOOKUP($E140,Samples_Ext!$A:$Y,Samples_Seq!V$2,FALSE)</f>
        <v>None</v>
      </c>
      <c r="W140" s="17" t="str">
        <f>VLOOKUP($E140,Samples_Ext!$A:$Y,Samples_Seq!W$2,FALSE)</f>
        <v>D</v>
      </c>
      <c r="X140" s="17" t="str">
        <f>VLOOKUP($E140,Samples_Ext!$A:$Y,Samples_Seq!X$2,FALSE)</f>
        <v>01</v>
      </c>
      <c r="Y140" s="17" t="str">
        <f>VLOOKUP($E140,Samples_Ext!$A:$Y,Samples_Seq!Y$2,FALSE)</f>
        <v>PC21459</v>
      </c>
      <c r="Z140" s="17">
        <f>VLOOKUP($E140,Samples_Ext!$A:$Y,Samples_Seq!Z$2,FALSE)</f>
        <v>9.0396999999999998</v>
      </c>
      <c r="AA140" s="17">
        <f>VLOOKUP($E140,Samples_Ext!$A:$Y,Samples_Seq!AA$2,FALSE)</f>
        <v>1.47</v>
      </c>
      <c r="AB140" s="17">
        <f>VLOOKUP($E140,Samples_Ext!$A:$Y,Samples_Seq!AB$2,FALSE)</f>
        <v>13.288359</v>
      </c>
      <c r="AC140" s="17" t="str">
        <f>VLOOKUP($E140,Samples_Ext!$A:$Y,Samples_Seq!AC$2,FALSE)</f>
        <v>Yes</v>
      </c>
      <c r="AD140" s="17" t="str">
        <f>VLOOKUP($E140,Samples_Ext!$A:$Y,Samples_Seq!AD$2,FALSE)</f>
        <v>No</v>
      </c>
    </row>
    <row r="141" spans="1:30" s="17" customFormat="1" ht="13.8" hidden="1" x14ac:dyDescent="0.3">
      <c r="A141" s="17" t="s">
        <v>1341</v>
      </c>
      <c r="B141" s="17" t="s">
        <v>2162</v>
      </c>
      <c r="C141" s="17" t="s">
        <v>2096</v>
      </c>
      <c r="D141" s="17" t="s">
        <v>2097</v>
      </c>
      <c r="E141" s="17" t="s">
        <v>1341</v>
      </c>
      <c r="F141" s="64" t="str">
        <f t="shared" si="2"/>
        <v>SC552992;</v>
      </c>
      <c r="G141" s="17" t="str">
        <f>IFERROR(VLOOKUP($E141,Samples_Ext!$A:$Y,Samples_Seq!G$2,FALSE),"")</f>
        <v>BioC_117080</v>
      </c>
      <c r="H141" s="17" t="str">
        <f>VLOOKUP($E141,Samples_Ext!$A:$Y,Samples_Seq!H$2,FALSE)</f>
        <v>Study</v>
      </c>
      <c r="I141" s="17">
        <f>VLOOKUP($E141,Samples_Ext!$A:$Y,Samples_Seq!I$2,FALSE)</f>
        <v>117081</v>
      </c>
      <c r="J141" s="17">
        <f>VLOOKUP($E141,Samples_Ext!$A:$Y,Samples_Seq!J$2,FALSE)</f>
        <v>2</v>
      </c>
      <c r="K141" s="17" t="str">
        <f>VLOOKUP($E141,Samples_Ext!$A:$Y,Samples_Seq!K$2,FALSE)</f>
        <v>Biocollective</v>
      </c>
      <c r="L141" s="17" t="str">
        <f>VLOOKUP($E141,Samples_Ext!$A:$Y,Samples_Seq!L$2,FALSE)</f>
        <v>Biocollective</v>
      </c>
      <c r="M141" s="17" t="str">
        <f>VLOOKUP($E141,Samples_Ext!$A:$Y,Samples_Seq!M$2,FALSE)</f>
        <v>sFEMB-001-R-040</v>
      </c>
      <c r="N141" s="17" t="str">
        <f>VLOOKUP($E141,Samples_Ext!$A:$Y,Samples_Seq!N$2,FALSE)</f>
        <v>Qiagen</v>
      </c>
      <c r="O141" s="17" t="str">
        <f>VLOOKUP($E141,Samples_Ext!$A:$Y,Samples_Seq!O$2,FALSE)</f>
        <v>MagAttract PowerSoil DNA Kit</v>
      </c>
      <c r="P141" s="17" t="str">
        <f>VLOOKUP($E141,Samples_Ext!$A:$Y,Samples_Seq!P$2,FALSE)</f>
        <v>KingFisher</v>
      </c>
      <c r="Q141" s="17" t="str">
        <f>VLOOKUP($E141,Samples_Ext!$A:$Y,Samples_Seq!Q$2,FALSE)</f>
        <v>TissueLyzer</v>
      </c>
      <c r="R141" s="17" t="str">
        <f>VLOOKUP($E141,Samples_Ext!$A:$Y,Samples_Seq!R$2,FALSE)</f>
        <v>Plate</v>
      </c>
      <c r="S141" s="17" t="str">
        <f>VLOOKUP($E141,Samples_Ext!$A:$Y,Samples_Seq!S$2,FALSE)</f>
        <v>Pro Plate</v>
      </c>
      <c r="T141" s="17" t="str">
        <f>VLOOKUP($E141,Samples_Ext!$A:$Y,Samples_Seq!T$2,FALSE)</f>
        <v>None</v>
      </c>
      <c r="U141" s="17" t="str">
        <f>VLOOKUP($E141,Samples_Ext!$A:$Y,Samples_Seq!U$2,FALSE)</f>
        <v>None</v>
      </c>
      <c r="V141" s="17" t="str">
        <f>VLOOKUP($E141,Samples_Ext!$A:$Y,Samples_Seq!V$2,FALSE)</f>
        <v>None</v>
      </c>
      <c r="W141" s="17" t="str">
        <f>VLOOKUP($E141,Samples_Ext!$A:$Y,Samples_Seq!W$2,FALSE)</f>
        <v>B</v>
      </c>
      <c r="X141" s="17" t="str">
        <f>VLOOKUP($E141,Samples_Ext!$A:$Y,Samples_Seq!X$2,FALSE)</f>
        <v>01</v>
      </c>
      <c r="Y141" s="17" t="str">
        <f>VLOOKUP($E141,Samples_Ext!$A:$Y,Samples_Seq!Y$2,FALSE)</f>
        <v>PC21458</v>
      </c>
      <c r="Z141" s="17">
        <f>VLOOKUP($E141,Samples_Ext!$A:$Y,Samples_Seq!Z$2,FALSE)</f>
        <v>40.7303</v>
      </c>
      <c r="AA141" s="17">
        <f>VLOOKUP($E141,Samples_Ext!$A:$Y,Samples_Seq!AA$2,FALSE)</f>
        <v>1.5700000000000003</v>
      </c>
      <c r="AB141" s="17">
        <f>VLOOKUP($E141,Samples_Ext!$A:$Y,Samples_Seq!AB$2,FALSE)</f>
        <v>63.946571000000013</v>
      </c>
      <c r="AC141" s="17" t="str">
        <f>VLOOKUP($E141,Samples_Ext!$A:$Y,Samples_Seq!AC$2,FALSE)</f>
        <v>Yes</v>
      </c>
      <c r="AD141" s="17" t="str">
        <f>VLOOKUP($E141,Samples_Ext!$A:$Y,Samples_Seq!AD$2,FALSE)</f>
        <v>No</v>
      </c>
    </row>
    <row r="142" spans="1:30" s="17" customFormat="1" ht="13.8" hidden="1" x14ac:dyDescent="0.3">
      <c r="A142" s="17" t="s">
        <v>1371</v>
      </c>
      <c r="B142" s="17" t="s">
        <v>2192</v>
      </c>
      <c r="C142" s="17" t="s">
        <v>2096</v>
      </c>
      <c r="D142" s="17" t="s">
        <v>2097</v>
      </c>
      <c r="E142" s="17" t="s">
        <v>1371</v>
      </c>
      <c r="F142" s="64" t="str">
        <f t="shared" si="2"/>
        <v>SC553022;</v>
      </c>
      <c r="G142" s="17" t="str">
        <f>IFERROR(VLOOKUP($E142,Samples_Ext!$A:$Y,Samples_Seq!G$2,FALSE),"")</f>
        <v>BioC_117081</v>
      </c>
      <c r="H142" s="17" t="str">
        <f>VLOOKUP($E142,Samples_Ext!$A:$Y,Samples_Seq!H$2,FALSE)</f>
        <v>Study</v>
      </c>
      <c r="I142" s="17">
        <f>VLOOKUP($E142,Samples_Ext!$A:$Y,Samples_Seq!I$2,FALSE)</f>
        <v>117082</v>
      </c>
      <c r="J142" s="17">
        <f>VLOOKUP($E142,Samples_Ext!$A:$Y,Samples_Seq!J$2,FALSE)</f>
        <v>1</v>
      </c>
      <c r="K142" s="17" t="str">
        <f>VLOOKUP($E142,Samples_Ext!$A:$Y,Samples_Seq!K$2,FALSE)</f>
        <v>Biocollective</v>
      </c>
      <c r="L142" s="17" t="str">
        <f>VLOOKUP($E142,Samples_Ext!$A:$Y,Samples_Seq!L$2,FALSE)</f>
        <v>Biocollective</v>
      </c>
      <c r="M142" s="17" t="str">
        <f>VLOOKUP($E142,Samples_Ext!$A:$Y,Samples_Seq!M$2,FALSE)</f>
        <v>sFEMB-001-R-042</v>
      </c>
      <c r="N142" s="17" t="str">
        <f>VLOOKUP($E142,Samples_Ext!$A:$Y,Samples_Seq!N$2,FALSE)</f>
        <v>ThermoFisher</v>
      </c>
      <c r="O142" s="17" t="str">
        <f>VLOOKUP($E142,Samples_Ext!$A:$Y,Samples_Seq!O$2,FALSE)</f>
        <v>MagMax Microbiome Ultra Kit</v>
      </c>
      <c r="P142" s="17" t="str">
        <f>VLOOKUP($E142,Samples_Ext!$A:$Y,Samples_Seq!P$2,FALSE)</f>
        <v>KingFisher</v>
      </c>
      <c r="Q142" s="17" t="str">
        <f>VLOOKUP($E142,Samples_Ext!$A:$Y,Samples_Seq!Q$2,FALSE)</f>
        <v>TissueLyzer</v>
      </c>
      <c r="R142" s="17" t="str">
        <f>VLOOKUP($E142,Samples_Ext!$A:$Y,Samples_Seq!R$2,FALSE)</f>
        <v>Plate</v>
      </c>
      <c r="S142" s="17" t="str">
        <f>VLOOKUP($E142,Samples_Ext!$A:$Y,Samples_Seq!S$2,FALSE)</f>
        <v>None</v>
      </c>
      <c r="T142" s="17" t="str">
        <f>VLOOKUP($E142,Samples_Ext!$A:$Y,Samples_Seq!T$2,FALSE)</f>
        <v>None</v>
      </c>
      <c r="U142" s="17" t="str">
        <f>VLOOKUP($E142,Samples_Ext!$A:$Y,Samples_Seq!U$2,FALSE)</f>
        <v>None</v>
      </c>
      <c r="V142" s="17" t="str">
        <f>VLOOKUP($E142,Samples_Ext!$A:$Y,Samples_Seq!V$2,FALSE)</f>
        <v>None</v>
      </c>
      <c r="W142" s="17" t="str">
        <f>VLOOKUP($E142,Samples_Ext!$A:$Y,Samples_Seq!W$2,FALSE)</f>
        <v>D</v>
      </c>
      <c r="X142" s="17" t="str">
        <f>VLOOKUP($E142,Samples_Ext!$A:$Y,Samples_Seq!X$2,FALSE)</f>
        <v>01</v>
      </c>
      <c r="Y142" s="17" t="str">
        <f>VLOOKUP($E142,Samples_Ext!$A:$Y,Samples_Seq!Y$2,FALSE)</f>
        <v>PC21460</v>
      </c>
      <c r="Z142" s="17">
        <f>VLOOKUP($E142,Samples_Ext!$A:$Y,Samples_Seq!Z$2,FALSE)</f>
        <v>109.0613</v>
      </c>
      <c r="AA142" s="17">
        <f>VLOOKUP($E142,Samples_Ext!$A:$Y,Samples_Seq!AA$2,FALSE)</f>
        <v>0.96</v>
      </c>
      <c r="AB142" s="17">
        <f>VLOOKUP($E142,Samples_Ext!$A:$Y,Samples_Seq!AB$2,FALSE)</f>
        <v>104.698848</v>
      </c>
      <c r="AC142" s="17" t="str">
        <f>VLOOKUP($E142,Samples_Ext!$A:$Y,Samples_Seq!AC$2,FALSE)</f>
        <v>Yes</v>
      </c>
      <c r="AD142" s="17" t="str">
        <f>VLOOKUP($E142,Samples_Ext!$A:$Y,Samples_Seq!AD$2,FALSE)</f>
        <v>No</v>
      </c>
    </row>
    <row r="143" spans="1:30" s="17" customFormat="1" ht="13.8" hidden="1" x14ac:dyDescent="0.3">
      <c r="A143" s="17" t="s">
        <v>1322</v>
      </c>
      <c r="B143" s="17" t="s">
        <v>2128</v>
      </c>
      <c r="C143" s="17" t="s">
        <v>2096</v>
      </c>
      <c r="D143" s="17" t="s">
        <v>2097</v>
      </c>
      <c r="E143" s="17" t="s">
        <v>1322</v>
      </c>
      <c r="F143" s="64" t="str">
        <f t="shared" si="2"/>
        <v>SC552958;</v>
      </c>
      <c r="G143" s="17" t="str">
        <f>IFERROR(VLOOKUP($E143,Samples_Ext!$A:$Y,Samples_Seq!G$2,FALSE),"")</f>
        <v>BioC_117082</v>
      </c>
      <c r="H143" s="17" t="str">
        <f>VLOOKUP($E143,Samples_Ext!$A:$Y,Samples_Seq!H$2,FALSE)</f>
        <v>Study</v>
      </c>
      <c r="I143" s="17">
        <f>VLOOKUP($E143,Samples_Ext!$A:$Y,Samples_Seq!I$2,FALSE)</f>
        <v>118165</v>
      </c>
      <c r="J143" s="17">
        <f>VLOOKUP($E143,Samples_Ext!$A:$Y,Samples_Seq!J$2,FALSE)</f>
        <v>1</v>
      </c>
      <c r="K143" s="17" t="str">
        <f>VLOOKUP($E143,Samples_Ext!$A:$Y,Samples_Seq!K$2,FALSE)</f>
        <v>Biocollective</v>
      </c>
      <c r="L143" s="17" t="str">
        <f>VLOOKUP($E143,Samples_Ext!$A:$Y,Samples_Seq!L$2,FALSE)</f>
        <v>Biocollective</v>
      </c>
      <c r="M143" s="17" t="str">
        <f>VLOOKUP($E143,Samples_Ext!$A:$Y,Samples_Seq!M$2,FALSE)</f>
        <v>sFEMB-001-R-037</v>
      </c>
      <c r="N143" s="17" t="str">
        <f>VLOOKUP($E143,Samples_Ext!$A:$Y,Samples_Seq!N$2,FALSE)</f>
        <v>Qiagen</v>
      </c>
      <c r="O143" s="17" t="str">
        <f>VLOOKUP($E143,Samples_Ext!$A:$Y,Samples_Seq!O$2,FALSE)</f>
        <v>MagAttract PowerSoil DNA Kit</v>
      </c>
      <c r="P143" s="17" t="str">
        <f>VLOOKUP($E143,Samples_Ext!$A:$Y,Samples_Seq!P$2,FALSE)</f>
        <v>KingFisher</v>
      </c>
      <c r="Q143" s="17" t="str">
        <f>VLOOKUP($E143,Samples_Ext!$A:$Y,Samples_Seq!Q$2,FALSE)</f>
        <v>TissueLyzer</v>
      </c>
      <c r="R143" s="17" t="str">
        <f>VLOOKUP($E143,Samples_Ext!$A:$Y,Samples_Seq!R$2,FALSE)</f>
        <v>Plate</v>
      </c>
      <c r="S143" s="17" t="str">
        <f>VLOOKUP($E143,Samples_Ext!$A:$Y,Samples_Seq!S$2,FALSE)</f>
        <v>None</v>
      </c>
      <c r="T143" s="17" t="str">
        <f>VLOOKUP($E143,Samples_Ext!$A:$Y,Samples_Seq!T$2,FALSE)</f>
        <v>None</v>
      </c>
      <c r="U143" s="17" t="str">
        <f>VLOOKUP($E143,Samples_Ext!$A:$Y,Samples_Seq!U$2,FALSE)</f>
        <v>None</v>
      </c>
      <c r="V143" s="17" t="str">
        <f>VLOOKUP($E143,Samples_Ext!$A:$Y,Samples_Seq!V$2,FALSE)</f>
        <v>None</v>
      </c>
      <c r="W143" s="17" t="str">
        <f>VLOOKUP($E143,Samples_Ext!$A:$Y,Samples_Seq!W$2,FALSE)</f>
        <v>C</v>
      </c>
      <c r="X143" s="17" t="str">
        <f>VLOOKUP($E143,Samples_Ext!$A:$Y,Samples_Seq!X$2,FALSE)</f>
        <v>02</v>
      </c>
      <c r="Y143" s="17" t="str">
        <f>VLOOKUP($E143,Samples_Ext!$A:$Y,Samples_Seq!Y$2,FALSE)</f>
        <v>PC21455</v>
      </c>
      <c r="Z143" s="17">
        <f>VLOOKUP($E143,Samples_Ext!$A:$Y,Samples_Seq!Z$2,FALSE)</f>
        <v>60.329099999999997</v>
      </c>
      <c r="AA143" s="17">
        <f>VLOOKUP($E143,Samples_Ext!$A:$Y,Samples_Seq!AA$2,FALSE)</f>
        <v>22</v>
      </c>
      <c r="AB143" s="17">
        <f>VLOOKUP($E143,Samples_Ext!$A:$Y,Samples_Seq!AB$2,FALSE)</f>
        <v>1327.2402</v>
      </c>
      <c r="AC143" s="17" t="str">
        <f>VLOOKUP($E143,Samples_Ext!$A:$Y,Samples_Seq!AC$2,FALSE)</f>
        <v>Yes</v>
      </c>
      <c r="AD143" s="17" t="str">
        <f>VLOOKUP($E143,Samples_Ext!$A:$Y,Samples_Seq!AD$2,FALSE)</f>
        <v>No</v>
      </c>
    </row>
    <row r="144" spans="1:30" s="17" customFormat="1" ht="13.8" hidden="1" x14ac:dyDescent="0.3">
      <c r="A144" s="17" t="s">
        <v>1336</v>
      </c>
      <c r="B144" s="17" t="s">
        <v>2142</v>
      </c>
      <c r="C144" s="17" t="s">
        <v>2096</v>
      </c>
      <c r="D144" s="17" t="s">
        <v>2097</v>
      </c>
      <c r="E144" s="17" t="s">
        <v>1336</v>
      </c>
      <c r="F144" s="64" t="str">
        <f t="shared" si="2"/>
        <v>SC552972;</v>
      </c>
      <c r="G144" s="17" t="str">
        <f>IFERROR(VLOOKUP($E144,Samples_Ext!$A:$Y,Samples_Seq!G$2,FALSE),"")</f>
        <v>BioC_118165</v>
      </c>
      <c r="H144" s="17" t="str">
        <f>VLOOKUP($E144,Samples_Ext!$A:$Y,Samples_Seq!H$2,FALSE)</f>
        <v>Study</v>
      </c>
      <c r="I144" s="17">
        <f>VLOOKUP($E144,Samples_Ext!$A:$Y,Samples_Seq!I$2,FALSE)</f>
        <v>118165</v>
      </c>
      <c r="J144" s="17">
        <f>VLOOKUP($E144,Samples_Ext!$A:$Y,Samples_Seq!J$2,FALSE)</f>
        <v>2</v>
      </c>
      <c r="K144" s="17" t="str">
        <f>VLOOKUP($E144,Samples_Ext!$A:$Y,Samples_Seq!K$2,FALSE)</f>
        <v>Biocollective</v>
      </c>
      <c r="L144" s="17" t="str">
        <f>VLOOKUP($E144,Samples_Ext!$A:$Y,Samples_Seq!L$2,FALSE)</f>
        <v>Biocollective</v>
      </c>
      <c r="M144" s="17" t="str">
        <f>VLOOKUP($E144,Samples_Ext!$A:$Y,Samples_Seq!M$2,FALSE)</f>
        <v>sFEMB-001-R-038</v>
      </c>
      <c r="N144" s="17" t="str">
        <f>VLOOKUP($E144,Samples_Ext!$A:$Y,Samples_Seq!N$2,FALSE)</f>
        <v>Qiagen</v>
      </c>
      <c r="O144" s="17" t="str">
        <f>VLOOKUP($E144,Samples_Ext!$A:$Y,Samples_Seq!O$2,FALSE)</f>
        <v>MagAttract PowerMicrobiome Kit</v>
      </c>
      <c r="P144" s="17" t="str">
        <f>VLOOKUP($E144,Samples_Ext!$A:$Y,Samples_Seq!P$2,FALSE)</f>
        <v>KingFisher</v>
      </c>
      <c r="Q144" s="17" t="str">
        <f>VLOOKUP($E144,Samples_Ext!$A:$Y,Samples_Seq!Q$2,FALSE)</f>
        <v>TissueLyzer</v>
      </c>
      <c r="R144" s="17" t="str">
        <f>VLOOKUP($E144,Samples_Ext!$A:$Y,Samples_Seq!R$2,FALSE)</f>
        <v>Plate</v>
      </c>
      <c r="S144" s="17" t="str">
        <f>VLOOKUP($E144,Samples_Ext!$A:$Y,Samples_Seq!S$2,FALSE)</f>
        <v>None</v>
      </c>
      <c r="T144" s="17" t="str">
        <f>VLOOKUP($E144,Samples_Ext!$A:$Y,Samples_Seq!T$2,FALSE)</f>
        <v>None</v>
      </c>
      <c r="U144" s="17" t="str">
        <f>VLOOKUP($E144,Samples_Ext!$A:$Y,Samples_Seq!U$2,FALSE)</f>
        <v>None</v>
      </c>
      <c r="V144" s="17" t="str">
        <f>VLOOKUP($E144,Samples_Ext!$A:$Y,Samples_Seq!V$2,FALSE)</f>
        <v>None</v>
      </c>
      <c r="W144" s="17" t="str">
        <f>VLOOKUP($E144,Samples_Ext!$A:$Y,Samples_Seq!W$2,FALSE)</f>
        <v>C</v>
      </c>
      <c r="X144" s="17" t="str">
        <f>VLOOKUP($E144,Samples_Ext!$A:$Y,Samples_Seq!X$2,FALSE)</f>
        <v>02</v>
      </c>
      <c r="Y144" s="17" t="str">
        <f>VLOOKUP($E144,Samples_Ext!$A:$Y,Samples_Seq!Y$2,FALSE)</f>
        <v>PC21456</v>
      </c>
      <c r="Z144" s="17">
        <f>VLOOKUP($E144,Samples_Ext!$A:$Y,Samples_Seq!Z$2,FALSE)</f>
        <v>57.7087</v>
      </c>
      <c r="AA144" s="17">
        <f>VLOOKUP($E144,Samples_Ext!$A:$Y,Samples_Seq!AA$2,FALSE)</f>
        <v>9.4</v>
      </c>
      <c r="AB144" s="17">
        <f>VLOOKUP($E144,Samples_Ext!$A:$Y,Samples_Seq!AB$2,FALSE)</f>
        <v>542.46177999999998</v>
      </c>
      <c r="AC144" s="17" t="str">
        <f>VLOOKUP($E144,Samples_Ext!$A:$Y,Samples_Seq!AC$2,FALSE)</f>
        <v>Yes</v>
      </c>
      <c r="AD144" s="17" t="str">
        <f>VLOOKUP($E144,Samples_Ext!$A:$Y,Samples_Seq!AD$2,FALSE)</f>
        <v>No</v>
      </c>
    </row>
    <row r="145" spans="1:30" s="17" customFormat="1" ht="13.8" hidden="1" x14ac:dyDescent="0.3">
      <c r="A145" s="17" t="s">
        <v>1437</v>
      </c>
      <c r="B145" s="17" t="s">
        <v>2156</v>
      </c>
      <c r="C145" s="17" t="s">
        <v>2096</v>
      </c>
      <c r="D145" s="17" t="s">
        <v>2097</v>
      </c>
      <c r="E145" s="17" t="s">
        <v>1437</v>
      </c>
      <c r="F145" s="64" t="str">
        <f t="shared" si="2"/>
        <v>SC552986;</v>
      </c>
      <c r="G145" s="17" t="str">
        <f>IFERROR(VLOOKUP($E145,Samples_Ext!$A:$Y,Samples_Seq!G$2,FALSE),"")</f>
        <v>BioC_118165</v>
      </c>
      <c r="H145" s="17" t="str">
        <f>VLOOKUP($E145,Samples_Ext!$A:$Y,Samples_Seq!H$2,FALSE)</f>
        <v>Study</v>
      </c>
      <c r="I145" s="17">
        <f>VLOOKUP($E145,Samples_Ext!$A:$Y,Samples_Seq!I$2,FALSE)</f>
        <v>118166</v>
      </c>
      <c r="J145" s="17">
        <f>VLOOKUP($E145,Samples_Ext!$A:$Y,Samples_Seq!J$2,FALSE)</f>
        <v>1</v>
      </c>
      <c r="K145" s="17" t="str">
        <f>VLOOKUP($E145,Samples_Ext!$A:$Y,Samples_Seq!K$2,FALSE)</f>
        <v>Biocollective</v>
      </c>
      <c r="L145" s="17" t="str">
        <f>VLOOKUP($E145,Samples_Ext!$A:$Y,Samples_Seq!L$2,FALSE)</f>
        <v>Biocollective</v>
      </c>
      <c r="M145" s="17" t="str">
        <f>VLOOKUP($E145,Samples_Ext!$A:$Y,Samples_Seq!M$2,FALSE)</f>
        <v>sFEMB-001-R-039</v>
      </c>
      <c r="N145" s="17" t="str">
        <f>VLOOKUP($E145,Samples_Ext!$A:$Y,Samples_Seq!N$2,FALSE)</f>
        <v>Qiagen</v>
      </c>
      <c r="O145" s="17" t="str">
        <f>VLOOKUP($E145,Samples_Ext!$A:$Y,Samples_Seq!O$2,FALSE)</f>
        <v>DNeasy PowerSoil Pro kit</v>
      </c>
      <c r="P145" s="17" t="str">
        <f>VLOOKUP($E145,Samples_Ext!$A:$Y,Samples_Seq!P$2,FALSE)</f>
        <v>None</v>
      </c>
      <c r="Q145" s="17" t="str">
        <f>VLOOKUP($E145,Samples_Ext!$A:$Y,Samples_Seq!Q$2,FALSE)</f>
        <v>Vertical</v>
      </c>
      <c r="R145" s="17" t="str">
        <f>VLOOKUP($E145,Samples_Ext!$A:$Y,Samples_Seq!R$2,FALSE)</f>
        <v>Tubes</v>
      </c>
      <c r="S145" s="17" t="str">
        <f>VLOOKUP($E145,Samples_Ext!$A:$Y,Samples_Seq!S$2,FALSE)</f>
        <v>None</v>
      </c>
      <c r="T145" s="17" t="str">
        <f>VLOOKUP($E145,Samples_Ext!$A:$Y,Samples_Seq!T$2,FALSE)</f>
        <v>None</v>
      </c>
      <c r="U145" s="17" t="str">
        <f>VLOOKUP($E145,Samples_Ext!$A:$Y,Samples_Seq!U$2,FALSE)</f>
        <v>None</v>
      </c>
      <c r="V145" s="17" t="str">
        <f>VLOOKUP($E145,Samples_Ext!$A:$Y,Samples_Seq!V$2,FALSE)</f>
        <v>None</v>
      </c>
      <c r="W145" s="17" t="str">
        <f>VLOOKUP($E145,Samples_Ext!$A:$Y,Samples_Seq!W$2,FALSE)</f>
        <v>C</v>
      </c>
      <c r="X145" s="17" t="str">
        <f>VLOOKUP($E145,Samples_Ext!$A:$Y,Samples_Seq!X$2,FALSE)</f>
        <v>02</v>
      </c>
      <c r="Y145" s="17" t="str">
        <f>VLOOKUP($E145,Samples_Ext!$A:$Y,Samples_Seq!Y$2,FALSE)</f>
        <v>PC21457</v>
      </c>
      <c r="Z145" s="17">
        <f>VLOOKUP($E145,Samples_Ext!$A:$Y,Samples_Seq!Z$2,FALSE)</f>
        <v>70.142300000000006</v>
      </c>
      <c r="AA145" s="17">
        <f>VLOOKUP($E145,Samples_Ext!$A:$Y,Samples_Seq!AA$2,FALSE)</f>
        <v>0.76999999999999991</v>
      </c>
      <c r="AB145" s="17">
        <f>VLOOKUP($E145,Samples_Ext!$A:$Y,Samples_Seq!AB$2,FALSE)</f>
        <v>54.009571000000001</v>
      </c>
      <c r="AC145" s="17" t="str">
        <f>VLOOKUP($E145,Samples_Ext!$A:$Y,Samples_Seq!AC$2,FALSE)</f>
        <v>Yes</v>
      </c>
      <c r="AD145" s="17" t="str">
        <f>VLOOKUP($E145,Samples_Ext!$A:$Y,Samples_Seq!AD$2,FALSE)</f>
        <v>No</v>
      </c>
    </row>
    <row r="146" spans="1:30" s="17" customFormat="1" ht="13.8" hidden="1" x14ac:dyDescent="0.3">
      <c r="A146" s="17" t="s">
        <v>1350</v>
      </c>
      <c r="B146" s="17" t="s">
        <v>2171</v>
      </c>
      <c r="C146" s="17" t="s">
        <v>2096</v>
      </c>
      <c r="D146" s="17" t="s">
        <v>2097</v>
      </c>
      <c r="E146" s="17" t="s">
        <v>1350</v>
      </c>
      <c r="F146" s="64" t="str">
        <f t="shared" si="2"/>
        <v>SC553001;</v>
      </c>
      <c r="G146" s="17" t="str">
        <f>IFERROR(VLOOKUP($E146,Samples_Ext!$A:$Y,Samples_Seq!G$2,FALSE),"")</f>
        <v>BioC_118165</v>
      </c>
      <c r="H146" s="17" t="str">
        <f>VLOOKUP($E146,Samples_Ext!$A:$Y,Samples_Seq!H$2,FALSE)</f>
        <v>Study</v>
      </c>
      <c r="I146" s="17">
        <f>VLOOKUP($E146,Samples_Ext!$A:$Y,Samples_Seq!I$2,FALSE)</f>
        <v>118166</v>
      </c>
      <c r="J146" s="17">
        <f>VLOOKUP($E146,Samples_Ext!$A:$Y,Samples_Seq!J$2,FALSE)</f>
        <v>2</v>
      </c>
      <c r="K146" s="17" t="str">
        <f>VLOOKUP($E146,Samples_Ext!$A:$Y,Samples_Seq!K$2,FALSE)</f>
        <v>Biocollective</v>
      </c>
      <c r="L146" s="17" t="str">
        <f>VLOOKUP($E146,Samples_Ext!$A:$Y,Samples_Seq!L$2,FALSE)</f>
        <v>Biocollective</v>
      </c>
      <c r="M146" s="17" t="str">
        <f>VLOOKUP($E146,Samples_Ext!$A:$Y,Samples_Seq!M$2,FALSE)</f>
        <v>sFEMB-001-R-040</v>
      </c>
      <c r="N146" s="17" t="str">
        <f>VLOOKUP($E146,Samples_Ext!$A:$Y,Samples_Seq!N$2,FALSE)</f>
        <v>Qiagen</v>
      </c>
      <c r="O146" s="17" t="str">
        <f>VLOOKUP($E146,Samples_Ext!$A:$Y,Samples_Seq!O$2,FALSE)</f>
        <v>MagAttract PowerSoil DNA Kit</v>
      </c>
      <c r="P146" s="17" t="str">
        <f>VLOOKUP($E146,Samples_Ext!$A:$Y,Samples_Seq!P$2,FALSE)</f>
        <v>KingFisher</v>
      </c>
      <c r="Q146" s="17" t="str">
        <f>VLOOKUP($E146,Samples_Ext!$A:$Y,Samples_Seq!Q$2,FALSE)</f>
        <v>TissueLyzer</v>
      </c>
      <c r="R146" s="17" t="str">
        <f>VLOOKUP($E146,Samples_Ext!$A:$Y,Samples_Seq!R$2,FALSE)</f>
        <v>Plate</v>
      </c>
      <c r="S146" s="17" t="str">
        <f>VLOOKUP($E146,Samples_Ext!$A:$Y,Samples_Seq!S$2,FALSE)</f>
        <v>Pro Plate</v>
      </c>
      <c r="T146" s="17" t="str">
        <f>VLOOKUP($E146,Samples_Ext!$A:$Y,Samples_Seq!T$2,FALSE)</f>
        <v>None</v>
      </c>
      <c r="U146" s="17" t="str">
        <f>VLOOKUP($E146,Samples_Ext!$A:$Y,Samples_Seq!U$2,FALSE)</f>
        <v>None</v>
      </c>
      <c r="V146" s="17" t="str">
        <f>VLOOKUP($E146,Samples_Ext!$A:$Y,Samples_Seq!V$2,FALSE)</f>
        <v>None</v>
      </c>
      <c r="W146" s="17" t="str">
        <f>VLOOKUP($E146,Samples_Ext!$A:$Y,Samples_Seq!W$2,FALSE)</f>
        <v>C</v>
      </c>
      <c r="X146" s="17" t="str">
        <f>VLOOKUP($E146,Samples_Ext!$A:$Y,Samples_Seq!X$2,FALSE)</f>
        <v>02</v>
      </c>
      <c r="Y146" s="17" t="str">
        <f>VLOOKUP($E146,Samples_Ext!$A:$Y,Samples_Seq!Y$2,FALSE)</f>
        <v>PC21458</v>
      </c>
      <c r="Z146" s="17">
        <f>VLOOKUP($E146,Samples_Ext!$A:$Y,Samples_Seq!Z$2,FALSE)</f>
        <v>70.881399999999999</v>
      </c>
      <c r="AA146" s="17">
        <f>VLOOKUP($E146,Samples_Ext!$A:$Y,Samples_Seq!AA$2,FALSE)</f>
        <v>30.96</v>
      </c>
      <c r="AB146" s="17">
        <f>VLOOKUP($E146,Samples_Ext!$A:$Y,Samples_Seq!AB$2,FALSE)</f>
        <v>2194.4881439999999</v>
      </c>
      <c r="AC146" s="17" t="str">
        <f>VLOOKUP($E146,Samples_Ext!$A:$Y,Samples_Seq!AC$2,FALSE)</f>
        <v>Yes</v>
      </c>
      <c r="AD146" s="17" t="str">
        <f>VLOOKUP($E146,Samples_Ext!$A:$Y,Samples_Seq!AD$2,FALSE)</f>
        <v>No</v>
      </c>
    </row>
    <row r="147" spans="1:30" s="17" customFormat="1" ht="13.8" hidden="1" x14ac:dyDescent="0.3">
      <c r="A147" s="17" t="s">
        <v>1378</v>
      </c>
      <c r="B147" s="17" t="s">
        <v>2199</v>
      </c>
      <c r="C147" s="17" t="s">
        <v>2096</v>
      </c>
      <c r="D147" s="17" t="s">
        <v>2097</v>
      </c>
      <c r="E147" s="17" t="s">
        <v>1378</v>
      </c>
      <c r="F147" s="64" t="str">
        <f t="shared" si="2"/>
        <v>SC553029;</v>
      </c>
      <c r="G147" s="17" t="str">
        <f>IFERROR(VLOOKUP($E147,Samples_Ext!$A:$Y,Samples_Seq!G$2,FALSE),"")</f>
        <v>BioC_118166</v>
      </c>
      <c r="H147" s="17" t="str">
        <f>VLOOKUP($E147,Samples_Ext!$A:$Y,Samples_Seq!H$2,FALSE)</f>
        <v>Study</v>
      </c>
      <c r="I147" s="17">
        <f>VLOOKUP($E147,Samples_Ext!$A:$Y,Samples_Seq!I$2,FALSE)</f>
        <v>118167</v>
      </c>
      <c r="J147" s="17">
        <f>VLOOKUP($E147,Samples_Ext!$A:$Y,Samples_Seq!J$2,FALSE)</f>
        <v>1</v>
      </c>
      <c r="K147" s="17" t="str">
        <f>VLOOKUP($E147,Samples_Ext!$A:$Y,Samples_Seq!K$2,FALSE)</f>
        <v>Biocollective</v>
      </c>
      <c r="L147" s="17" t="str">
        <f>VLOOKUP($E147,Samples_Ext!$A:$Y,Samples_Seq!L$2,FALSE)</f>
        <v>Biocollective</v>
      </c>
      <c r="M147" s="17" t="str">
        <f>VLOOKUP($E147,Samples_Ext!$A:$Y,Samples_Seq!M$2,FALSE)</f>
        <v>sFEMB-001-R-042</v>
      </c>
      <c r="N147" s="17" t="str">
        <f>VLOOKUP($E147,Samples_Ext!$A:$Y,Samples_Seq!N$2,FALSE)</f>
        <v>ThermoFisher</v>
      </c>
      <c r="O147" s="17" t="str">
        <f>VLOOKUP($E147,Samples_Ext!$A:$Y,Samples_Seq!O$2,FALSE)</f>
        <v>MagMax Microbiome Ultra Kit</v>
      </c>
      <c r="P147" s="17" t="str">
        <f>VLOOKUP($E147,Samples_Ext!$A:$Y,Samples_Seq!P$2,FALSE)</f>
        <v>KingFisher</v>
      </c>
      <c r="Q147" s="17" t="str">
        <f>VLOOKUP($E147,Samples_Ext!$A:$Y,Samples_Seq!Q$2,FALSE)</f>
        <v>TissueLyzer</v>
      </c>
      <c r="R147" s="17" t="str">
        <f>VLOOKUP($E147,Samples_Ext!$A:$Y,Samples_Seq!R$2,FALSE)</f>
        <v>Plate</v>
      </c>
      <c r="S147" s="17" t="str">
        <f>VLOOKUP($E147,Samples_Ext!$A:$Y,Samples_Seq!S$2,FALSE)</f>
        <v>None</v>
      </c>
      <c r="T147" s="17" t="str">
        <f>VLOOKUP($E147,Samples_Ext!$A:$Y,Samples_Seq!T$2,FALSE)</f>
        <v>None</v>
      </c>
      <c r="U147" s="17" t="str">
        <f>VLOOKUP($E147,Samples_Ext!$A:$Y,Samples_Seq!U$2,FALSE)</f>
        <v>None</v>
      </c>
      <c r="V147" s="17" t="str">
        <f>VLOOKUP($E147,Samples_Ext!$A:$Y,Samples_Seq!V$2,FALSE)</f>
        <v>None</v>
      </c>
      <c r="W147" s="17" t="str">
        <f>VLOOKUP($E147,Samples_Ext!$A:$Y,Samples_Seq!W$2,FALSE)</f>
        <v>C</v>
      </c>
      <c r="X147" s="17" t="str">
        <f>VLOOKUP($E147,Samples_Ext!$A:$Y,Samples_Seq!X$2,FALSE)</f>
        <v>02</v>
      </c>
      <c r="Y147" s="17" t="str">
        <f>VLOOKUP($E147,Samples_Ext!$A:$Y,Samples_Seq!Y$2,FALSE)</f>
        <v>PC21460</v>
      </c>
      <c r="Z147" s="17">
        <f>VLOOKUP($E147,Samples_Ext!$A:$Y,Samples_Seq!Z$2,FALSE)</f>
        <v>157.48099999999999</v>
      </c>
      <c r="AA147" s="17">
        <f>VLOOKUP($E147,Samples_Ext!$A:$Y,Samples_Seq!AA$2,FALSE)</f>
        <v>33.65</v>
      </c>
      <c r="AB147" s="17">
        <f>VLOOKUP($E147,Samples_Ext!$A:$Y,Samples_Seq!AB$2,FALSE)</f>
        <v>5299.2356499999996</v>
      </c>
      <c r="AC147" s="17" t="str">
        <f>VLOOKUP($E147,Samples_Ext!$A:$Y,Samples_Seq!AC$2,FALSE)</f>
        <v>Yes</v>
      </c>
      <c r="AD147" s="17" t="str">
        <f>VLOOKUP($E147,Samples_Ext!$A:$Y,Samples_Seq!AD$2,FALSE)</f>
        <v>No</v>
      </c>
    </row>
    <row r="148" spans="1:30" s="17" customFormat="1" ht="13.8" hidden="1" x14ac:dyDescent="0.3">
      <c r="A148" s="17" t="s">
        <v>1313</v>
      </c>
      <c r="B148" s="17" t="s">
        <v>2119</v>
      </c>
      <c r="C148" s="17" t="s">
        <v>2096</v>
      </c>
      <c r="D148" s="17" t="s">
        <v>2097</v>
      </c>
      <c r="E148" s="17" t="s">
        <v>1313</v>
      </c>
      <c r="F148" s="64" t="str">
        <f t="shared" si="2"/>
        <v>SC552949;</v>
      </c>
      <c r="G148" s="17" t="str">
        <f>IFERROR(VLOOKUP($E148,Samples_Ext!$A:$Y,Samples_Seq!G$2,FALSE),"")</f>
        <v>BioC_118166</v>
      </c>
      <c r="H148" s="17" t="str">
        <f>VLOOKUP($E148,Samples_Ext!$A:$Y,Samples_Seq!H$2,FALSE)</f>
        <v>Study</v>
      </c>
      <c r="I148" s="17">
        <f>VLOOKUP($E148,Samples_Ext!$A:$Y,Samples_Seq!I$2,FALSE)</f>
        <v>119065</v>
      </c>
      <c r="J148" s="17">
        <f>VLOOKUP($E148,Samples_Ext!$A:$Y,Samples_Seq!J$2,FALSE)</f>
        <v>1</v>
      </c>
      <c r="K148" s="17" t="str">
        <f>VLOOKUP($E148,Samples_Ext!$A:$Y,Samples_Seq!K$2,FALSE)</f>
        <v>Biocollective</v>
      </c>
      <c r="L148" s="17" t="str">
        <f>VLOOKUP($E148,Samples_Ext!$A:$Y,Samples_Seq!L$2,FALSE)</f>
        <v>Biocollective</v>
      </c>
      <c r="M148" s="17" t="str">
        <f>VLOOKUP($E148,Samples_Ext!$A:$Y,Samples_Seq!M$2,FALSE)</f>
        <v>sFEMB-001-R-037</v>
      </c>
      <c r="N148" s="17" t="str">
        <f>VLOOKUP($E148,Samples_Ext!$A:$Y,Samples_Seq!N$2,FALSE)</f>
        <v>Qiagen</v>
      </c>
      <c r="O148" s="17" t="str">
        <f>VLOOKUP($E148,Samples_Ext!$A:$Y,Samples_Seq!O$2,FALSE)</f>
        <v>MagAttract PowerSoil DNA Kit</v>
      </c>
      <c r="P148" s="17" t="str">
        <f>VLOOKUP($E148,Samples_Ext!$A:$Y,Samples_Seq!P$2,FALSE)</f>
        <v>KingFisher</v>
      </c>
      <c r="Q148" s="17" t="str">
        <f>VLOOKUP($E148,Samples_Ext!$A:$Y,Samples_Seq!Q$2,FALSE)</f>
        <v>TissueLyzer</v>
      </c>
      <c r="R148" s="17" t="str">
        <f>VLOOKUP($E148,Samples_Ext!$A:$Y,Samples_Seq!R$2,FALSE)</f>
        <v>Plate</v>
      </c>
      <c r="S148" s="17" t="str">
        <f>VLOOKUP($E148,Samples_Ext!$A:$Y,Samples_Seq!S$2,FALSE)</f>
        <v>None</v>
      </c>
      <c r="T148" s="17" t="str">
        <f>VLOOKUP($E148,Samples_Ext!$A:$Y,Samples_Seq!T$2,FALSE)</f>
        <v>None</v>
      </c>
      <c r="U148" s="17" t="str">
        <f>VLOOKUP($E148,Samples_Ext!$A:$Y,Samples_Seq!U$2,FALSE)</f>
        <v>None</v>
      </c>
      <c r="V148" s="17" t="str">
        <f>VLOOKUP($E148,Samples_Ext!$A:$Y,Samples_Seq!V$2,FALSE)</f>
        <v>None</v>
      </c>
      <c r="W148" s="17" t="str">
        <f>VLOOKUP($E148,Samples_Ext!$A:$Y,Samples_Seq!W$2,FALSE)</f>
        <v>B</v>
      </c>
      <c r="X148" s="17" t="str">
        <f>VLOOKUP($E148,Samples_Ext!$A:$Y,Samples_Seq!X$2,FALSE)</f>
        <v>01</v>
      </c>
      <c r="Y148" s="17" t="str">
        <f>VLOOKUP($E148,Samples_Ext!$A:$Y,Samples_Seq!Y$2,FALSE)</f>
        <v>PC21455</v>
      </c>
      <c r="Z148" s="17">
        <f>VLOOKUP($E148,Samples_Ext!$A:$Y,Samples_Seq!Z$2,FALSE)</f>
        <v>46.455599999999997</v>
      </c>
      <c r="AA148" s="17">
        <f>VLOOKUP($E148,Samples_Ext!$A:$Y,Samples_Seq!AA$2,FALSE)</f>
        <v>3.600000000000001</v>
      </c>
      <c r="AB148" s="17">
        <f>VLOOKUP($E148,Samples_Ext!$A:$Y,Samples_Seq!AB$2,FALSE)</f>
        <v>167.24016000000003</v>
      </c>
      <c r="AC148" s="17" t="str">
        <f>VLOOKUP($E148,Samples_Ext!$A:$Y,Samples_Seq!AC$2,FALSE)</f>
        <v>Yes</v>
      </c>
      <c r="AD148" s="17" t="str">
        <f>VLOOKUP($E148,Samples_Ext!$A:$Y,Samples_Seq!AD$2,FALSE)</f>
        <v>No</v>
      </c>
    </row>
    <row r="149" spans="1:30" s="17" customFormat="1" ht="13.8" hidden="1" x14ac:dyDescent="0.3">
      <c r="A149" s="17" t="s">
        <v>1327</v>
      </c>
      <c r="B149" s="17" t="s">
        <v>2133</v>
      </c>
      <c r="C149" s="17" t="s">
        <v>2096</v>
      </c>
      <c r="D149" s="17" t="s">
        <v>2097</v>
      </c>
      <c r="E149" s="17" t="s">
        <v>1327</v>
      </c>
      <c r="F149" s="64" t="str">
        <f t="shared" si="2"/>
        <v>SC552963;</v>
      </c>
      <c r="G149" s="17" t="str">
        <f>IFERROR(VLOOKUP($E149,Samples_Ext!$A:$Y,Samples_Seq!G$2,FALSE),"")</f>
        <v>BioC_118166</v>
      </c>
      <c r="H149" s="17" t="str">
        <f>VLOOKUP($E149,Samples_Ext!$A:$Y,Samples_Seq!H$2,FALSE)</f>
        <v>Study</v>
      </c>
      <c r="I149" s="17">
        <f>VLOOKUP($E149,Samples_Ext!$A:$Y,Samples_Seq!I$2,FALSE)</f>
        <v>119065</v>
      </c>
      <c r="J149" s="17">
        <f>VLOOKUP($E149,Samples_Ext!$A:$Y,Samples_Seq!J$2,FALSE)</f>
        <v>2</v>
      </c>
      <c r="K149" s="17" t="str">
        <f>VLOOKUP($E149,Samples_Ext!$A:$Y,Samples_Seq!K$2,FALSE)</f>
        <v>Biocollective</v>
      </c>
      <c r="L149" s="17" t="str">
        <f>VLOOKUP($E149,Samples_Ext!$A:$Y,Samples_Seq!L$2,FALSE)</f>
        <v>Biocollective</v>
      </c>
      <c r="M149" s="17" t="str">
        <f>VLOOKUP($E149,Samples_Ext!$A:$Y,Samples_Seq!M$2,FALSE)</f>
        <v>sFEMB-001-R-038</v>
      </c>
      <c r="N149" s="17" t="str">
        <f>VLOOKUP($E149,Samples_Ext!$A:$Y,Samples_Seq!N$2,FALSE)</f>
        <v>Qiagen</v>
      </c>
      <c r="O149" s="17" t="str">
        <f>VLOOKUP($E149,Samples_Ext!$A:$Y,Samples_Seq!O$2,FALSE)</f>
        <v>MagAttract PowerMicrobiome Kit</v>
      </c>
      <c r="P149" s="17" t="str">
        <f>VLOOKUP($E149,Samples_Ext!$A:$Y,Samples_Seq!P$2,FALSE)</f>
        <v>KingFisher</v>
      </c>
      <c r="Q149" s="17" t="str">
        <f>VLOOKUP($E149,Samples_Ext!$A:$Y,Samples_Seq!Q$2,FALSE)</f>
        <v>TissueLyzer</v>
      </c>
      <c r="R149" s="17" t="str">
        <f>VLOOKUP($E149,Samples_Ext!$A:$Y,Samples_Seq!R$2,FALSE)</f>
        <v>Plate</v>
      </c>
      <c r="S149" s="17" t="str">
        <f>VLOOKUP($E149,Samples_Ext!$A:$Y,Samples_Seq!S$2,FALSE)</f>
        <v>None</v>
      </c>
      <c r="T149" s="17" t="str">
        <f>VLOOKUP($E149,Samples_Ext!$A:$Y,Samples_Seq!T$2,FALSE)</f>
        <v>None</v>
      </c>
      <c r="U149" s="17" t="str">
        <f>VLOOKUP($E149,Samples_Ext!$A:$Y,Samples_Seq!U$2,FALSE)</f>
        <v>None</v>
      </c>
      <c r="V149" s="17" t="str">
        <f>VLOOKUP($E149,Samples_Ext!$A:$Y,Samples_Seq!V$2,FALSE)</f>
        <v>None</v>
      </c>
      <c r="W149" s="17" t="str">
        <f>VLOOKUP($E149,Samples_Ext!$A:$Y,Samples_Seq!W$2,FALSE)</f>
        <v>B</v>
      </c>
      <c r="X149" s="17" t="str">
        <f>VLOOKUP($E149,Samples_Ext!$A:$Y,Samples_Seq!X$2,FALSE)</f>
        <v>01</v>
      </c>
      <c r="Y149" s="17" t="str">
        <f>VLOOKUP($E149,Samples_Ext!$A:$Y,Samples_Seq!Y$2,FALSE)</f>
        <v>PC21456</v>
      </c>
      <c r="Z149" s="17">
        <f>VLOOKUP($E149,Samples_Ext!$A:$Y,Samples_Seq!Z$2,FALSE)</f>
        <v>65.221199999999996</v>
      </c>
      <c r="AA149" s="17">
        <f>VLOOKUP($E149,Samples_Ext!$A:$Y,Samples_Seq!AA$2,FALSE)</f>
        <v>53.5</v>
      </c>
      <c r="AB149" s="17">
        <f>VLOOKUP($E149,Samples_Ext!$A:$Y,Samples_Seq!AB$2,FALSE)</f>
        <v>3489.3341999999998</v>
      </c>
      <c r="AC149" s="17" t="str">
        <f>VLOOKUP($E149,Samples_Ext!$A:$Y,Samples_Seq!AC$2,FALSE)</f>
        <v>Yes</v>
      </c>
      <c r="AD149" s="17" t="str">
        <f>VLOOKUP($E149,Samples_Ext!$A:$Y,Samples_Seq!AD$2,FALSE)</f>
        <v>No</v>
      </c>
    </row>
    <row r="150" spans="1:30" s="17" customFormat="1" ht="13.8" hidden="1" x14ac:dyDescent="0.3">
      <c r="A150" s="17" t="s">
        <v>1331</v>
      </c>
      <c r="B150" s="17" t="s">
        <v>2137</v>
      </c>
      <c r="C150" s="17" t="s">
        <v>2096</v>
      </c>
      <c r="D150" s="17" t="s">
        <v>2097</v>
      </c>
      <c r="E150" s="17" t="s">
        <v>1331</v>
      </c>
      <c r="F150" s="64" t="str">
        <f t="shared" si="2"/>
        <v>SC552967;</v>
      </c>
      <c r="G150" s="17" t="str">
        <f>IFERROR(VLOOKUP($E150,Samples_Ext!$A:$Y,Samples_Seq!G$2,FALSE),"")</f>
        <v>BioC_118167</v>
      </c>
      <c r="H150" s="17" t="str">
        <f>VLOOKUP($E150,Samples_Ext!$A:$Y,Samples_Seq!H$2,FALSE)</f>
        <v>Study</v>
      </c>
      <c r="I150" s="17">
        <f>VLOOKUP($E150,Samples_Ext!$A:$Y,Samples_Seq!I$2,FALSE)</f>
        <v>119065</v>
      </c>
      <c r="J150" s="17">
        <f>VLOOKUP($E150,Samples_Ext!$A:$Y,Samples_Seq!J$2,FALSE)</f>
        <v>2</v>
      </c>
      <c r="K150" s="17" t="str">
        <f>VLOOKUP($E150,Samples_Ext!$A:$Y,Samples_Seq!K$2,FALSE)</f>
        <v>Biocollective</v>
      </c>
      <c r="L150" s="17" t="str">
        <f>VLOOKUP($E150,Samples_Ext!$A:$Y,Samples_Seq!L$2,FALSE)</f>
        <v>Biocollective</v>
      </c>
      <c r="M150" s="17" t="str">
        <f>VLOOKUP($E150,Samples_Ext!$A:$Y,Samples_Seq!M$2,FALSE)</f>
        <v>sFEMB-001-R-038</v>
      </c>
      <c r="N150" s="17" t="str">
        <f>VLOOKUP($E150,Samples_Ext!$A:$Y,Samples_Seq!N$2,FALSE)</f>
        <v>Qiagen</v>
      </c>
      <c r="O150" s="17" t="str">
        <f>VLOOKUP($E150,Samples_Ext!$A:$Y,Samples_Seq!O$2,FALSE)</f>
        <v>MagAttract PowerMicrobiome Kit</v>
      </c>
      <c r="P150" s="17" t="str">
        <f>VLOOKUP($E150,Samples_Ext!$A:$Y,Samples_Seq!P$2,FALSE)</f>
        <v>KingFisher</v>
      </c>
      <c r="Q150" s="17" t="str">
        <f>VLOOKUP($E150,Samples_Ext!$A:$Y,Samples_Seq!Q$2,FALSE)</f>
        <v>TissueLyzer</v>
      </c>
      <c r="R150" s="17" t="str">
        <f>VLOOKUP($E150,Samples_Ext!$A:$Y,Samples_Seq!R$2,FALSE)</f>
        <v>Plate</v>
      </c>
      <c r="S150" s="17" t="str">
        <f>VLOOKUP($E150,Samples_Ext!$A:$Y,Samples_Seq!S$2,FALSE)</f>
        <v>None</v>
      </c>
      <c r="T150" s="17" t="str">
        <f>VLOOKUP($E150,Samples_Ext!$A:$Y,Samples_Seq!T$2,FALSE)</f>
        <v>None</v>
      </c>
      <c r="U150" s="17" t="str">
        <f>VLOOKUP($E150,Samples_Ext!$A:$Y,Samples_Seq!U$2,FALSE)</f>
        <v>None</v>
      </c>
      <c r="V150" s="17" t="str">
        <f>VLOOKUP($E150,Samples_Ext!$A:$Y,Samples_Seq!V$2,FALSE)</f>
        <v>None</v>
      </c>
      <c r="W150" s="17" t="str">
        <f>VLOOKUP($E150,Samples_Ext!$A:$Y,Samples_Seq!W$2,FALSE)</f>
        <v>F</v>
      </c>
      <c r="X150" s="17" t="str">
        <f>VLOOKUP($E150,Samples_Ext!$A:$Y,Samples_Seq!X$2,FALSE)</f>
        <v>01</v>
      </c>
      <c r="Y150" s="17" t="str">
        <f>VLOOKUP($E150,Samples_Ext!$A:$Y,Samples_Seq!Y$2,FALSE)</f>
        <v>PC21456</v>
      </c>
      <c r="Z150" s="17">
        <f>VLOOKUP($E150,Samples_Ext!$A:$Y,Samples_Seq!Z$2,FALSE)</f>
        <v>66.946700000000007</v>
      </c>
      <c r="AA150" s="17">
        <f>VLOOKUP($E150,Samples_Ext!$A:$Y,Samples_Seq!AA$2,FALSE)</f>
        <v>29.209999999999997</v>
      </c>
      <c r="AB150" s="17">
        <f>VLOOKUP($E150,Samples_Ext!$A:$Y,Samples_Seq!AB$2,FALSE)</f>
        <v>1955.513107</v>
      </c>
      <c r="AC150" s="17" t="str">
        <f>VLOOKUP($E150,Samples_Ext!$A:$Y,Samples_Seq!AC$2,FALSE)</f>
        <v>Yes</v>
      </c>
      <c r="AD150" s="17" t="str">
        <f>VLOOKUP($E150,Samples_Ext!$A:$Y,Samples_Seq!AD$2,FALSE)</f>
        <v>No</v>
      </c>
    </row>
    <row r="151" spans="1:30" s="17" customFormat="1" ht="13.8" hidden="1" x14ac:dyDescent="0.3">
      <c r="A151" s="17" t="s">
        <v>1428</v>
      </c>
      <c r="B151" s="17" t="s">
        <v>2147</v>
      </c>
      <c r="C151" s="17" t="s">
        <v>2096</v>
      </c>
      <c r="D151" s="17" t="s">
        <v>2097</v>
      </c>
      <c r="E151" s="17" t="s">
        <v>1428</v>
      </c>
      <c r="F151" s="64" t="str">
        <f t="shared" si="2"/>
        <v>SC552977;</v>
      </c>
      <c r="G151" s="17" t="str">
        <f>IFERROR(VLOOKUP($E151,Samples_Ext!$A:$Y,Samples_Seq!G$2,FALSE),"")</f>
        <v>BioC_119065</v>
      </c>
      <c r="H151" s="17" t="str">
        <f>VLOOKUP($E151,Samples_Ext!$A:$Y,Samples_Seq!H$2,FALSE)</f>
        <v>Study</v>
      </c>
      <c r="I151" s="17">
        <f>VLOOKUP($E151,Samples_Ext!$A:$Y,Samples_Seq!I$2,FALSE)</f>
        <v>119065</v>
      </c>
      <c r="J151" s="17">
        <f>VLOOKUP($E151,Samples_Ext!$A:$Y,Samples_Seq!J$2,FALSE)</f>
        <v>3</v>
      </c>
      <c r="K151" s="17" t="str">
        <f>VLOOKUP($E151,Samples_Ext!$A:$Y,Samples_Seq!K$2,FALSE)</f>
        <v>Biocollective</v>
      </c>
      <c r="L151" s="17" t="str">
        <f>VLOOKUP($E151,Samples_Ext!$A:$Y,Samples_Seq!L$2,FALSE)</f>
        <v>Biocollective</v>
      </c>
      <c r="M151" s="17" t="str">
        <f>VLOOKUP($E151,Samples_Ext!$A:$Y,Samples_Seq!M$2,FALSE)</f>
        <v>sFEMB-001-R-039</v>
      </c>
      <c r="N151" s="17" t="str">
        <f>VLOOKUP($E151,Samples_Ext!$A:$Y,Samples_Seq!N$2,FALSE)</f>
        <v>Qiagen</v>
      </c>
      <c r="O151" s="17" t="str">
        <f>VLOOKUP($E151,Samples_Ext!$A:$Y,Samples_Seq!O$2,FALSE)</f>
        <v>DNeasy PowerSoil Pro kit</v>
      </c>
      <c r="P151" s="17" t="str">
        <f>VLOOKUP($E151,Samples_Ext!$A:$Y,Samples_Seq!P$2,FALSE)</f>
        <v>None</v>
      </c>
      <c r="Q151" s="17" t="str">
        <f>VLOOKUP($E151,Samples_Ext!$A:$Y,Samples_Seq!Q$2,FALSE)</f>
        <v>Vertical</v>
      </c>
      <c r="R151" s="17" t="str">
        <f>VLOOKUP($E151,Samples_Ext!$A:$Y,Samples_Seq!R$2,FALSE)</f>
        <v>Tubes</v>
      </c>
      <c r="S151" s="17" t="str">
        <f>VLOOKUP($E151,Samples_Ext!$A:$Y,Samples_Seq!S$2,FALSE)</f>
        <v>None</v>
      </c>
      <c r="T151" s="17" t="str">
        <f>VLOOKUP($E151,Samples_Ext!$A:$Y,Samples_Seq!T$2,FALSE)</f>
        <v>None</v>
      </c>
      <c r="U151" s="17" t="str">
        <f>VLOOKUP($E151,Samples_Ext!$A:$Y,Samples_Seq!U$2,FALSE)</f>
        <v>None</v>
      </c>
      <c r="V151" s="17" t="str">
        <f>VLOOKUP($E151,Samples_Ext!$A:$Y,Samples_Seq!V$2,FALSE)</f>
        <v>None</v>
      </c>
      <c r="W151" s="17" t="str">
        <f>VLOOKUP($E151,Samples_Ext!$A:$Y,Samples_Seq!W$2,FALSE)</f>
        <v>B</v>
      </c>
      <c r="X151" s="17" t="str">
        <f>VLOOKUP($E151,Samples_Ext!$A:$Y,Samples_Seq!X$2,FALSE)</f>
        <v>01</v>
      </c>
      <c r="Y151" s="17" t="str">
        <f>VLOOKUP($E151,Samples_Ext!$A:$Y,Samples_Seq!Y$2,FALSE)</f>
        <v>PC21457</v>
      </c>
      <c r="Z151" s="17">
        <f>VLOOKUP($E151,Samples_Ext!$A:$Y,Samples_Seq!Z$2,FALSE)</f>
        <v>49.866500000000002</v>
      </c>
      <c r="AA151" s="17">
        <f>VLOOKUP($E151,Samples_Ext!$A:$Y,Samples_Seq!AA$2,FALSE)</f>
        <v>3.25</v>
      </c>
      <c r="AB151" s="17">
        <f>VLOOKUP($E151,Samples_Ext!$A:$Y,Samples_Seq!AB$2,FALSE)</f>
        <v>162.066125</v>
      </c>
      <c r="AC151" s="17" t="str">
        <f>VLOOKUP($E151,Samples_Ext!$A:$Y,Samples_Seq!AC$2,FALSE)</f>
        <v>Yes</v>
      </c>
      <c r="AD151" s="17" t="str">
        <f>VLOOKUP($E151,Samples_Ext!$A:$Y,Samples_Seq!AD$2,FALSE)</f>
        <v>No</v>
      </c>
    </row>
    <row r="152" spans="1:30" s="17" customFormat="1" ht="13.8" hidden="1" x14ac:dyDescent="0.3">
      <c r="A152" s="17" t="s">
        <v>1355</v>
      </c>
      <c r="B152" s="17" t="s">
        <v>2176</v>
      </c>
      <c r="C152" s="17" t="s">
        <v>2096</v>
      </c>
      <c r="D152" s="17" t="s">
        <v>2097</v>
      </c>
      <c r="E152" s="17" t="s">
        <v>1355</v>
      </c>
      <c r="F152" s="64" t="str">
        <f t="shared" si="2"/>
        <v>SC553006;</v>
      </c>
      <c r="G152" s="17" t="str">
        <f>IFERROR(VLOOKUP($E152,Samples_Ext!$A:$Y,Samples_Seq!G$2,FALSE),"")</f>
        <v>BioC_119065</v>
      </c>
      <c r="H152" s="17" t="str">
        <f>VLOOKUP($E152,Samples_Ext!$A:$Y,Samples_Seq!H$2,FALSE)</f>
        <v>Study</v>
      </c>
      <c r="I152" s="17">
        <f>VLOOKUP($E152,Samples_Ext!$A:$Y,Samples_Seq!I$2,FALSE)</f>
        <v>119065</v>
      </c>
      <c r="J152" s="17">
        <f>VLOOKUP($E152,Samples_Ext!$A:$Y,Samples_Seq!J$2,FALSE)</f>
        <v>5</v>
      </c>
      <c r="K152" s="17" t="str">
        <f>VLOOKUP($E152,Samples_Ext!$A:$Y,Samples_Seq!K$2,FALSE)</f>
        <v>Biocollective</v>
      </c>
      <c r="L152" s="17" t="str">
        <f>VLOOKUP($E152,Samples_Ext!$A:$Y,Samples_Seq!L$2,FALSE)</f>
        <v>Biocollective</v>
      </c>
      <c r="M152" s="17" t="str">
        <f>VLOOKUP($E152,Samples_Ext!$A:$Y,Samples_Seq!M$2,FALSE)</f>
        <v>sFEMB-001-R-041</v>
      </c>
      <c r="N152" s="17" t="str">
        <f>VLOOKUP($E152,Samples_Ext!$A:$Y,Samples_Seq!N$2,FALSE)</f>
        <v>ZymoResearch</v>
      </c>
      <c r="O152" s="17" t="str">
        <f>VLOOKUP($E152,Samples_Ext!$A:$Y,Samples_Seq!O$2,FALSE)</f>
        <v>96 MagBead DNA Extraction Kit</v>
      </c>
      <c r="P152" s="17" t="str">
        <f>VLOOKUP($E152,Samples_Ext!$A:$Y,Samples_Seq!P$2,FALSE)</f>
        <v>None</v>
      </c>
      <c r="Q152" s="17" t="str">
        <f>VLOOKUP($E152,Samples_Ext!$A:$Y,Samples_Seq!Q$2,FALSE)</f>
        <v>Vertical</v>
      </c>
      <c r="R152" s="17" t="str">
        <f>VLOOKUP($E152,Samples_Ext!$A:$Y,Samples_Seq!R$2,FALSE)</f>
        <v>Tubes</v>
      </c>
      <c r="S152" s="17" t="str">
        <f>VLOOKUP($E152,Samples_Ext!$A:$Y,Samples_Seq!S$2,FALSE)</f>
        <v>None</v>
      </c>
      <c r="T152" s="17" t="str">
        <f>VLOOKUP($E152,Samples_Ext!$A:$Y,Samples_Seq!T$2,FALSE)</f>
        <v>None</v>
      </c>
      <c r="U152" s="17" t="str">
        <f>VLOOKUP($E152,Samples_Ext!$A:$Y,Samples_Seq!U$2,FALSE)</f>
        <v>None</v>
      </c>
      <c r="V152" s="17" t="str">
        <f>VLOOKUP($E152,Samples_Ext!$A:$Y,Samples_Seq!V$2,FALSE)</f>
        <v>None</v>
      </c>
      <c r="W152" s="17" t="str">
        <f>VLOOKUP($E152,Samples_Ext!$A:$Y,Samples_Seq!W$2,FALSE)</f>
        <v>B</v>
      </c>
      <c r="X152" s="17" t="str">
        <f>VLOOKUP($E152,Samples_Ext!$A:$Y,Samples_Seq!X$2,FALSE)</f>
        <v>01</v>
      </c>
      <c r="Y152" s="17" t="str">
        <f>VLOOKUP($E152,Samples_Ext!$A:$Y,Samples_Seq!Y$2,FALSE)</f>
        <v>PC21459</v>
      </c>
      <c r="Z152" s="17">
        <f>VLOOKUP($E152,Samples_Ext!$A:$Y,Samples_Seq!Z$2,FALSE)</f>
        <v>34.545099999999998</v>
      </c>
      <c r="AA152" s="17">
        <f>VLOOKUP($E152,Samples_Ext!$A:$Y,Samples_Seq!AA$2,FALSE)</f>
        <v>3.36</v>
      </c>
      <c r="AB152" s="17">
        <f>VLOOKUP($E152,Samples_Ext!$A:$Y,Samples_Seq!AB$2,FALSE)</f>
        <v>116.07153599999999</v>
      </c>
      <c r="AC152" s="17" t="str">
        <f>VLOOKUP($E152,Samples_Ext!$A:$Y,Samples_Seq!AC$2,FALSE)</f>
        <v>Yes</v>
      </c>
      <c r="AD152" s="17" t="str">
        <f>VLOOKUP($E152,Samples_Ext!$A:$Y,Samples_Seq!AD$2,FALSE)</f>
        <v>No</v>
      </c>
    </row>
    <row r="153" spans="1:30" s="17" customFormat="1" ht="13.8" hidden="1" x14ac:dyDescent="0.3">
      <c r="A153" s="17" t="s">
        <v>1343</v>
      </c>
      <c r="B153" s="17" t="s">
        <v>2164</v>
      </c>
      <c r="C153" s="17" t="s">
        <v>2096</v>
      </c>
      <c r="D153" s="17" t="s">
        <v>2097</v>
      </c>
      <c r="E153" s="17" t="s">
        <v>1343</v>
      </c>
      <c r="F153" s="64" t="str">
        <f t="shared" si="2"/>
        <v>SC552994;</v>
      </c>
      <c r="G153" s="17" t="str">
        <f>IFERROR(VLOOKUP($E153,Samples_Ext!$A:$Y,Samples_Seq!G$2,FALSE),"")</f>
        <v>BioC_119065</v>
      </c>
      <c r="H153" s="17" t="str">
        <f>VLOOKUP($E153,Samples_Ext!$A:$Y,Samples_Seq!H$2,FALSE)</f>
        <v>Study</v>
      </c>
      <c r="I153" s="17">
        <f>VLOOKUP($E153,Samples_Ext!$A:$Y,Samples_Seq!I$2,FALSE)</f>
        <v>119066</v>
      </c>
      <c r="J153" s="17">
        <f>VLOOKUP($E153,Samples_Ext!$A:$Y,Samples_Seq!J$2,FALSE)</f>
        <v>2</v>
      </c>
      <c r="K153" s="17" t="str">
        <f>VLOOKUP($E153,Samples_Ext!$A:$Y,Samples_Seq!K$2,FALSE)</f>
        <v>Biocollective</v>
      </c>
      <c r="L153" s="17" t="str">
        <f>VLOOKUP($E153,Samples_Ext!$A:$Y,Samples_Seq!L$2,FALSE)</f>
        <v>Biocollective</v>
      </c>
      <c r="M153" s="17" t="str">
        <f>VLOOKUP($E153,Samples_Ext!$A:$Y,Samples_Seq!M$2,FALSE)</f>
        <v>sFEMB-001-R-040</v>
      </c>
      <c r="N153" s="17" t="str">
        <f>VLOOKUP($E153,Samples_Ext!$A:$Y,Samples_Seq!N$2,FALSE)</f>
        <v>Qiagen</v>
      </c>
      <c r="O153" s="17" t="str">
        <f>VLOOKUP($E153,Samples_Ext!$A:$Y,Samples_Seq!O$2,FALSE)</f>
        <v>MagAttract PowerSoil DNA Kit</v>
      </c>
      <c r="P153" s="17" t="str">
        <f>VLOOKUP($E153,Samples_Ext!$A:$Y,Samples_Seq!P$2,FALSE)</f>
        <v>KingFisher</v>
      </c>
      <c r="Q153" s="17" t="str">
        <f>VLOOKUP($E153,Samples_Ext!$A:$Y,Samples_Seq!Q$2,FALSE)</f>
        <v>TissueLyzer</v>
      </c>
      <c r="R153" s="17" t="str">
        <f>VLOOKUP($E153,Samples_Ext!$A:$Y,Samples_Seq!R$2,FALSE)</f>
        <v>Plate</v>
      </c>
      <c r="S153" s="17" t="str">
        <f>VLOOKUP($E153,Samples_Ext!$A:$Y,Samples_Seq!S$2,FALSE)</f>
        <v>Pro Plate</v>
      </c>
      <c r="T153" s="17" t="str">
        <f>VLOOKUP($E153,Samples_Ext!$A:$Y,Samples_Seq!T$2,FALSE)</f>
        <v>None</v>
      </c>
      <c r="U153" s="17" t="str">
        <f>VLOOKUP($E153,Samples_Ext!$A:$Y,Samples_Seq!U$2,FALSE)</f>
        <v>None</v>
      </c>
      <c r="V153" s="17" t="str">
        <f>VLOOKUP($E153,Samples_Ext!$A:$Y,Samples_Seq!V$2,FALSE)</f>
        <v>None</v>
      </c>
      <c r="W153" s="17" t="str">
        <f>VLOOKUP($E153,Samples_Ext!$A:$Y,Samples_Seq!W$2,FALSE)</f>
        <v>D</v>
      </c>
      <c r="X153" s="17" t="str">
        <f>VLOOKUP($E153,Samples_Ext!$A:$Y,Samples_Seq!X$2,FALSE)</f>
        <v>01</v>
      </c>
      <c r="Y153" s="17" t="str">
        <f>VLOOKUP($E153,Samples_Ext!$A:$Y,Samples_Seq!Y$2,FALSE)</f>
        <v>PC21458</v>
      </c>
      <c r="Z153" s="17">
        <f>VLOOKUP($E153,Samples_Ext!$A:$Y,Samples_Seq!Z$2,FALSE)</f>
        <v>74.558000000000007</v>
      </c>
      <c r="AA153" s="17">
        <f>VLOOKUP($E153,Samples_Ext!$A:$Y,Samples_Seq!AA$2,FALSE)</f>
        <v>15.079999999999998</v>
      </c>
      <c r="AB153" s="17">
        <f>VLOOKUP($E153,Samples_Ext!$A:$Y,Samples_Seq!AB$2,FALSE)</f>
        <v>1124.33464</v>
      </c>
      <c r="AC153" s="17" t="str">
        <f>VLOOKUP($E153,Samples_Ext!$A:$Y,Samples_Seq!AC$2,FALSE)</f>
        <v>Yes</v>
      </c>
      <c r="AD153" s="17" t="str">
        <f>VLOOKUP($E153,Samples_Ext!$A:$Y,Samples_Seq!AD$2,FALSE)</f>
        <v>No</v>
      </c>
    </row>
    <row r="154" spans="1:30" s="17" customFormat="1" ht="13.8" hidden="1" x14ac:dyDescent="0.3">
      <c r="A154" s="17" t="s">
        <v>1369</v>
      </c>
      <c r="B154" s="17" t="s">
        <v>2190</v>
      </c>
      <c r="C154" s="17" t="s">
        <v>2096</v>
      </c>
      <c r="D154" s="17" t="s">
        <v>2097</v>
      </c>
      <c r="E154" s="17" t="s">
        <v>1369</v>
      </c>
      <c r="F154" s="64" t="str">
        <f t="shared" si="2"/>
        <v>SC553020;</v>
      </c>
      <c r="G154" s="17" t="str">
        <f>IFERROR(VLOOKUP($E154,Samples_Ext!$A:$Y,Samples_Seq!G$2,FALSE),"")</f>
        <v>BioC_119065</v>
      </c>
      <c r="H154" s="17" t="str">
        <f>VLOOKUP($E154,Samples_Ext!$A:$Y,Samples_Seq!H$2,FALSE)</f>
        <v>Study</v>
      </c>
      <c r="I154" s="17">
        <f>VLOOKUP($E154,Samples_Ext!$A:$Y,Samples_Seq!I$2,FALSE)</f>
        <v>119067</v>
      </c>
      <c r="J154" s="17">
        <f>VLOOKUP($E154,Samples_Ext!$A:$Y,Samples_Seq!J$2,FALSE)</f>
        <v>1</v>
      </c>
      <c r="K154" s="17" t="str">
        <f>VLOOKUP($E154,Samples_Ext!$A:$Y,Samples_Seq!K$2,FALSE)</f>
        <v>Biocollective</v>
      </c>
      <c r="L154" s="17" t="str">
        <f>VLOOKUP($E154,Samples_Ext!$A:$Y,Samples_Seq!L$2,FALSE)</f>
        <v>Biocollective</v>
      </c>
      <c r="M154" s="17" t="str">
        <f>VLOOKUP($E154,Samples_Ext!$A:$Y,Samples_Seq!M$2,FALSE)</f>
        <v>sFEMB-001-R-042</v>
      </c>
      <c r="N154" s="17" t="str">
        <f>VLOOKUP($E154,Samples_Ext!$A:$Y,Samples_Seq!N$2,FALSE)</f>
        <v>ThermoFisher</v>
      </c>
      <c r="O154" s="17" t="str">
        <f>VLOOKUP($E154,Samples_Ext!$A:$Y,Samples_Seq!O$2,FALSE)</f>
        <v>MagMax Microbiome Ultra Kit</v>
      </c>
      <c r="P154" s="17" t="str">
        <f>VLOOKUP($E154,Samples_Ext!$A:$Y,Samples_Seq!P$2,FALSE)</f>
        <v>KingFisher</v>
      </c>
      <c r="Q154" s="17" t="str">
        <f>VLOOKUP($E154,Samples_Ext!$A:$Y,Samples_Seq!Q$2,FALSE)</f>
        <v>TissueLyzer</v>
      </c>
      <c r="R154" s="17" t="str">
        <f>VLOOKUP($E154,Samples_Ext!$A:$Y,Samples_Seq!R$2,FALSE)</f>
        <v>Plate</v>
      </c>
      <c r="S154" s="17" t="str">
        <f>VLOOKUP($E154,Samples_Ext!$A:$Y,Samples_Seq!S$2,FALSE)</f>
        <v>None</v>
      </c>
      <c r="T154" s="17" t="str">
        <f>VLOOKUP($E154,Samples_Ext!$A:$Y,Samples_Seq!T$2,FALSE)</f>
        <v>None</v>
      </c>
      <c r="U154" s="17" t="str">
        <f>VLOOKUP($E154,Samples_Ext!$A:$Y,Samples_Seq!U$2,FALSE)</f>
        <v>None</v>
      </c>
      <c r="V154" s="17" t="str">
        <f>VLOOKUP($E154,Samples_Ext!$A:$Y,Samples_Seq!V$2,FALSE)</f>
        <v>None</v>
      </c>
      <c r="W154" s="17" t="str">
        <f>VLOOKUP($E154,Samples_Ext!$A:$Y,Samples_Seq!W$2,FALSE)</f>
        <v>B</v>
      </c>
      <c r="X154" s="17" t="str">
        <f>VLOOKUP($E154,Samples_Ext!$A:$Y,Samples_Seq!X$2,FALSE)</f>
        <v>01</v>
      </c>
      <c r="Y154" s="17" t="str">
        <f>VLOOKUP($E154,Samples_Ext!$A:$Y,Samples_Seq!Y$2,FALSE)</f>
        <v>PC21460</v>
      </c>
      <c r="Z154" s="17">
        <f>VLOOKUP($E154,Samples_Ext!$A:$Y,Samples_Seq!Z$2,FALSE)</f>
        <v>145.48910000000001</v>
      </c>
      <c r="AA154" s="17">
        <f>VLOOKUP($E154,Samples_Ext!$A:$Y,Samples_Seq!AA$2,FALSE)</f>
        <v>3.1999999999999997</v>
      </c>
      <c r="AB154" s="17">
        <f>VLOOKUP($E154,Samples_Ext!$A:$Y,Samples_Seq!AB$2,FALSE)</f>
        <v>465.56511999999998</v>
      </c>
      <c r="AC154" s="17" t="str">
        <f>VLOOKUP($E154,Samples_Ext!$A:$Y,Samples_Seq!AC$2,FALSE)</f>
        <v>Yes</v>
      </c>
      <c r="AD154" s="17" t="str">
        <f>VLOOKUP($E154,Samples_Ext!$A:$Y,Samples_Seq!AD$2,FALSE)</f>
        <v>No</v>
      </c>
    </row>
    <row r="155" spans="1:30" s="17" customFormat="1" ht="13.8" hidden="1" x14ac:dyDescent="0.3">
      <c r="A155" s="17" t="s">
        <v>1320</v>
      </c>
      <c r="B155" s="17" t="s">
        <v>2126</v>
      </c>
      <c r="C155" s="17" t="s">
        <v>2096</v>
      </c>
      <c r="D155" s="17" t="s">
        <v>2097</v>
      </c>
      <c r="E155" s="17" t="s">
        <v>1320</v>
      </c>
      <c r="F155" s="64" t="str">
        <f t="shared" si="2"/>
        <v>SC552956;</v>
      </c>
      <c r="G155" s="17" t="str">
        <f>IFERROR(VLOOKUP($E155,Samples_Ext!$A:$Y,Samples_Seq!G$2,FALSE),"")</f>
        <v>BioC_119065</v>
      </c>
      <c r="H155" s="17" t="str">
        <f>VLOOKUP($E155,Samples_Ext!$A:$Y,Samples_Seq!H$2,FALSE)</f>
        <v>Study</v>
      </c>
      <c r="I155" s="17">
        <f>VLOOKUP($E155,Samples_Ext!$A:$Y,Samples_Seq!I$2,FALSE)</f>
        <v>119965</v>
      </c>
      <c r="J155" s="17">
        <f>VLOOKUP($E155,Samples_Ext!$A:$Y,Samples_Seq!J$2,FALSE)</f>
        <v>1</v>
      </c>
      <c r="K155" s="17" t="str">
        <f>VLOOKUP($E155,Samples_Ext!$A:$Y,Samples_Seq!K$2,FALSE)</f>
        <v>Biocollective</v>
      </c>
      <c r="L155" s="17" t="str">
        <f>VLOOKUP($E155,Samples_Ext!$A:$Y,Samples_Seq!L$2,FALSE)</f>
        <v>Biocollective</v>
      </c>
      <c r="M155" s="17" t="str">
        <f>VLOOKUP($E155,Samples_Ext!$A:$Y,Samples_Seq!M$2,FALSE)</f>
        <v>sFEMB-001-R-037</v>
      </c>
      <c r="N155" s="17" t="str">
        <f>VLOOKUP($E155,Samples_Ext!$A:$Y,Samples_Seq!N$2,FALSE)</f>
        <v>Qiagen</v>
      </c>
      <c r="O155" s="17" t="str">
        <f>VLOOKUP($E155,Samples_Ext!$A:$Y,Samples_Seq!O$2,FALSE)</f>
        <v>MagAttract PowerSoil DNA Kit</v>
      </c>
      <c r="P155" s="17" t="str">
        <f>VLOOKUP($E155,Samples_Ext!$A:$Y,Samples_Seq!P$2,FALSE)</f>
        <v>KingFisher</v>
      </c>
      <c r="Q155" s="17" t="str">
        <f>VLOOKUP($E155,Samples_Ext!$A:$Y,Samples_Seq!Q$2,FALSE)</f>
        <v>TissueLyzer</v>
      </c>
      <c r="R155" s="17" t="str">
        <f>VLOOKUP($E155,Samples_Ext!$A:$Y,Samples_Seq!R$2,FALSE)</f>
        <v>Plate</v>
      </c>
      <c r="S155" s="17" t="str">
        <f>VLOOKUP($E155,Samples_Ext!$A:$Y,Samples_Seq!S$2,FALSE)</f>
        <v>None</v>
      </c>
      <c r="T155" s="17" t="str">
        <f>VLOOKUP($E155,Samples_Ext!$A:$Y,Samples_Seq!T$2,FALSE)</f>
        <v>None</v>
      </c>
      <c r="U155" s="17" t="str">
        <f>VLOOKUP($E155,Samples_Ext!$A:$Y,Samples_Seq!U$2,FALSE)</f>
        <v>None</v>
      </c>
      <c r="V155" s="17" t="str">
        <f>VLOOKUP($E155,Samples_Ext!$A:$Y,Samples_Seq!V$2,FALSE)</f>
        <v>None</v>
      </c>
      <c r="W155" s="17" t="str">
        <f>VLOOKUP($E155,Samples_Ext!$A:$Y,Samples_Seq!W$2,FALSE)</f>
        <v>A</v>
      </c>
      <c r="X155" s="17" t="str">
        <f>VLOOKUP($E155,Samples_Ext!$A:$Y,Samples_Seq!X$2,FALSE)</f>
        <v>02</v>
      </c>
      <c r="Y155" s="17" t="str">
        <f>VLOOKUP($E155,Samples_Ext!$A:$Y,Samples_Seq!Y$2,FALSE)</f>
        <v>PC21455</v>
      </c>
      <c r="Z155" s="17">
        <f>VLOOKUP($E155,Samples_Ext!$A:$Y,Samples_Seq!Z$2,FALSE)</f>
        <v>56.947400000000002</v>
      </c>
      <c r="AA155" s="17">
        <f>VLOOKUP($E155,Samples_Ext!$A:$Y,Samples_Seq!AA$2,FALSE)</f>
        <v>24.319999999999997</v>
      </c>
      <c r="AB155" s="17">
        <f>VLOOKUP($E155,Samples_Ext!$A:$Y,Samples_Seq!AB$2,FALSE)</f>
        <v>1384.9607679999999</v>
      </c>
      <c r="AC155" s="17" t="str">
        <f>VLOOKUP($E155,Samples_Ext!$A:$Y,Samples_Seq!AC$2,FALSE)</f>
        <v>Yes</v>
      </c>
      <c r="AD155" s="17" t="str">
        <f>VLOOKUP($E155,Samples_Ext!$A:$Y,Samples_Seq!AD$2,FALSE)</f>
        <v>No</v>
      </c>
    </row>
    <row r="156" spans="1:30" s="17" customFormat="1" ht="13.8" hidden="1" x14ac:dyDescent="0.3">
      <c r="A156" s="17" t="s">
        <v>1334</v>
      </c>
      <c r="B156" s="17" t="s">
        <v>2140</v>
      </c>
      <c r="C156" s="17" t="s">
        <v>2096</v>
      </c>
      <c r="D156" s="17" t="s">
        <v>2097</v>
      </c>
      <c r="E156" s="17" t="s">
        <v>1334</v>
      </c>
      <c r="F156" s="64" t="str">
        <f t="shared" si="2"/>
        <v>SC552970;</v>
      </c>
      <c r="G156" s="17" t="str">
        <f>IFERROR(VLOOKUP($E156,Samples_Ext!$A:$Y,Samples_Seq!G$2,FALSE),"")</f>
        <v>BioC_119065</v>
      </c>
      <c r="H156" s="17" t="str">
        <f>VLOOKUP($E156,Samples_Ext!$A:$Y,Samples_Seq!H$2,FALSE)</f>
        <v>Study</v>
      </c>
      <c r="I156" s="17">
        <f>VLOOKUP($E156,Samples_Ext!$A:$Y,Samples_Seq!I$2,FALSE)</f>
        <v>119965</v>
      </c>
      <c r="J156" s="17">
        <f>VLOOKUP($E156,Samples_Ext!$A:$Y,Samples_Seq!J$2,FALSE)</f>
        <v>2</v>
      </c>
      <c r="K156" s="17" t="str">
        <f>VLOOKUP($E156,Samples_Ext!$A:$Y,Samples_Seq!K$2,FALSE)</f>
        <v>Biocollective</v>
      </c>
      <c r="L156" s="17" t="str">
        <f>VLOOKUP($E156,Samples_Ext!$A:$Y,Samples_Seq!L$2,FALSE)</f>
        <v>Biocollective</v>
      </c>
      <c r="M156" s="17" t="str">
        <f>VLOOKUP($E156,Samples_Ext!$A:$Y,Samples_Seq!M$2,FALSE)</f>
        <v>sFEMB-001-R-038</v>
      </c>
      <c r="N156" s="17" t="str">
        <f>VLOOKUP($E156,Samples_Ext!$A:$Y,Samples_Seq!N$2,FALSE)</f>
        <v>Qiagen</v>
      </c>
      <c r="O156" s="17" t="str">
        <f>VLOOKUP($E156,Samples_Ext!$A:$Y,Samples_Seq!O$2,FALSE)</f>
        <v>MagAttract PowerMicrobiome Kit</v>
      </c>
      <c r="P156" s="17" t="str">
        <f>VLOOKUP($E156,Samples_Ext!$A:$Y,Samples_Seq!P$2,FALSE)</f>
        <v>KingFisher</v>
      </c>
      <c r="Q156" s="17" t="str">
        <f>VLOOKUP($E156,Samples_Ext!$A:$Y,Samples_Seq!Q$2,FALSE)</f>
        <v>TissueLyzer</v>
      </c>
      <c r="R156" s="17" t="str">
        <f>VLOOKUP($E156,Samples_Ext!$A:$Y,Samples_Seq!R$2,FALSE)</f>
        <v>Plate</v>
      </c>
      <c r="S156" s="17" t="str">
        <f>VLOOKUP($E156,Samples_Ext!$A:$Y,Samples_Seq!S$2,FALSE)</f>
        <v>None</v>
      </c>
      <c r="T156" s="17" t="str">
        <f>VLOOKUP($E156,Samples_Ext!$A:$Y,Samples_Seq!T$2,FALSE)</f>
        <v>None</v>
      </c>
      <c r="U156" s="17" t="str">
        <f>VLOOKUP($E156,Samples_Ext!$A:$Y,Samples_Seq!U$2,FALSE)</f>
        <v>None</v>
      </c>
      <c r="V156" s="17" t="str">
        <f>VLOOKUP($E156,Samples_Ext!$A:$Y,Samples_Seq!V$2,FALSE)</f>
        <v>None</v>
      </c>
      <c r="W156" s="17" t="str">
        <f>VLOOKUP($E156,Samples_Ext!$A:$Y,Samples_Seq!W$2,FALSE)</f>
        <v>A</v>
      </c>
      <c r="X156" s="17" t="str">
        <f>VLOOKUP($E156,Samples_Ext!$A:$Y,Samples_Seq!X$2,FALSE)</f>
        <v>02</v>
      </c>
      <c r="Y156" s="17" t="str">
        <f>VLOOKUP($E156,Samples_Ext!$A:$Y,Samples_Seq!Y$2,FALSE)</f>
        <v>PC21456</v>
      </c>
      <c r="Z156" s="17">
        <f>VLOOKUP($E156,Samples_Ext!$A:$Y,Samples_Seq!Z$2,FALSE)</f>
        <v>61.927599999999998</v>
      </c>
      <c r="AA156" s="17">
        <f>VLOOKUP($E156,Samples_Ext!$A:$Y,Samples_Seq!AA$2,FALSE)</f>
        <v>18.18</v>
      </c>
      <c r="AB156" s="17">
        <f>VLOOKUP($E156,Samples_Ext!$A:$Y,Samples_Seq!AB$2,FALSE)</f>
        <v>1125.843768</v>
      </c>
      <c r="AC156" s="17" t="str">
        <f>VLOOKUP($E156,Samples_Ext!$A:$Y,Samples_Seq!AC$2,FALSE)</f>
        <v>Yes</v>
      </c>
      <c r="AD156" s="17" t="str">
        <f>VLOOKUP($E156,Samples_Ext!$A:$Y,Samples_Seq!AD$2,FALSE)</f>
        <v>No</v>
      </c>
    </row>
    <row r="157" spans="1:30" s="17" customFormat="1" ht="13.8" hidden="1" x14ac:dyDescent="0.3">
      <c r="A157" s="17" t="s">
        <v>1362</v>
      </c>
      <c r="B157" s="17" t="s">
        <v>2183</v>
      </c>
      <c r="C157" s="17" t="s">
        <v>2096</v>
      </c>
      <c r="D157" s="17" t="s">
        <v>2097</v>
      </c>
      <c r="E157" s="17" t="s">
        <v>1362</v>
      </c>
      <c r="F157" s="64" t="str">
        <f t="shared" si="2"/>
        <v>SC553013;</v>
      </c>
      <c r="G157" s="17" t="str">
        <f>IFERROR(VLOOKUP($E157,Samples_Ext!$A:$Y,Samples_Seq!G$2,FALSE),"")</f>
        <v>BioC_119066</v>
      </c>
      <c r="H157" s="17" t="str">
        <f>VLOOKUP($E157,Samples_Ext!$A:$Y,Samples_Seq!H$2,FALSE)</f>
        <v>Study</v>
      </c>
      <c r="I157" s="17">
        <f>VLOOKUP($E157,Samples_Ext!$A:$Y,Samples_Seq!I$2,FALSE)</f>
        <v>119965</v>
      </c>
      <c r="J157" s="17">
        <f>VLOOKUP($E157,Samples_Ext!$A:$Y,Samples_Seq!J$2,FALSE)</f>
        <v>5</v>
      </c>
      <c r="K157" s="17" t="str">
        <f>VLOOKUP($E157,Samples_Ext!$A:$Y,Samples_Seq!K$2,FALSE)</f>
        <v>Biocollective</v>
      </c>
      <c r="L157" s="17" t="str">
        <f>VLOOKUP($E157,Samples_Ext!$A:$Y,Samples_Seq!L$2,FALSE)</f>
        <v>Biocollective</v>
      </c>
      <c r="M157" s="17" t="str">
        <f>VLOOKUP($E157,Samples_Ext!$A:$Y,Samples_Seq!M$2,FALSE)</f>
        <v>sFEMB-001-R-041</v>
      </c>
      <c r="N157" s="17" t="str">
        <f>VLOOKUP($E157,Samples_Ext!$A:$Y,Samples_Seq!N$2,FALSE)</f>
        <v>ZymoResearch</v>
      </c>
      <c r="O157" s="17" t="str">
        <f>VLOOKUP($E157,Samples_Ext!$A:$Y,Samples_Seq!O$2,FALSE)</f>
        <v>96 MagBead DNA Extraction Kit</v>
      </c>
      <c r="P157" s="17" t="str">
        <f>VLOOKUP($E157,Samples_Ext!$A:$Y,Samples_Seq!P$2,FALSE)</f>
        <v>None</v>
      </c>
      <c r="Q157" s="17" t="str">
        <f>VLOOKUP($E157,Samples_Ext!$A:$Y,Samples_Seq!Q$2,FALSE)</f>
        <v>Vertical</v>
      </c>
      <c r="R157" s="17" t="str">
        <f>VLOOKUP($E157,Samples_Ext!$A:$Y,Samples_Seq!R$2,FALSE)</f>
        <v>Tubes</v>
      </c>
      <c r="S157" s="17" t="str">
        <f>VLOOKUP($E157,Samples_Ext!$A:$Y,Samples_Seq!S$2,FALSE)</f>
        <v>None</v>
      </c>
      <c r="T157" s="17" t="str">
        <f>VLOOKUP($E157,Samples_Ext!$A:$Y,Samples_Seq!T$2,FALSE)</f>
        <v>None</v>
      </c>
      <c r="U157" s="17" t="str">
        <f>VLOOKUP($E157,Samples_Ext!$A:$Y,Samples_Seq!U$2,FALSE)</f>
        <v>None</v>
      </c>
      <c r="V157" s="17" t="str">
        <f>VLOOKUP($E157,Samples_Ext!$A:$Y,Samples_Seq!V$2,FALSE)</f>
        <v>None</v>
      </c>
      <c r="W157" s="17" t="str">
        <f>VLOOKUP($E157,Samples_Ext!$A:$Y,Samples_Seq!W$2,FALSE)</f>
        <v>A</v>
      </c>
      <c r="X157" s="17" t="str">
        <f>VLOOKUP($E157,Samples_Ext!$A:$Y,Samples_Seq!X$2,FALSE)</f>
        <v>02</v>
      </c>
      <c r="Y157" s="17" t="str">
        <f>VLOOKUP($E157,Samples_Ext!$A:$Y,Samples_Seq!Y$2,FALSE)</f>
        <v>PC21459</v>
      </c>
      <c r="Z157" s="17">
        <f>VLOOKUP($E157,Samples_Ext!$A:$Y,Samples_Seq!Z$2,FALSE)</f>
        <v>0</v>
      </c>
      <c r="AA157" s="17" t="e">
        <f>VLOOKUP($E157,Samples_Ext!$A:$Y,Samples_Seq!AA$2,FALSE)</f>
        <v>#DIV/0!</v>
      </c>
      <c r="AB157" s="17">
        <f>VLOOKUP($E157,Samples_Ext!$A:$Y,Samples_Seq!AB$2,FALSE)</f>
        <v>0</v>
      </c>
      <c r="AC157" s="17" t="str">
        <f>VLOOKUP($E157,Samples_Ext!$A:$Y,Samples_Seq!AC$2,FALSE)</f>
        <v>Yes</v>
      </c>
      <c r="AD157" s="17" t="str">
        <f>VLOOKUP($E157,Samples_Ext!$A:$Y,Samples_Seq!AD$2,FALSE)</f>
        <v>No</v>
      </c>
    </row>
    <row r="158" spans="1:30" s="17" customFormat="1" ht="13.8" hidden="1" x14ac:dyDescent="0.3">
      <c r="A158" s="17" t="s">
        <v>1435</v>
      </c>
      <c r="B158" s="17" t="s">
        <v>2154</v>
      </c>
      <c r="C158" s="17" t="s">
        <v>2096</v>
      </c>
      <c r="D158" s="17" t="s">
        <v>2097</v>
      </c>
      <c r="E158" s="17" t="s">
        <v>1435</v>
      </c>
      <c r="F158" s="64" t="str">
        <f t="shared" si="2"/>
        <v>SC552984;</v>
      </c>
      <c r="G158" s="17" t="str">
        <f>IFERROR(VLOOKUP($E158,Samples_Ext!$A:$Y,Samples_Seq!G$2,FALSE),"")</f>
        <v>BioC_119067</v>
      </c>
      <c r="H158" s="17" t="str">
        <f>VLOOKUP($E158,Samples_Ext!$A:$Y,Samples_Seq!H$2,FALSE)</f>
        <v>Study</v>
      </c>
      <c r="I158" s="17">
        <f>VLOOKUP($E158,Samples_Ext!$A:$Y,Samples_Seq!I$2,FALSE)</f>
        <v>119966</v>
      </c>
      <c r="J158" s="17">
        <f>VLOOKUP($E158,Samples_Ext!$A:$Y,Samples_Seq!J$2,FALSE)</f>
        <v>1</v>
      </c>
      <c r="K158" s="17" t="str">
        <f>VLOOKUP($E158,Samples_Ext!$A:$Y,Samples_Seq!K$2,FALSE)</f>
        <v>Biocollective</v>
      </c>
      <c r="L158" s="17" t="str">
        <f>VLOOKUP($E158,Samples_Ext!$A:$Y,Samples_Seq!L$2,FALSE)</f>
        <v>Biocollective</v>
      </c>
      <c r="M158" s="17" t="str">
        <f>VLOOKUP($E158,Samples_Ext!$A:$Y,Samples_Seq!M$2,FALSE)</f>
        <v>sFEMB-001-R-039</v>
      </c>
      <c r="N158" s="17" t="str">
        <f>VLOOKUP($E158,Samples_Ext!$A:$Y,Samples_Seq!N$2,FALSE)</f>
        <v>Qiagen</v>
      </c>
      <c r="O158" s="17" t="str">
        <f>VLOOKUP($E158,Samples_Ext!$A:$Y,Samples_Seq!O$2,FALSE)</f>
        <v>DNeasy PowerSoil Pro kit</v>
      </c>
      <c r="P158" s="17" t="str">
        <f>VLOOKUP($E158,Samples_Ext!$A:$Y,Samples_Seq!P$2,FALSE)</f>
        <v>None</v>
      </c>
      <c r="Q158" s="17" t="str">
        <f>VLOOKUP($E158,Samples_Ext!$A:$Y,Samples_Seq!Q$2,FALSE)</f>
        <v>Vertical</v>
      </c>
      <c r="R158" s="17" t="str">
        <f>VLOOKUP($E158,Samples_Ext!$A:$Y,Samples_Seq!R$2,FALSE)</f>
        <v>Tubes</v>
      </c>
      <c r="S158" s="17" t="str">
        <f>VLOOKUP($E158,Samples_Ext!$A:$Y,Samples_Seq!S$2,FALSE)</f>
        <v>None</v>
      </c>
      <c r="T158" s="17" t="str">
        <f>VLOOKUP($E158,Samples_Ext!$A:$Y,Samples_Seq!T$2,FALSE)</f>
        <v>None</v>
      </c>
      <c r="U158" s="17" t="str">
        <f>VLOOKUP($E158,Samples_Ext!$A:$Y,Samples_Seq!U$2,FALSE)</f>
        <v>None</v>
      </c>
      <c r="V158" s="17" t="str">
        <f>VLOOKUP($E158,Samples_Ext!$A:$Y,Samples_Seq!V$2,FALSE)</f>
        <v>None</v>
      </c>
      <c r="W158" s="17" t="str">
        <f>VLOOKUP($E158,Samples_Ext!$A:$Y,Samples_Seq!W$2,FALSE)</f>
        <v>A</v>
      </c>
      <c r="X158" s="17" t="str">
        <f>VLOOKUP($E158,Samples_Ext!$A:$Y,Samples_Seq!X$2,FALSE)</f>
        <v>02</v>
      </c>
      <c r="Y158" s="17" t="str">
        <f>VLOOKUP($E158,Samples_Ext!$A:$Y,Samples_Seq!Y$2,FALSE)</f>
        <v>PC21457</v>
      </c>
      <c r="Z158" s="17">
        <f>VLOOKUP($E158,Samples_Ext!$A:$Y,Samples_Seq!Z$2,FALSE)</f>
        <v>71.235100000000003</v>
      </c>
      <c r="AA158" s="17">
        <f>VLOOKUP($E158,Samples_Ext!$A:$Y,Samples_Seq!AA$2,FALSE)</f>
        <v>0.78</v>
      </c>
      <c r="AB158" s="17">
        <f>VLOOKUP($E158,Samples_Ext!$A:$Y,Samples_Seq!AB$2,FALSE)</f>
        <v>55.563378</v>
      </c>
      <c r="AC158" s="17" t="str">
        <f>VLOOKUP($E158,Samples_Ext!$A:$Y,Samples_Seq!AC$2,FALSE)</f>
        <v>Yes</v>
      </c>
      <c r="AD158" s="17" t="str">
        <f>VLOOKUP($E158,Samples_Ext!$A:$Y,Samples_Seq!AD$2,FALSE)</f>
        <v>No</v>
      </c>
    </row>
    <row r="159" spans="1:30" s="17" customFormat="1" ht="13.8" hidden="1" x14ac:dyDescent="0.3">
      <c r="A159" s="17" t="s">
        <v>1348</v>
      </c>
      <c r="B159" s="17" t="s">
        <v>2169</v>
      </c>
      <c r="C159" s="17" t="s">
        <v>2096</v>
      </c>
      <c r="D159" s="17" t="s">
        <v>2097</v>
      </c>
      <c r="E159" s="17" t="s">
        <v>1348</v>
      </c>
      <c r="F159" s="64" t="str">
        <f t="shared" si="2"/>
        <v>SC552999;</v>
      </c>
      <c r="G159" s="17" t="str">
        <f>IFERROR(VLOOKUP($E159,Samples_Ext!$A:$Y,Samples_Seq!G$2,FALSE),"")</f>
        <v>BioC_119965</v>
      </c>
      <c r="H159" s="17" t="str">
        <f>VLOOKUP($E159,Samples_Ext!$A:$Y,Samples_Seq!H$2,FALSE)</f>
        <v>Study</v>
      </c>
      <c r="I159" s="17">
        <f>VLOOKUP($E159,Samples_Ext!$A:$Y,Samples_Seq!I$2,FALSE)</f>
        <v>119966</v>
      </c>
      <c r="J159" s="17">
        <f>VLOOKUP($E159,Samples_Ext!$A:$Y,Samples_Seq!J$2,FALSE)</f>
        <v>2</v>
      </c>
      <c r="K159" s="17" t="str">
        <f>VLOOKUP($E159,Samples_Ext!$A:$Y,Samples_Seq!K$2,FALSE)</f>
        <v>Biocollective</v>
      </c>
      <c r="L159" s="17" t="str">
        <f>VLOOKUP($E159,Samples_Ext!$A:$Y,Samples_Seq!L$2,FALSE)</f>
        <v>Biocollective</v>
      </c>
      <c r="M159" s="17" t="str">
        <f>VLOOKUP($E159,Samples_Ext!$A:$Y,Samples_Seq!M$2,FALSE)</f>
        <v>sFEMB-001-R-040</v>
      </c>
      <c r="N159" s="17" t="str">
        <f>VLOOKUP($E159,Samples_Ext!$A:$Y,Samples_Seq!N$2,FALSE)</f>
        <v>Qiagen</v>
      </c>
      <c r="O159" s="17" t="str">
        <f>VLOOKUP($E159,Samples_Ext!$A:$Y,Samples_Seq!O$2,FALSE)</f>
        <v>MagAttract PowerSoil DNA Kit</v>
      </c>
      <c r="P159" s="17" t="str">
        <f>VLOOKUP($E159,Samples_Ext!$A:$Y,Samples_Seq!P$2,FALSE)</f>
        <v>KingFisher</v>
      </c>
      <c r="Q159" s="17" t="str">
        <f>VLOOKUP($E159,Samples_Ext!$A:$Y,Samples_Seq!Q$2,FALSE)</f>
        <v>TissueLyzer</v>
      </c>
      <c r="R159" s="17" t="str">
        <f>VLOOKUP($E159,Samples_Ext!$A:$Y,Samples_Seq!R$2,FALSE)</f>
        <v>Plate</v>
      </c>
      <c r="S159" s="17" t="str">
        <f>VLOOKUP($E159,Samples_Ext!$A:$Y,Samples_Seq!S$2,FALSE)</f>
        <v>Pro Plate</v>
      </c>
      <c r="T159" s="17" t="str">
        <f>VLOOKUP($E159,Samples_Ext!$A:$Y,Samples_Seq!T$2,FALSE)</f>
        <v>None</v>
      </c>
      <c r="U159" s="17" t="str">
        <f>VLOOKUP($E159,Samples_Ext!$A:$Y,Samples_Seq!U$2,FALSE)</f>
        <v>None</v>
      </c>
      <c r="V159" s="17" t="str">
        <f>VLOOKUP($E159,Samples_Ext!$A:$Y,Samples_Seq!V$2,FALSE)</f>
        <v>None</v>
      </c>
      <c r="W159" s="17" t="str">
        <f>VLOOKUP($E159,Samples_Ext!$A:$Y,Samples_Seq!W$2,FALSE)</f>
        <v>A</v>
      </c>
      <c r="X159" s="17" t="str">
        <f>VLOOKUP($E159,Samples_Ext!$A:$Y,Samples_Seq!X$2,FALSE)</f>
        <v>02</v>
      </c>
      <c r="Y159" s="17" t="str">
        <f>VLOOKUP($E159,Samples_Ext!$A:$Y,Samples_Seq!Y$2,FALSE)</f>
        <v>PC21458</v>
      </c>
      <c r="Z159" s="17">
        <f>VLOOKUP($E159,Samples_Ext!$A:$Y,Samples_Seq!Z$2,FALSE)</f>
        <v>63.137700000000002</v>
      </c>
      <c r="AA159" s="17">
        <f>VLOOKUP($E159,Samples_Ext!$A:$Y,Samples_Seq!AA$2,FALSE)</f>
        <v>8.81</v>
      </c>
      <c r="AB159" s="17">
        <f>VLOOKUP($E159,Samples_Ext!$A:$Y,Samples_Seq!AB$2,FALSE)</f>
        <v>556.24313700000005</v>
      </c>
      <c r="AC159" s="17" t="str">
        <f>VLOOKUP($E159,Samples_Ext!$A:$Y,Samples_Seq!AC$2,FALSE)</f>
        <v>Yes</v>
      </c>
      <c r="AD159" s="17" t="str">
        <f>VLOOKUP($E159,Samples_Ext!$A:$Y,Samples_Seq!AD$2,FALSE)</f>
        <v>No</v>
      </c>
    </row>
    <row r="160" spans="1:30" s="17" customFormat="1" ht="13.8" hidden="1" x14ac:dyDescent="0.3">
      <c r="A160" s="17" t="s">
        <v>1376</v>
      </c>
      <c r="B160" s="17" t="s">
        <v>2197</v>
      </c>
      <c r="C160" s="17" t="s">
        <v>2096</v>
      </c>
      <c r="D160" s="17" t="s">
        <v>2097</v>
      </c>
      <c r="E160" s="17" t="s">
        <v>1376</v>
      </c>
      <c r="F160" s="64" t="str">
        <f t="shared" si="2"/>
        <v>SC553027;</v>
      </c>
      <c r="G160" s="17" t="str">
        <f>IFERROR(VLOOKUP($E160,Samples_Ext!$A:$Y,Samples_Seq!G$2,FALSE),"")</f>
        <v>BioC_119965</v>
      </c>
      <c r="H160" s="17" t="str">
        <f>VLOOKUP($E160,Samples_Ext!$A:$Y,Samples_Seq!H$2,FALSE)</f>
        <v>Study</v>
      </c>
      <c r="I160" s="17">
        <f>VLOOKUP($E160,Samples_Ext!$A:$Y,Samples_Seq!I$2,FALSE)</f>
        <v>119967</v>
      </c>
      <c r="J160" s="17">
        <f>VLOOKUP($E160,Samples_Ext!$A:$Y,Samples_Seq!J$2,FALSE)</f>
        <v>1</v>
      </c>
      <c r="K160" s="17" t="str">
        <f>VLOOKUP($E160,Samples_Ext!$A:$Y,Samples_Seq!K$2,FALSE)</f>
        <v>Biocollective</v>
      </c>
      <c r="L160" s="17" t="str">
        <f>VLOOKUP($E160,Samples_Ext!$A:$Y,Samples_Seq!L$2,FALSE)</f>
        <v>Biocollective</v>
      </c>
      <c r="M160" s="17" t="str">
        <f>VLOOKUP($E160,Samples_Ext!$A:$Y,Samples_Seq!M$2,FALSE)</f>
        <v>sFEMB-001-R-042</v>
      </c>
      <c r="N160" s="17" t="str">
        <f>VLOOKUP($E160,Samples_Ext!$A:$Y,Samples_Seq!N$2,FALSE)</f>
        <v>ThermoFisher</v>
      </c>
      <c r="O160" s="17" t="str">
        <f>VLOOKUP($E160,Samples_Ext!$A:$Y,Samples_Seq!O$2,FALSE)</f>
        <v>MagMax Microbiome Ultra Kit</v>
      </c>
      <c r="P160" s="17" t="str">
        <f>VLOOKUP($E160,Samples_Ext!$A:$Y,Samples_Seq!P$2,FALSE)</f>
        <v>KingFisher</v>
      </c>
      <c r="Q160" s="17" t="str">
        <f>VLOOKUP($E160,Samples_Ext!$A:$Y,Samples_Seq!Q$2,FALSE)</f>
        <v>TissueLyzer</v>
      </c>
      <c r="R160" s="17" t="str">
        <f>VLOOKUP($E160,Samples_Ext!$A:$Y,Samples_Seq!R$2,FALSE)</f>
        <v>Plate</v>
      </c>
      <c r="S160" s="17" t="str">
        <f>VLOOKUP($E160,Samples_Ext!$A:$Y,Samples_Seq!S$2,FALSE)</f>
        <v>None</v>
      </c>
      <c r="T160" s="17" t="str">
        <f>VLOOKUP($E160,Samples_Ext!$A:$Y,Samples_Seq!T$2,FALSE)</f>
        <v>None</v>
      </c>
      <c r="U160" s="17" t="str">
        <f>VLOOKUP($E160,Samples_Ext!$A:$Y,Samples_Seq!U$2,FALSE)</f>
        <v>None</v>
      </c>
      <c r="V160" s="17" t="str">
        <f>VLOOKUP($E160,Samples_Ext!$A:$Y,Samples_Seq!V$2,FALSE)</f>
        <v>None</v>
      </c>
      <c r="W160" s="17" t="str">
        <f>VLOOKUP($E160,Samples_Ext!$A:$Y,Samples_Seq!W$2,FALSE)</f>
        <v>A</v>
      </c>
      <c r="X160" s="17" t="str">
        <f>VLOOKUP($E160,Samples_Ext!$A:$Y,Samples_Seq!X$2,FALSE)</f>
        <v>02</v>
      </c>
      <c r="Y160" s="17" t="str">
        <f>VLOOKUP($E160,Samples_Ext!$A:$Y,Samples_Seq!Y$2,FALSE)</f>
        <v>PC21460</v>
      </c>
      <c r="Z160" s="17">
        <f>VLOOKUP($E160,Samples_Ext!$A:$Y,Samples_Seq!Z$2,FALSE)</f>
        <v>138.11340000000001</v>
      </c>
      <c r="AA160" s="17">
        <f>VLOOKUP($E160,Samples_Ext!$A:$Y,Samples_Seq!AA$2,FALSE)</f>
        <v>14.419999999999998</v>
      </c>
      <c r="AB160" s="17">
        <f>VLOOKUP($E160,Samples_Ext!$A:$Y,Samples_Seq!AB$2,FALSE)</f>
        <v>1991.5952279999999</v>
      </c>
      <c r="AC160" s="17" t="str">
        <f>VLOOKUP($E160,Samples_Ext!$A:$Y,Samples_Seq!AC$2,FALSE)</f>
        <v>Yes</v>
      </c>
      <c r="AD160" s="17" t="str">
        <f>VLOOKUP($E160,Samples_Ext!$A:$Y,Samples_Seq!AD$2,FALSE)</f>
        <v>No</v>
      </c>
    </row>
    <row r="161" spans="1:31" s="17" customFormat="1" ht="13.8" hidden="1" x14ac:dyDescent="0.3">
      <c r="A161" s="17" t="s">
        <v>1317</v>
      </c>
      <c r="B161" s="17" t="s">
        <v>2123</v>
      </c>
      <c r="C161" s="17" t="s">
        <v>2096</v>
      </c>
      <c r="D161" s="17" t="s">
        <v>2097</v>
      </c>
      <c r="E161" s="17" t="s">
        <v>1317</v>
      </c>
      <c r="F161" s="64" t="str">
        <f t="shared" si="2"/>
        <v>SC552953;</v>
      </c>
      <c r="G161" s="17" t="str">
        <f>IFERROR(VLOOKUP($E161,Samples_Ext!$A:$Y,Samples_Seq!G$2,FALSE),"")</f>
        <v>BioC_119965</v>
      </c>
      <c r="H161" s="17" t="str">
        <f>VLOOKUP($E161,Samples_Ext!$A:$Y,Samples_Seq!H$2,FALSE)</f>
        <v>Study</v>
      </c>
      <c r="I161" s="17">
        <f>VLOOKUP($E161,Samples_Ext!$A:$Y,Samples_Seq!I$2,FALSE)</f>
        <v>120865</v>
      </c>
      <c r="J161" s="17">
        <f>VLOOKUP($E161,Samples_Ext!$A:$Y,Samples_Seq!J$2,FALSE)</f>
        <v>1</v>
      </c>
      <c r="K161" s="17" t="str">
        <f>VLOOKUP($E161,Samples_Ext!$A:$Y,Samples_Seq!K$2,FALSE)</f>
        <v>Biocollective</v>
      </c>
      <c r="L161" s="17" t="str">
        <f>VLOOKUP($E161,Samples_Ext!$A:$Y,Samples_Seq!L$2,FALSE)</f>
        <v>Biocollective</v>
      </c>
      <c r="M161" s="17" t="str">
        <f>VLOOKUP($E161,Samples_Ext!$A:$Y,Samples_Seq!M$2,FALSE)</f>
        <v>sFEMB-001-R-037</v>
      </c>
      <c r="N161" s="17" t="str">
        <f>VLOOKUP($E161,Samples_Ext!$A:$Y,Samples_Seq!N$2,FALSE)</f>
        <v>Qiagen</v>
      </c>
      <c r="O161" s="17" t="str">
        <f>VLOOKUP($E161,Samples_Ext!$A:$Y,Samples_Seq!O$2,FALSE)</f>
        <v>MagAttract PowerSoil DNA Kit</v>
      </c>
      <c r="P161" s="17" t="str">
        <f>VLOOKUP($E161,Samples_Ext!$A:$Y,Samples_Seq!P$2,FALSE)</f>
        <v>KingFisher</v>
      </c>
      <c r="Q161" s="17" t="str">
        <f>VLOOKUP($E161,Samples_Ext!$A:$Y,Samples_Seq!Q$2,FALSE)</f>
        <v>TissueLyzer</v>
      </c>
      <c r="R161" s="17" t="str">
        <f>VLOOKUP($E161,Samples_Ext!$A:$Y,Samples_Seq!R$2,FALSE)</f>
        <v>Plate</v>
      </c>
      <c r="S161" s="17" t="str">
        <f>VLOOKUP($E161,Samples_Ext!$A:$Y,Samples_Seq!S$2,FALSE)</f>
        <v>None</v>
      </c>
      <c r="T161" s="17" t="str">
        <f>VLOOKUP($E161,Samples_Ext!$A:$Y,Samples_Seq!T$2,FALSE)</f>
        <v>None</v>
      </c>
      <c r="U161" s="17" t="str">
        <f>VLOOKUP($E161,Samples_Ext!$A:$Y,Samples_Seq!U$2,FALSE)</f>
        <v>None</v>
      </c>
      <c r="V161" s="17" t="str">
        <f>VLOOKUP($E161,Samples_Ext!$A:$Y,Samples_Seq!V$2,FALSE)</f>
        <v>None</v>
      </c>
      <c r="W161" s="17" t="str">
        <f>VLOOKUP($E161,Samples_Ext!$A:$Y,Samples_Seq!W$2,FALSE)</f>
        <v>F</v>
      </c>
      <c r="X161" s="17" t="str">
        <f>VLOOKUP($E161,Samples_Ext!$A:$Y,Samples_Seq!X$2,FALSE)</f>
        <v>01</v>
      </c>
      <c r="Y161" s="17" t="str">
        <f>VLOOKUP($E161,Samples_Ext!$A:$Y,Samples_Seq!Y$2,FALSE)</f>
        <v>PC21455</v>
      </c>
      <c r="Z161" s="17">
        <f>VLOOKUP($E161,Samples_Ext!$A:$Y,Samples_Seq!Z$2,FALSE)</f>
        <v>52.391100000000002</v>
      </c>
      <c r="AA161" s="17">
        <f>VLOOKUP($E161,Samples_Ext!$A:$Y,Samples_Seq!AA$2,FALSE)</f>
        <v>11.02</v>
      </c>
      <c r="AB161" s="17">
        <f>VLOOKUP($E161,Samples_Ext!$A:$Y,Samples_Seq!AB$2,FALSE)</f>
        <v>577.34992199999999</v>
      </c>
      <c r="AC161" s="17" t="str">
        <f>VLOOKUP($E161,Samples_Ext!$A:$Y,Samples_Seq!AC$2,FALSE)</f>
        <v>Yes</v>
      </c>
      <c r="AD161" s="17" t="str">
        <f>VLOOKUP($E161,Samples_Ext!$A:$Y,Samples_Seq!AD$2,FALSE)</f>
        <v>No</v>
      </c>
    </row>
    <row r="162" spans="1:31" s="17" customFormat="1" ht="13.8" hidden="1" x14ac:dyDescent="0.3">
      <c r="A162" s="17" t="s">
        <v>1359</v>
      </c>
      <c r="B162" s="17" t="s">
        <v>2180</v>
      </c>
      <c r="C162" s="17" t="s">
        <v>2096</v>
      </c>
      <c r="D162" s="17" t="s">
        <v>2097</v>
      </c>
      <c r="E162" s="17" t="s">
        <v>1359</v>
      </c>
      <c r="F162" s="64" t="str">
        <f t="shared" si="2"/>
        <v>SC553010;</v>
      </c>
      <c r="G162" s="17" t="str">
        <f>IFERROR(VLOOKUP($E162,Samples_Ext!$A:$Y,Samples_Seq!G$2,FALSE),"")</f>
        <v>BioC_119965</v>
      </c>
      <c r="H162" s="17" t="str">
        <f>VLOOKUP($E162,Samples_Ext!$A:$Y,Samples_Seq!H$2,FALSE)</f>
        <v>Study</v>
      </c>
      <c r="I162" s="17">
        <f>VLOOKUP($E162,Samples_Ext!$A:$Y,Samples_Seq!I$2,FALSE)</f>
        <v>120865</v>
      </c>
      <c r="J162" s="17">
        <f>VLOOKUP($E162,Samples_Ext!$A:$Y,Samples_Seq!J$2,FALSE)</f>
        <v>5</v>
      </c>
      <c r="K162" s="17" t="str">
        <f>VLOOKUP($E162,Samples_Ext!$A:$Y,Samples_Seq!K$2,FALSE)</f>
        <v>Biocollective</v>
      </c>
      <c r="L162" s="17" t="str">
        <f>VLOOKUP($E162,Samples_Ext!$A:$Y,Samples_Seq!L$2,FALSE)</f>
        <v>Biocollective</v>
      </c>
      <c r="M162" s="17" t="str">
        <f>VLOOKUP($E162,Samples_Ext!$A:$Y,Samples_Seq!M$2,FALSE)</f>
        <v>sFEMB-001-R-041</v>
      </c>
      <c r="N162" s="17" t="str">
        <f>VLOOKUP($E162,Samples_Ext!$A:$Y,Samples_Seq!N$2,FALSE)</f>
        <v>ZymoResearch</v>
      </c>
      <c r="O162" s="17" t="str">
        <f>VLOOKUP($E162,Samples_Ext!$A:$Y,Samples_Seq!O$2,FALSE)</f>
        <v>96 MagBead DNA Extraction Kit</v>
      </c>
      <c r="P162" s="17" t="str">
        <f>VLOOKUP($E162,Samples_Ext!$A:$Y,Samples_Seq!P$2,FALSE)</f>
        <v>None</v>
      </c>
      <c r="Q162" s="17" t="str">
        <f>VLOOKUP($E162,Samples_Ext!$A:$Y,Samples_Seq!Q$2,FALSE)</f>
        <v>Vertical</v>
      </c>
      <c r="R162" s="17" t="str">
        <f>VLOOKUP($E162,Samples_Ext!$A:$Y,Samples_Seq!R$2,FALSE)</f>
        <v>Tubes</v>
      </c>
      <c r="S162" s="17" t="str">
        <f>VLOOKUP($E162,Samples_Ext!$A:$Y,Samples_Seq!S$2,FALSE)</f>
        <v>None</v>
      </c>
      <c r="T162" s="17" t="str">
        <f>VLOOKUP($E162,Samples_Ext!$A:$Y,Samples_Seq!T$2,FALSE)</f>
        <v>None</v>
      </c>
      <c r="U162" s="17" t="str">
        <f>VLOOKUP($E162,Samples_Ext!$A:$Y,Samples_Seq!U$2,FALSE)</f>
        <v>None</v>
      </c>
      <c r="V162" s="17" t="str">
        <f>VLOOKUP($E162,Samples_Ext!$A:$Y,Samples_Seq!V$2,FALSE)</f>
        <v>None</v>
      </c>
      <c r="W162" s="17" t="str">
        <f>VLOOKUP($E162,Samples_Ext!$A:$Y,Samples_Seq!W$2,FALSE)</f>
        <v>F</v>
      </c>
      <c r="X162" s="17" t="str">
        <f>VLOOKUP($E162,Samples_Ext!$A:$Y,Samples_Seq!X$2,FALSE)</f>
        <v>01</v>
      </c>
      <c r="Y162" s="17" t="str">
        <f>VLOOKUP($E162,Samples_Ext!$A:$Y,Samples_Seq!Y$2,FALSE)</f>
        <v>PC21459</v>
      </c>
      <c r="Z162" s="17">
        <f>VLOOKUP($E162,Samples_Ext!$A:$Y,Samples_Seq!Z$2,FALSE)</f>
        <v>30.656300000000002</v>
      </c>
      <c r="AA162" s="17">
        <f>VLOOKUP($E162,Samples_Ext!$A:$Y,Samples_Seq!AA$2,FALSE)</f>
        <v>2.86</v>
      </c>
      <c r="AB162" s="17">
        <f>VLOOKUP($E162,Samples_Ext!$A:$Y,Samples_Seq!AB$2,FALSE)</f>
        <v>87.677018000000004</v>
      </c>
      <c r="AC162" s="17" t="str">
        <f>VLOOKUP($E162,Samples_Ext!$A:$Y,Samples_Seq!AC$2,FALSE)</f>
        <v>Yes</v>
      </c>
      <c r="AD162" s="17" t="str">
        <f>VLOOKUP($E162,Samples_Ext!$A:$Y,Samples_Seq!AD$2,FALSE)</f>
        <v>No</v>
      </c>
    </row>
    <row r="163" spans="1:31" s="17" customFormat="1" ht="13.8" hidden="1" x14ac:dyDescent="0.3">
      <c r="A163" s="17" t="s">
        <v>1432</v>
      </c>
      <c r="B163" s="17" t="s">
        <v>2151</v>
      </c>
      <c r="C163" s="17" t="s">
        <v>2096</v>
      </c>
      <c r="D163" s="17" t="s">
        <v>2097</v>
      </c>
      <c r="E163" s="17" t="s">
        <v>1432</v>
      </c>
      <c r="F163" s="64" t="str">
        <f t="shared" si="2"/>
        <v>SC552981;</v>
      </c>
      <c r="G163" s="17" t="str">
        <f>IFERROR(VLOOKUP($E163,Samples_Ext!$A:$Y,Samples_Seq!G$2,FALSE),"")</f>
        <v>BioC_119966</v>
      </c>
      <c r="H163" s="17" t="str">
        <f>VLOOKUP($E163,Samples_Ext!$A:$Y,Samples_Seq!H$2,FALSE)</f>
        <v>Study</v>
      </c>
      <c r="I163" s="17">
        <f>VLOOKUP($E163,Samples_Ext!$A:$Y,Samples_Seq!I$2,FALSE)</f>
        <v>120866</v>
      </c>
      <c r="J163" s="17">
        <f>VLOOKUP($E163,Samples_Ext!$A:$Y,Samples_Seq!J$2,FALSE)</f>
        <v>1</v>
      </c>
      <c r="K163" s="17" t="str">
        <f>VLOOKUP($E163,Samples_Ext!$A:$Y,Samples_Seq!K$2,FALSE)</f>
        <v>Biocollective</v>
      </c>
      <c r="L163" s="17" t="str">
        <f>VLOOKUP($E163,Samples_Ext!$A:$Y,Samples_Seq!L$2,FALSE)</f>
        <v>Biocollective</v>
      </c>
      <c r="M163" s="17" t="str">
        <f>VLOOKUP($E163,Samples_Ext!$A:$Y,Samples_Seq!M$2,FALSE)</f>
        <v>sFEMB-001-R-039</v>
      </c>
      <c r="N163" s="17" t="str">
        <f>VLOOKUP($E163,Samples_Ext!$A:$Y,Samples_Seq!N$2,FALSE)</f>
        <v>Qiagen</v>
      </c>
      <c r="O163" s="17" t="str">
        <f>VLOOKUP($E163,Samples_Ext!$A:$Y,Samples_Seq!O$2,FALSE)</f>
        <v>DNeasy PowerSoil Pro kit</v>
      </c>
      <c r="P163" s="17" t="str">
        <f>VLOOKUP($E163,Samples_Ext!$A:$Y,Samples_Seq!P$2,FALSE)</f>
        <v>None</v>
      </c>
      <c r="Q163" s="17" t="str">
        <f>VLOOKUP($E163,Samples_Ext!$A:$Y,Samples_Seq!Q$2,FALSE)</f>
        <v>Vertical</v>
      </c>
      <c r="R163" s="17" t="str">
        <f>VLOOKUP($E163,Samples_Ext!$A:$Y,Samples_Seq!R$2,FALSE)</f>
        <v>Tubes</v>
      </c>
      <c r="S163" s="17" t="str">
        <f>VLOOKUP($E163,Samples_Ext!$A:$Y,Samples_Seq!S$2,FALSE)</f>
        <v>None</v>
      </c>
      <c r="T163" s="17" t="str">
        <f>VLOOKUP($E163,Samples_Ext!$A:$Y,Samples_Seq!T$2,FALSE)</f>
        <v>None</v>
      </c>
      <c r="U163" s="17" t="str">
        <f>VLOOKUP($E163,Samples_Ext!$A:$Y,Samples_Seq!U$2,FALSE)</f>
        <v>None</v>
      </c>
      <c r="V163" s="17" t="str">
        <f>VLOOKUP($E163,Samples_Ext!$A:$Y,Samples_Seq!V$2,FALSE)</f>
        <v>None</v>
      </c>
      <c r="W163" s="17" t="str">
        <f>VLOOKUP($E163,Samples_Ext!$A:$Y,Samples_Seq!W$2,FALSE)</f>
        <v>F</v>
      </c>
      <c r="X163" s="17" t="str">
        <f>VLOOKUP($E163,Samples_Ext!$A:$Y,Samples_Seq!X$2,FALSE)</f>
        <v>01</v>
      </c>
      <c r="Y163" s="17" t="str">
        <f>VLOOKUP($E163,Samples_Ext!$A:$Y,Samples_Seq!Y$2,FALSE)</f>
        <v>PC21457</v>
      </c>
      <c r="Z163" s="17">
        <f>VLOOKUP($E163,Samples_Ext!$A:$Y,Samples_Seq!Z$2,FALSE)</f>
        <v>71.474199999999996</v>
      </c>
      <c r="AA163" s="17">
        <f>VLOOKUP($E163,Samples_Ext!$A:$Y,Samples_Seq!AA$2,FALSE)</f>
        <v>0.75</v>
      </c>
      <c r="AB163" s="17">
        <f>VLOOKUP($E163,Samples_Ext!$A:$Y,Samples_Seq!AB$2,FALSE)</f>
        <v>53.605649999999997</v>
      </c>
      <c r="AC163" s="17" t="str">
        <f>VLOOKUP($E163,Samples_Ext!$A:$Y,Samples_Seq!AC$2,FALSE)</f>
        <v>Yes</v>
      </c>
      <c r="AD163" s="17" t="str">
        <f>VLOOKUP($E163,Samples_Ext!$A:$Y,Samples_Seq!AD$2,FALSE)</f>
        <v>No</v>
      </c>
    </row>
    <row r="164" spans="1:31" s="17" customFormat="1" ht="13.8" hidden="1" x14ac:dyDescent="0.3">
      <c r="A164" s="17" t="s">
        <v>1345</v>
      </c>
      <c r="B164" s="17" t="s">
        <v>2166</v>
      </c>
      <c r="C164" s="17" t="s">
        <v>2096</v>
      </c>
      <c r="D164" s="17" t="s">
        <v>2097</v>
      </c>
      <c r="E164" s="17" t="s">
        <v>1345</v>
      </c>
      <c r="F164" s="64" t="str">
        <f t="shared" si="2"/>
        <v>SC552996;</v>
      </c>
      <c r="G164" s="17" t="str">
        <f>IFERROR(VLOOKUP($E164,Samples_Ext!$A:$Y,Samples_Seq!G$2,FALSE),"")</f>
        <v>BioC_119966</v>
      </c>
      <c r="H164" s="17" t="str">
        <f>VLOOKUP($E164,Samples_Ext!$A:$Y,Samples_Seq!H$2,FALSE)</f>
        <v>Study</v>
      </c>
      <c r="I164" s="17">
        <f>VLOOKUP($E164,Samples_Ext!$A:$Y,Samples_Seq!I$2,FALSE)</f>
        <v>120866</v>
      </c>
      <c r="J164" s="17">
        <f>VLOOKUP($E164,Samples_Ext!$A:$Y,Samples_Seq!J$2,FALSE)</f>
        <v>2</v>
      </c>
      <c r="K164" s="17" t="str">
        <f>VLOOKUP($E164,Samples_Ext!$A:$Y,Samples_Seq!K$2,FALSE)</f>
        <v>Biocollective</v>
      </c>
      <c r="L164" s="17" t="str">
        <f>VLOOKUP($E164,Samples_Ext!$A:$Y,Samples_Seq!L$2,FALSE)</f>
        <v>Biocollective</v>
      </c>
      <c r="M164" s="17" t="str">
        <f>VLOOKUP($E164,Samples_Ext!$A:$Y,Samples_Seq!M$2,FALSE)</f>
        <v>sFEMB-001-R-040</v>
      </c>
      <c r="N164" s="17" t="str">
        <f>VLOOKUP($E164,Samples_Ext!$A:$Y,Samples_Seq!N$2,FALSE)</f>
        <v>Qiagen</v>
      </c>
      <c r="O164" s="17" t="str">
        <f>VLOOKUP($E164,Samples_Ext!$A:$Y,Samples_Seq!O$2,FALSE)</f>
        <v>MagAttract PowerSoil DNA Kit</v>
      </c>
      <c r="P164" s="17" t="str">
        <f>VLOOKUP($E164,Samples_Ext!$A:$Y,Samples_Seq!P$2,FALSE)</f>
        <v>KingFisher</v>
      </c>
      <c r="Q164" s="17" t="str">
        <f>VLOOKUP($E164,Samples_Ext!$A:$Y,Samples_Seq!Q$2,FALSE)</f>
        <v>TissueLyzer</v>
      </c>
      <c r="R164" s="17" t="str">
        <f>VLOOKUP($E164,Samples_Ext!$A:$Y,Samples_Seq!R$2,FALSE)</f>
        <v>Plate</v>
      </c>
      <c r="S164" s="17" t="str">
        <f>VLOOKUP($E164,Samples_Ext!$A:$Y,Samples_Seq!S$2,FALSE)</f>
        <v>Pro Plate</v>
      </c>
      <c r="T164" s="17" t="str">
        <f>VLOOKUP($E164,Samples_Ext!$A:$Y,Samples_Seq!T$2,FALSE)</f>
        <v>None</v>
      </c>
      <c r="U164" s="17" t="str">
        <f>VLOOKUP($E164,Samples_Ext!$A:$Y,Samples_Seq!U$2,FALSE)</f>
        <v>None</v>
      </c>
      <c r="V164" s="17" t="str">
        <f>VLOOKUP($E164,Samples_Ext!$A:$Y,Samples_Seq!V$2,FALSE)</f>
        <v>None</v>
      </c>
      <c r="W164" s="17" t="str">
        <f>VLOOKUP($E164,Samples_Ext!$A:$Y,Samples_Seq!W$2,FALSE)</f>
        <v>F</v>
      </c>
      <c r="X164" s="17" t="str">
        <f>VLOOKUP($E164,Samples_Ext!$A:$Y,Samples_Seq!X$2,FALSE)</f>
        <v>01</v>
      </c>
      <c r="Y164" s="17" t="str">
        <f>VLOOKUP($E164,Samples_Ext!$A:$Y,Samples_Seq!Y$2,FALSE)</f>
        <v>PC21458</v>
      </c>
      <c r="Z164" s="17">
        <f>VLOOKUP($E164,Samples_Ext!$A:$Y,Samples_Seq!Z$2,FALSE)</f>
        <v>70.679299999999998</v>
      </c>
      <c r="AA164" s="17">
        <f>VLOOKUP($E164,Samples_Ext!$A:$Y,Samples_Seq!AA$2,FALSE)</f>
        <v>11.630000000000003</v>
      </c>
      <c r="AB164" s="17">
        <f>VLOOKUP($E164,Samples_Ext!$A:$Y,Samples_Seq!AB$2,FALSE)</f>
        <v>822.00025900000014</v>
      </c>
      <c r="AC164" s="17" t="str">
        <f>VLOOKUP($E164,Samples_Ext!$A:$Y,Samples_Seq!AC$2,FALSE)</f>
        <v>Yes</v>
      </c>
      <c r="AD164" s="17" t="str">
        <f>VLOOKUP($E164,Samples_Ext!$A:$Y,Samples_Seq!AD$2,FALSE)</f>
        <v>No</v>
      </c>
    </row>
    <row r="165" spans="1:31" s="17" customFormat="1" ht="13.8" hidden="1" x14ac:dyDescent="0.3">
      <c r="A165" s="17" t="s">
        <v>1373</v>
      </c>
      <c r="B165" s="17" t="s">
        <v>2194</v>
      </c>
      <c r="C165" s="17" t="s">
        <v>2096</v>
      </c>
      <c r="D165" s="17" t="s">
        <v>2097</v>
      </c>
      <c r="E165" s="17" t="s">
        <v>1373</v>
      </c>
      <c r="F165" s="64" t="str">
        <f t="shared" si="2"/>
        <v>SC553024;</v>
      </c>
      <c r="G165" s="17" t="str">
        <f>IFERROR(VLOOKUP($E165,Samples_Ext!$A:$Y,Samples_Seq!G$2,FALSE),"")</f>
        <v>BioC_119967</v>
      </c>
      <c r="H165" s="17" t="str">
        <f>VLOOKUP($E165,Samples_Ext!$A:$Y,Samples_Seq!H$2,FALSE)</f>
        <v>Study</v>
      </c>
      <c r="I165" s="17">
        <f>VLOOKUP($E165,Samples_Ext!$A:$Y,Samples_Seq!I$2,FALSE)</f>
        <v>120867</v>
      </c>
      <c r="J165" s="17">
        <f>VLOOKUP($E165,Samples_Ext!$A:$Y,Samples_Seq!J$2,FALSE)</f>
        <v>1</v>
      </c>
      <c r="K165" s="17" t="str">
        <f>VLOOKUP($E165,Samples_Ext!$A:$Y,Samples_Seq!K$2,FALSE)</f>
        <v>Biocollective</v>
      </c>
      <c r="L165" s="17" t="str">
        <f>VLOOKUP($E165,Samples_Ext!$A:$Y,Samples_Seq!L$2,FALSE)</f>
        <v>Biocollective</v>
      </c>
      <c r="M165" s="17" t="str">
        <f>VLOOKUP($E165,Samples_Ext!$A:$Y,Samples_Seq!M$2,FALSE)</f>
        <v>sFEMB-001-R-042</v>
      </c>
      <c r="N165" s="17" t="str">
        <f>VLOOKUP($E165,Samples_Ext!$A:$Y,Samples_Seq!N$2,FALSE)</f>
        <v>ThermoFisher</v>
      </c>
      <c r="O165" s="17" t="str">
        <f>VLOOKUP($E165,Samples_Ext!$A:$Y,Samples_Seq!O$2,FALSE)</f>
        <v>MagMax Microbiome Ultra Kit</v>
      </c>
      <c r="P165" s="17" t="str">
        <f>VLOOKUP($E165,Samples_Ext!$A:$Y,Samples_Seq!P$2,FALSE)</f>
        <v>KingFisher</v>
      </c>
      <c r="Q165" s="17" t="str">
        <f>VLOOKUP($E165,Samples_Ext!$A:$Y,Samples_Seq!Q$2,FALSE)</f>
        <v>TissueLyzer</v>
      </c>
      <c r="R165" s="17" t="str">
        <f>VLOOKUP($E165,Samples_Ext!$A:$Y,Samples_Seq!R$2,FALSE)</f>
        <v>Plate</v>
      </c>
      <c r="S165" s="17" t="str">
        <f>VLOOKUP($E165,Samples_Ext!$A:$Y,Samples_Seq!S$2,FALSE)</f>
        <v>None</v>
      </c>
      <c r="T165" s="17" t="str">
        <f>VLOOKUP($E165,Samples_Ext!$A:$Y,Samples_Seq!T$2,FALSE)</f>
        <v>None</v>
      </c>
      <c r="U165" s="17" t="str">
        <f>VLOOKUP($E165,Samples_Ext!$A:$Y,Samples_Seq!U$2,FALSE)</f>
        <v>None</v>
      </c>
      <c r="V165" s="17" t="str">
        <f>VLOOKUP($E165,Samples_Ext!$A:$Y,Samples_Seq!V$2,FALSE)</f>
        <v>None</v>
      </c>
      <c r="W165" s="17" t="str">
        <f>VLOOKUP($E165,Samples_Ext!$A:$Y,Samples_Seq!W$2,FALSE)</f>
        <v>F</v>
      </c>
      <c r="X165" s="17" t="str">
        <f>VLOOKUP($E165,Samples_Ext!$A:$Y,Samples_Seq!X$2,FALSE)</f>
        <v>01</v>
      </c>
      <c r="Y165" s="17" t="str">
        <f>VLOOKUP($E165,Samples_Ext!$A:$Y,Samples_Seq!Y$2,FALSE)</f>
        <v>PC21460</v>
      </c>
      <c r="Z165" s="17">
        <f>VLOOKUP($E165,Samples_Ext!$A:$Y,Samples_Seq!Z$2,FALSE)</f>
        <v>162.0018</v>
      </c>
      <c r="AA165" s="17">
        <f>VLOOKUP($E165,Samples_Ext!$A:$Y,Samples_Seq!AA$2,FALSE)</f>
        <v>16.73</v>
      </c>
      <c r="AB165" s="17">
        <f>VLOOKUP($E165,Samples_Ext!$A:$Y,Samples_Seq!AB$2,FALSE)</f>
        <v>2710.2901139999999</v>
      </c>
      <c r="AC165" s="17" t="str">
        <f>VLOOKUP($E165,Samples_Ext!$A:$Y,Samples_Seq!AC$2,FALSE)</f>
        <v>Yes</v>
      </c>
      <c r="AD165" s="17" t="str">
        <f>VLOOKUP($E165,Samples_Ext!$A:$Y,Samples_Seq!AD$2,FALSE)</f>
        <v>No</v>
      </c>
    </row>
    <row r="166" spans="1:31" s="17" customFormat="1" ht="13.8" hidden="1" x14ac:dyDescent="0.3">
      <c r="A166" s="17" t="s">
        <v>1364</v>
      </c>
      <c r="B166" s="17" t="s">
        <v>2185</v>
      </c>
      <c r="C166" s="17" t="s">
        <v>2096</v>
      </c>
      <c r="D166" s="17" t="s">
        <v>2097</v>
      </c>
      <c r="E166" s="17" t="s">
        <v>1364</v>
      </c>
      <c r="F166" s="64" t="str">
        <f t="shared" si="2"/>
        <v>SC553015;</v>
      </c>
      <c r="G166" s="17" t="str">
        <f>IFERROR(VLOOKUP($E166,Samples_Ext!$A:$Y,Samples_Seq!G$2,FALSE),"")</f>
        <v>BioC_120865</v>
      </c>
      <c r="H166" s="17" t="str">
        <f>VLOOKUP($E166,Samples_Ext!$A:$Y,Samples_Seq!H$2,FALSE)</f>
        <v>Study</v>
      </c>
      <c r="I166" s="17" t="str">
        <f>VLOOKUP($E166,Samples_Ext!$A:$Y,Samples_Seq!I$2,FALSE)</f>
        <v>BC</v>
      </c>
      <c r="J166" s="17">
        <f>VLOOKUP($E166,Samples_Ext!$A:$Y,Samples_Seq!J$2,FALSE)</f>
        <v>2</v>
      </c>
      <c r="K166" s="17" t="str">
        <f>VLOOKUP($E166,Samples_Ext!$A:$Y,Samples_Seq!K$2,FALSE)</f>
        <v>Biocollective</v>
      </c>
      <c r="L166" s="17" t="str">
        <f>VLOOKUP($E166,Samples_Ext!$A:$Y,Samples_Seq!L$2,FALSE)</f>
        <v>Biocollective</v>
      </c>
      <c r="M166" s="17" t="str">
        <f>VLOOKUP($E166,Samples_Ext!$A:$Y,Samples_Seq!M$2,FALSE)</f>
        <v>sFEMB-001-R-041</v>
      </c>
      <c r="N166" s="17" t="str">
        <f>VLOOKUP($E166,Samples_Ext!$A:$Y,Samples_Seq!N$2,FALSE)</f>
        <v>ZymoResearch</v>
      </c>
      <c r="O166" s="17" t="str">
        <f>VLOOKUP($E166,Samples_Ext!$A:$Y,Samples_Seq!O$2,FALSE)</f>
        <v>96 MagBead DNA Extraction Kit</v>
      </c>
      <c r="P166" s="17" t="str">
        <f>VLOOKUP($E166,Samples_Ext!$A:$Y,Samples_Seq!P$2,FALSE)</f>
        <v>None</v>
      </c>
      <c r="Q166" s="17" t="str">
        <f>VLOOKUP($E166,Samples_Ext!$A:$Y,Samples_Seq!Q$2,FALSE)</f>
        <v>Vertical</v>
      </c>
      <c r="R166" s="17" t="str">
        <f>VLOOKUP($E166,Samples_Ext!$A:$Y,Samples_Seq!R$2,FALSE)</f>
        <v>Tubes</v>
      </c>
      <c r="S166" s="17" t="str">
        <f>VLOOKUP($E166,Samples_Ext!$A:$Y,Samples_Seq!S$2,FALSE)</f>
        <v>None</v>
      </c>
      <c r="T166" s="17" t="str">
        <f>VLOOKUP($E166,Samples_Ext!$A:$Y,Samples_Seq!T$2,FALSE)</f>
        <v>None</v>
      </c>
      <c r="U166" s="17" t="str">
        <f>VLOOKUP($E166,Samples_Ext!$A:$Y,Samples_Seq!U$2,FALSE)</f>
        <v>None</v>
      </c>
      <c r="V166" s="17" t="str">
        <f>VLOOKUP($E166,Samples_Ext!$A:$Y,Samples_Seq!V$2,FALSE)</f>
        <v>None</v>
      </c>
      <c r="W166" s="17" t="str">
        <f>VLOOKUP($E166,Samples_Ext!$A:$Y,Samples_Seq!W$2,FALSE)</f>
        <v>C</v>
      </c>
      <c r="X166" s="17" t="str">
        <f>VLOOKUP($E166,Samples_Ext!$A:$Y,Samples_Seq!X$2,FALSE)</f>
        <v>02</v>
      </c>
      <c r="Y166" s="17" t="str">
        <f>VLOOKUP($E166,Samples_Ext!$A:$Y,Samples_Seq!Y$2,FALSE)</f>
        <v>PC21459</v>
      </c>
      <c r="Z166" s="17">
        <f>VLOOKUP($E166,Samples_Ext!$A:$Y,Samples_Seq!Z$2,FALSE)</f>
        <v>25.6724</v>
      </c>
      <c r="AA166" s="17">
        <f>VLOOKUP($E166,Samples_Ext!$A:$Y,Samples_Seq!AA$2,FALSE)</f>
        <v>2.8999999999999995</v>
      </c>
      <c r="AB166" s="17">
        <f>VLOOKUP($E166,Samples_Ext!$A:$Y,Samples_Seq!AB$2,FALSE)</f>
        <v>74.44995999999999</v>
      </c>
      <c r="AC166" s="17" t="str">
        <f>VLOOKUP($E166,Samples_Ext!$A:$Y,Samples_Seq!AC$2,FALSE)</f>
        <v>Yes</v>
      </c>
      <c r="AD166" s="17" t="str">
        <f>VLOOKUP($E166,Samples_Ext!$A:$Y,Samples_Seq!AD$2,FALSE)</f>
        <v>No</v>
      </c>
    </row>
    <row r="167" spans="1:31" s="17" customFormat="1" ht="13.8" hidden="1" x14ac:dyDescent="0.3">
      <c r="A167" s="17" t="s">
        <v>1233</v>
      </c>
      <c r="B167" s="17" t="s">
        <v>2111</v>
      </c>
      <c r="C167" s="17" t="s">
        <v>2096</v>
      </c>
      <c r="D167" s="17" t="s">
        <v>2097</v>
      </c>
      <c r="E167" s="17" t="s">
        <v>1233</v>
      </c>
      <c r="F167" s="64" t="str">
        <f t="shared" si="2"/>
        <v>SC502455;</v>
      </c>
      <c r="G167" s="17" t="str">
        <f>IFERROR(VLOOKUP($E167,Samples_Ext!$A:$Y,Samples_Seq!G$2,FALSE),"")</f>
        <v>BioC_120865</v>
      </c>
      <c r="H167" s="17" t="str">
        <f>VLOOKUP($E167,Samples_Ext!$A:$Y,Samples_Seq!H$2,FALSE)</f>
        <v>Study</v>
      </c>
      <c r="I167" s="17" t="str">
        <f>VLOOKUP($E167,Samples_Ext!$A:$Y,Samples_Seq!I$2,FALSE)</f>
        <v>BioC1</v>
      </c>
      <c r="J167" s="17">
        <f>VLOOKUP($E167,Samples_Ext!$A:$Y,Samples_Seq!J$2,FALSE)</f>
        <v>0</v>
      </c>
      <c r="K167" s="17" t="str">
        <f>VLOOKUP($E167,Samples_Ext!$A:$Y,Samples_Seq!K$2,FALSE)</f>
        <v>Biocollective</v>
      </c>
      <c r="L167" s="17" t="str">
        <f>VLOOKUP($E167,Samples_Ext!$A:$Y,Samples_Seq!L$2,FALSE)</f>
        <v>Biocollective</v>
      </c>
      <c r="M167" s="17" t="str">
        <f>VLOOKUP($E167,Samples_Ext!$A:$Y,Samples_Seq!M$2,FALSE)</f>
        <v>sFEMB-001-R-034</v>
      </c>
      <c r="N167" s="17" t="str">
        <f>VLOOKUP($E167,Samples_Ext!$A:$Y,Samples_Seq!N$2,FALSE)</f>
        <v>Qiagen</v>
      </c>
      <c r="O167" s="17" t="str">
        <f>VLOOKUP($E167,Samples_Ext!$A:$Y,Samples_Seq!O$2,FALSE)</f>
        <v>DNeasy PowerSoil Pro kit</v>
      </c>
      <c r="P167" s="17" t="str">
        <f>VLOOKUP($E167,Samples_Ext!$A:$Y,Samples_Seq!P$2,FALSE)</f>
        <v>QIACube HT</v>
      </c>
      <c r="Q167" s="17" t="str">
        <f>VLOOKUP($E167,Samples_Ext!$A:$Y,Samples_Seq!Q$2,FALSE)</f>
        <v>Vertical</v>
      </c>
      <c r="R167" s="17" t="str">
        <f>VLOOKUP($E167,Samples_Ext!$A:$Y,Samples_Seq!R$2,FALSE)</f>
        <v>Tubes</v>
      </c>
      <c r="S167" s="17" t="str">
        <f>VLOOKUP($E167,Samples_Ext!$A:$Y,Samples_Seq!S$2,FALSE)</f>
        <v>None</v>
      </c>
      <c r="T167" s="17" t="str">
        <f>VLOOKUP($E167,Samples_Ext!$A:$Y,Samples_Seq!T$2,FALSE)</f>
        <v>None</v>
      </c>
      <c r="U167" s="17" t="str">
        <f>VLOOKUP($E167,Samples_Ext!$A:$Y,Samples_Seq!U$2,FALSE)</f>
        <v>None</v>
      </c>
      <c r="V167" s="17" t="str">
        <f>VLOOKUP($E167,Samples_Ext!$A:$Y,Samples_Seq!V$2,FALSE)</f>
        <v>None</v>
      </c>
      <c r="W167" s="17" t="str">
        <f>VLOOKUP($E167,Samples_Ext!$A:$Y,Samples_Seq!W$2,FALSE)</f>
        <v>G</v>
      </c>
      <c r="X167" s="17" t="str">
        <f>VLOOKUP($E167,Samples_Ext!$A:$Y,Samples_Seq!X$2,FALSE)</f>
        <v>02</v>
      </c>
      <c r="Y167" s="17" t="str">
        <f>VLOOKUP($E167,Samples_Ext!$A:$Y,Samples_Seq!Y$2,FALSE)</f>
        <v>PC17554</v>
      </c>
      <c r="Z167" s="17">
        <f>VLOOKUP($E167,Samples_Ext!$A:$Y,Samples_Seq!Z$2,FALSE)</f>
        <v>1.9995000000000001</v>
      </c>
      <c r="AA167" s="17">
        <f>VLOOKUP($E167,Samples_Ext!$A:$Y,Samples_Seq!AA$2,FALSE)</f>
        <v>1.1399999999999997</v>
      </c>
      <c r="AB167" s="17">
        <f>VLOOKUP($E167,Samples_Ext!$A:$Y,Samples_Seq!AB$2,FALSE)</f>
        <v>2.2794299999999996</v>
      </c>
      <c r="AC167" s="17" t="str">
        <f>VLOOKUP($E167,Samples_Ext!$A:$Y,Samples_Seq!AC$2,FALSE)</f>
        <v>Yes</v>
      </c>
      <c r="AD167" s="17" t="str">
        <f>VLOOKUP($E167,Samples_Ext!$A:$Y,Samples_Seq!AD$2,FALSE)</f>
        <v>No</v>
      </c>
    </row>
    <row r="168" spans="1:31" s="17" customFormat="1" ht="13.8" hidden="1" x14ac:dyDescent="0.3">
      <c r="A168" s="17" t="s">
        <v>1234</v>
      </c>
      <c r="B168" s="17" t="s">
        <v>2112</v>
      </c>
      <c r="C168" s="17" t="s">
        <v>2096</v>
      </c>
      <c r="D168" s="17" t="s">
        <v>2097</v>
      </c>
      <c r="E168" s="17" t="s">
        <v>1234</v>
      </c>
      <c r="F168" s="64" t="str">
        <f t="shared" si="2"/>
        <v>SC502456;</v>
      </c>
      <c r="G168" s="17" t="str">
        <f>IFERROR(VLOOKUP($E168,Samples_Ext!$A:$Y,Samples_Seq!G$2,FALSE),"")</f>
        <v>BioC_120865</v>
      </c>
      <c r="H168" s="17" t="str">
        <f>VLOOKUP($E168,Samples_Ext!$A:$Y,Samples_Seq!H$2,FALSE)</f>
        <v>Study</v>
      </c>
      <c r="I168" s="17" t="str">
        <f>VLOOKUP($E168,Samples_Ext!$A:$Y,Samples_Seq!I$2,FALSE)</f>
        <v>BioC2</v>
      </c>
      <c r="J168" s="17">
        <f>VLOOKUP($E168,Samples_Ext!$A:$Y,Samples_Seq!J$2,FALSE)</f>
        <v>0</v>
      </c>
      <c r="K168" s="17" t="str">
        <f>VLOOKUP($E168,Samples_Ext!$A:$Y,Samples_Seq!K$2,FALSE)</f>
        <v>Biocollective</v>
      </c>
      <c r="L168" s="17" t="str">
        <f>VLOOKUP($E168,Samples_Ext!$A:$Y,Samples_Seq!L$2,FALSE)</f>
        <v>Biocollective</v>
      </c>
      <c r="M168" s="17" t="str">
        <f>VLOOKUP($E168,Samples_Ext!$A:$Y,Samples_Seq!M$2,FALSE)</f>
        <v>sFEMB-001-R-034</v>
      </c>
      <c r="N168" s="17" t="str">
        <f>VLOOKUP($E168,Samples_Ext!$A:$Y,Samples_Seq!N$2,FALSE)</f>
        <v>Qiagen</v>
      </c>
      <c r="O168" s="17" t="str">
        <f>VLOOKUP($E168,Samples_Ext!$A:$Y,Samples_Seq!O$2,FALSE)</f>
        <v>DNeasy PowerSoil Pro kit</v>
      </c>
      <c r="P168" s="17" t="str">
        <f>VLOOKUP($E168,Samples_Ext!$A:$Y,Samples_Seq!P$2,FALSE)</f>
        <v>QIACube HT</v>
      </c>
      <c r="Q168" s="17" t="str">
        <f>VLOOKUP($E168,Samples_Ext!$A:$Y,Samples_Seq!Q$2,FALSE)</f>
        <v>Vertical</v>
      </c>
      <c r="R168" s="17" t="str">
        <f>VLOOKUP($E168,Samples_Ext!$A:$Y,Samples_Seq!R$2,FALSE)</f>
        <v>Tubes</v>
      </c>
      <c r="S168" s="17" t="str">
        <f>VLOOKUP($E168,Samples_Ext!$A:$Y,Samples_Seq!S$2,FALSE)</f>
        <v>None</v>
      </c>
      <c r="T168" s="17" t="str">
        <f>VLOOKUP($E168,Samples_Ext!$A:$Y,Samples_Seq!T$2,FALSE)</f>
        <v>None</v>
      </c>
      <c r="U168" s="17" t="str">
        <f>VLOOKUP($E168,Samples_Ext!$A:$Y,Samples_Seq!U$2,FALSE)</f>
        <v>None</v>
      </c>
      <c r="V168" s="17" t="str">
        <f>VLOOKUP($E168,Samples_Ext!$A:$Y,Samples_Seq!V$2,FALSE)</f>
        <v>None</v>
      </c>
      <c r="W168" s="17" t="str">
        <f>VLOOKUP($E168,Samples_Ext!$A:$Y,Samples_Seq!W$2,FALSE)</f>
        <v>H</v>
      </c>
      <c r="X168" s="17" t="str">
        <f>VLOOKUP($E168,Samples_Ext!$A:$Y,Samples_Seq!X$2,FALSE)</f>
        <v>02</v>
      </c>
      <c r="Y168" s="17" t="str">
        <f>VLOOKUP($E168,Samples_Ext!$A:$Y,Samples_Seq!Y$2,FALSE)</f>
        <v>PC17554</v>
      </c>
      <c r="Z168" s="17">
        <f>VLOOKUP($E168,Samples_Ext!$A:$Y,Samples_Seq!Z$2,FALSE)</f>
        <v>0</v>
      </c>
      <c r="AA168" s="17" t="e">
        <f>VLOOKUP($E168,Samples_Ext!$A:$Y,Samples_Seq!AA$2,FALSE)</f>
        <v>#DIV/0!</v>
      </c>
      <c r="AB168" s="17">
        <f>VLOOKUP($E168,Samples_Ext!$A:$Y,Samples_Seq!AB$2,FALSE)</f>
        <v>0</v>
      </c>
      <c r="AC168" s="17" t="str">
        <f>VLOOKUP($E168,Samples_Ext!$A:$Y,Samples_Seq!AC$2,FALSE)</f>
        <v>Yes</v>
      </c>
      <c r="AD168" s="17" t="str">
        <f>VLOOKUP($E168,Samples_Ext!$A:$Y,Samples_Seq!AD$2,FALSE)</f>
        <v>No</v>
      </c>
    </row>
    <row r="169" spans="1:31" s="17" customFormat="1" ht="13.8" hidden="1" x14ac:dyDescent="0.3">
      <c r="A169" s="17" t="s">
        <v>1235</v>
      </c>
      <c r="B169" s="17" t="s">
        <v>2113</v>
      </c>
      <c r="C169" s="17" t="s">
        <v>2096</v>
      </c>
      <c r="D169" s="17" t="s">
        <v>2097</v>
      </c>
      <c r="E169" s="17" t="s">
        <v>1235</v>
      </c>
      <c r="F169" s="64" t="str">
        <f t="shared" si="2"/>
        <v>SC502457;</v>
      </c>
      <c r="G169" s="17" t="str">
        <f>IFERROR(VLOOKUP($E169,Samples_Ext!$A:$Y,Samples_Seq!G$2,FALSE),"")</f>
        <v>BioC_120866</v>
      </c>
      <c r="H169" s="17" t="str">
        <f>VLOOKUP($E169,Samples_Ext!$A:$Y,Samples_Seq!H$2,FALSE)</f>
        <v>Study</v>
      </c>
      <c r="I169" s="17" t="str">
        <f>VLOOKUP($E169,Samples_Ext!$A:$Y,Samples_Seq!I$2,FALSE)</f>
        <v>BioC3</v>
      </c>
      <c r="J169" s="17">
        <f>VLOOKUP($E169,Samples_Ext!$A:$Y,Samples_Seq!J$2,FALSE)</f>
        <v>0</v>
      </c>
      <c r="K169" s="17" t="str">
        <f>VLOOKUP($E169,Samples_Ext!$A:$Y,Samples_Seq!K$2,FALSE)</f>
        <v>Biocollective</v>
      </c>
      <c r="L169" s="17" t="str">
        <f>VLOOKUP($E169,Samples_Ext!$A:$Y,Samples_Seq!L$2,FALSE)</f>
        <v>Biocollective</v>
      </c>
      <c r="M169" s="17" t="str">
        <f>VLOOKUP($E169,Samples_Ext!$A:$Y,Samples_Seq!M$2,FALSE)</f>
        <v>sFEMB-001-R-034</v>
      </c>
      <c r="N169" s="17" t="str">
        <f>VLOOKUP($E169,Samples_Ext!$A:$Y,Samples_Seq!N$2,FALSE)</f>
        <v>Qiagen</v>
      </c>
      <c r="O169" s="17" t="str">
        <f>VLOOKUP($E169,Samples_Ext!$A:$Y,Samples_Seq!O$2,FALSE)</f>
        <v>DNeasy PowerSoil Pro kit</v>
      </c>
      <c r="P169" s="17" t="str">
        <f>VLOOKUP($E169,Samples_Ext!$A:$Y,Samples_Seq!P$2,FALSE)</f>
        <v>QIACube HT</v>
      </c>
      <c r="Q169" s="17" t="str">
        <f>VLOOKUP($E169,Samples_Ext!$A:$Y,Samples_Seq!Q$2,FALSE)</f>
        <v>Vertical</v>
      </c>
      <c r="R169" s="17" t="str">
        <f>VLOOKUP($E169,Samples_Ext!$A:$Y,Samples_Seq!R$2,FALSE)</f>
        <v>Tubes</v>
      </c>
      <c r="S169" s="17" t="str">
        <f>VLOOKUP($E169,Samples_Ext!$A:$Y,Samples_Seq!S$2,FALSE)</f>
        <v>None</v>
      </c>
      <c r="T169" s="17" t="str">
        <f>VLOOKUP($E169,Samples_Ext!$A:$Y,Samples_Seq!T$2,FALSE)</f>
        <v>None</v>
      </c>
      <c r="U169" s="17" t="str">
        <f>VLOOKUP($E169,Samples_Ext!$A:$Y,Samples_Seq!U$2,FALSE)</f>
        <v>None</v>
      </c>
      <c r="V169" s="17" t="str">
        <f>VLOOKUP($E169,Samples_Ext!$A:$Y,Samples_Seq!V$2,FALSE)</f>
        <v>None</v>
      </c>
      <c r="W169" s="17" t="str">
        <f>VLOOKUP($E169,Samples_Ext!$A:$Y,Samples_Seq!W$2,FALSE)</f>
        <v>A</v>
      </c>
      <c r="X169" s="17" t="str">
        <f>VLOOKUP($E169,Samples_Ext!$A:$Y,Samples_Seq!X$2,FALSE)</f>
        <v>03</v>
      </c>
      <c r="Y169" s="17" t="str">
        <f>VLOOKUP($E169,Samples_Ext!$A:$Y,Samples_Seq!Y$2,FALSE)</f>
        <v>PC17554</v>
      </c>
      <c r="Z169" s="17">
        <f>VLOOKUP($E169,Samples_Ext!$A:$Y,Samples_Seq!Z$2,FALSE)</f>
        <v>1.272</v>
      </c>
      <c r="AA169" s="17">
        <f>VLOOKUP($E169,Samples_Ext!$A:$Y,Samples_Seq!AA$2,FALSE)</f>
        <v>0.55000000000000004</v>
      </c>
      <c r="AB169" s="17">
        <f>VLOOKUP($E169,Samples_Ext!$A:$Y,Samples_Seq!AB$2,FALSE)</f>
        <v>0.69960000000000011</v>
      </c>
      <c r="AC169" s="17" t="str">
        <f>VLOOKUP($E169,Samples_Ext!$A:$Y,Samples_Seq!AC$2,FALSE)</f>
        <v>Yes</v>
      </c>
      <c r="AD169" s="17" t="str">
        <f>VLOOKUP($E169,Samples_Ext!$A:$Y,Samples_Seq!AD$2,FALSE)</f>
        <v>No</v>
      </c>
    </row>
    <row r="170" spans="1:31" s="17" customFormat="1" ht="13.8" hidden="1" x14ac:dyDescent="0.3">
      <c r="A170" s="17" t="s">
        <v>1236</v>
      </c>
      <c r="B170" s="17" t="s">
        <v>2114</v>
      </c>
      <c r="C170" s="17" t="s">
        <v>2096</v>
      </c>
      <c r="D170" s="17" t="s">
        <v>2097</v>
      </c>
      <c r="E170" s="17" t="s">
        <v>1236</v>
      </c>
      <c r="F170" s="64" t="str">
        <f t="shared" si="2"/>
        <v>SC502458;</v>
      </c>
      <c r="G170" s="17" t="str">
        <f>IFERROR(VLOOKUP($E170,Samples_Ext!$A:$Y,Samples_Seq!G$2,FALSE),"")</f>
        <v>BioC_120866</v>
      </c>
      <c r="H170" s="17" t="str">
        <f>VLOOKUP($E170,Samples_Ext!$A:$Y,Samples_Seq!H$2,FALSE)</f>
        <v>Study</v>
      </c>
      <c r="I170" s="17" t="str">
        <f>VLOOKUP($E170,Samples_Ext!$A:$Y,Samples_Seq!I$2,FALSE)</f>
        <v>BioC4</v>
      </c>
      <c r="J170" s="17">
        <f>VLOOKUP($E170,Samples_Ext!$A:$Y,Samples_Seq!J$2,FALSE)</f>
        <v>0</v>
      </c>
      <c r="K170" s="17" t="str">
        <f>VLOOKUP($E170,Samples_Ext!$A:$Y,Samples_Seq!K$2,FALSE)</f>
        <v>Biocollective</v>
      </c>
      <c r="L170" s="17" t="str">
        <f>VLOOKUP($E170,Samples_Ext!$A:$Y,Samples_Seq!L$2,FALSE)</f>
        <v>Biocollective</v>
      </c>
      <c r="M170" s="17" t="str">
        <f>VLOOKUP($E170,Samples_Ext!$A:$Y,Samples_Seq!M$2,FALSE)</f>
        <v>sFEMB-001-R-034</v>
      </c>
      <c r="N170" s="17" t="str">
        <f>VLOOKUP($E170,Samples_Ext!$A:$Y,Samples_Seq!N$2,FALSE)</f>
        <v>Qiagen</v>
      </c>
      <c r="O170" s="17" t="str">
        <f>VLOOKUP($E170,Samples_Ext!$A:$Y,Samples_Seq!O$2,FALSE)</f>
        <v>DNeasy PowerSoil Pro kit</v>
      </c>
      <c r="P170" s="17" t="str">
        <f>VLOOKUP($E170,Samples_Ext!$A:$Y,Samples_Seq!P$2,FALSE)</f>
        <v>QIACube HT</v>
      </c>
      <c r="Q170" s="17" t="str">
        <f>VLOOKUP($E170,Samples_Ext!$A:$Y,Samples_Seq!Q$2,FALSE)</f>
        <v>Vertical</v>
      </c>
      <c r="R170" s="17" t="str">
        <f>VLOOKUP($E170,Samples_Ext!$A:$Y,Samples_Seq!R$2,FALSE)</f>
        <v>Tubes</v>
      </c>
      <c r="S170" s="17" t="str">
        <f>VLOOKUP($E170,Samples_Ext!$A:$Y,Samples_Seq!S$2,FALSE)</f>
        <v>None</v>
      </c>
      <c r="T170" s="17" t="str">
        <f>VLOOKUP($E170,Samples_Ext!$A:$Y,Samples_Seq!T$2,FALSE)</f>
        <v>None</v>
      </c>
      <c r="U170" s="17" t="str">
        <f>VLOOKUP($E170,Samples_Ext!$A:$Y,Samples_Seq!U$2,FALSE)</f>
        <v>None</v>
      </c>
      <c r="V170" s="17" t="str">
        <f>VLOOKUP($E170,Samples_Ext!$A:$Y,Samples_Seq!V$2,FALSE)</f>
        <v>None</v>
      </c>
      <c r="W170" s="17" t="str">
        <f>VLOOKUP($E170,Samples_Ext!$A:$Y,Samples_Seq!W$2,FALSE)</f>
        <v>B</v>
      </c>
      <c r="X170" s="17" t="str">
        <f>VLOOKUP($E170,Samples_Ext!$A:$Y,Samples_Seq!X$2,FALSE)</f>
        <v>03</v>
      </c>
      <c r="Y170" s="17" t="str">
        <f>VLOOKUP($E170,Samples_Ext!$A:$Y,Samples_Seq!Y$2,FALSE)</f>
        <v>PC17554</v>
      </c>
      <c r="Z170" s="17">
        <f>VLOOKUP($E170,Samples_Ext!$A:$Y,Samples_Seq!Z$2,FALSE)</f>
        <v>0</v>
      </c>
      <c r="AA170" s="17" t="e">
        <f>VLOOKUP($E170,Samples_Ext!$A:$Y,Samples_Seq!AA$2,FALSE)</f>
        <v>#DIV/0!</v>
      </c>
      <c r="AB170" s="17">
        <f>VLOOKUP($E170,Samples_Ext!$A:$Y,Samples_Seq!AB$2,FALSE)</f>
        <v>0</v>
      </c>
      <c r="AC170" s="17" t="str">
        <f>VLOOKUP($E170,Samples_Ext!$A:$Y,Samples_Seq!AC$2,FALSE)</f>
        <v>Yes</v>
      </c>
      <c r="AD170" s="17" t="str">
        <f>VLOOKUP($E170,Samples_Ext!$A:$Y,Samples_Seq!AD$2,FALSE)</f>
        <v>No</v>
      </c>
    </row>
    <row r="171" spans="1:31" s="17" customFormat="1" ht="13.8" hidden="1" x14ac:dyDescent="0.3">
      <c r="A171" s="17" t="s">
        <v>1237</v>
      </c>
      <c r="B171" s="17" t="s">
        <v>2115</v>
      </c>
      <c r="C171" s="17" t="s">
        <v>2096</v>
      </c>
      <c r="D171" s="17" t="s">
        <v>2097</v>
      </c>
      <c r="E171" s="17" t="s">
        <v>1237</v>
      </c>
      <c r="F171" s="64" t="str">
        <f t="shared" si="2"/>
        <v>SC502459;</v>
      </c>
      <c r="G171" s="17" t="str">
        <f>IFERROR(VLOOKUP($E171,Samples_Ext!$A:$Y,Samples_Seq!G$2,FALSE),"")</f>
        <v>BioC_120867</v>
      </c>
      <c r="H171" s="17" t="str">
        <f>VLOOKUP($E171,Samples_Ext!$A:$Y,Samples_Seq!H$2,FALSE)</f>
        <v>Study</v>
      </c>
      <c r="I171" s="17" t="str">
        <f>VLOOKUP($E171,Samples_Ext!$A:$Y,Samples_Seq!I$2,FALSE)</f>
        <v>BioC5</v>
      </c>
      <c r="J171" s="17">
        <f>VLOOKUP($E171,Samples_Ext!$A:$Y,Samples_Seq!J$2,FALSE)</f>
        <v>0</v>
      </c>
      <c r="K171" s="17" t="str">
        <f>VLOOKUP($E171,Samples_Ext!$A:$Y,Samples_Seq!K$2,FALSE)</f>
        <v>Biocollective</v>
      </c>
      <c r="L171" s="17" t="str">
        <f>VLOOKUP($E171,Samples_Ext!$A:$Y,Samples_Seq!L$2,FALSE)</f>
        <v>Biocollective</v>
      </c>
      <c r="M171" s="17" t="str">
        <f>VLOOKUP($E171,Samples_Ext!$A:$Y,Samples_Seq!M$2,FALSE)</f>
        <v>sFEMB-001-R-034</v>
      </c>
      <c r="N171" s="17" t="str">
        <f>VLOOKUP($E171,Samples_Ext!$A:$Y,Samples_Seq!N$2,FALSE)</f>
        <v>Qiagen</v>
      </c>
      <c r="O171" s="17" t="str">
        <f>VLOOKUP($E171,Samples_Ext!$A:$Y,Samples_Seq!O$2,FALSE)</f>
        <v>DNeasy PowerSoil Pro kit</v>
      </c>
      <c r="P171" s="17" t="str">
        <f>VLOOKUP($E171,Samples_Ext!$A:$Y,Samples_Seq!P$2,FALSE)</f>
        <v>QIACube HT</v>
      </c>
      <c r="Q171" s="17" t="str">
        <f>VLOOKUP($E171,Samples_Ext!$A:$Y,Samples_Seq!Q$2,FALSE)</f>
        <v>Vertical</v>
      </c>
      <c r="R171" s="17" t="str">
        <f>VLOOKUP($E171,Samples_Ext!$A:$Y,Samples_Seq!R$2,FALSE)</f>
        <v>Tubes</v>
      </c>
      <c r="S171" s="17" t="str">
        <f>VLOOKUP($E171,Samples_Ext!$A:$Y,Samples_Seq!S$2,FALSE)</f>
        <v>None</v>
      </c>
      <c r="T171" s="17" t="str">
        <f>VLOOKUP($E171,Samples_Ext!$A:$Y,Samples_Seq!T$2,FALSE)</f>
        <v>None</v>
      </c>
      <c r="U171" s="17" t="str">
        <f>VLOOKUP($E171,Samples_Ext!$A:$Y,Samples_Seq!U$2,FALSE)</f>
        <v>None</v>
      </c>
      <c r="V171" s="17" t="str">
        <f>VLOOKUP($E171,Samples_Ext!$A:$Y,Samples_Seq!V$2,FALSE)</f>
        <v>None</v>
      </c>
      <c r="W171" s="17" t="str">
        <f>VLOOKUP($E171,Samples_Ext!$A:$Y,Samples_Seq!W$2,FALSE)</f>
        <v>C</v>
      </c>
      <c r="X171" s="17" t="str">
        <f>VLOOKUP($E171,Samples_Ext!$A:$Y,Samples_Seq!X$2,FALSE)</f>
        <v>03</v>
      </c>
      <c r="Y171" s="17" t="str">
        <f>VLOOKUP($E171,Samples_Ext!$A:$Y,Samples_Seq!Y$2,FALSE)</f>
        <v>PC17554</v>
      </c>
      <c r="Z171" s="17">
        <f>VLOOKUP($E171,Samples_Ext!$A:$Y,Samples_Seq!Z$2,FALSE)</f>
        <v>0</v>
      </c>
      <c r="AA171" s="17" t="e">
        <f>VLOOKUP($E171,Samples_Ext!$A:$Y,Samples_Seq!AA$2,FALSE)</f>
        <v>#DIV/0!</v>
      </c>
      <c r="AB171" s="17">
        <f>VLOOKUP($E171,Samples_Ext!$A:$Y,Samples_Seq!AB$2,FALSE)</f>
        <v>0</v>
      </c>
      <c r="AC171" s="17" t="str">
        <f>VLOOKUP($E171,Samples_Ext!$A:$Y,Samples_Seq!AC$2,FALSE)</f>
        <v>Yes</v>
      </c>
      <c r="AD171" s="17" t="str">
        <f>VLOOKUP($E171,Samples_Ext!$A:$Y,Samples_Seq!AD$2,FALSE)</f>
        <v>No</v>
      </c>
    </row>
    <row r="172" spans="1:31" s="17" customFormat="1" ht="13.8" hidden="1" x14ac:dyDescent="0.3">
      <c r="A172" s="17" t="s">
        <v>1742</v>
      </c>
      <c r="B172" s="17" t="s">
        <v>1743</v>
      </c>
      <c r="C172" s="17" t="s">
        <v>1715</v>
      </c>
      <c r="D172" s="17" t="s">
        <v>1716</v>
      </c>
      <c r="E172" s="17" t="s">
        <v>181</v>
      </c>
      <c r="F172" s="64" t="str">
        <f t="shared" si="2"/>
        <v>SC249368;</v>
      </c>
      <c r="G172" s="17" t="str">
        <f>IFERROR(VLOOKUP($E172,Samples_Ext!$A:$Y,Samples_Seq!G$2,FALSE),"")</f>
        <v>ZymoC (D6300)_28</v>
      </c>
      <c r="H172" s="17" t="str">
        <f>VLOOKUP($E172,Samples_Ext!$A:$Y,Samples_Seq!H$2,FALSE)</f>
        <v>Ext.Control</v>
      </c>
      <c r="I172" s="17" t="str">
        <f>VLOOKUP($E172,Samples_Ext!$A:$Y,Samples_Seq!I$2,FALSE)</f>
        <v>D6300</v>
      </c>
      <c r="J172" s="17">
        <f>VLOOKUP($E172,Samples_Ext!$A:$Y,Samples_Seq!J$2,FALSE)</f>
        <v>28</v>
      </c>
      <c r="K172" s="17" t="str">
        <f>VLOOKUP($E172,Samples_Ext!$A:$Y,Samples_Seq!K$2,FALSE)</f>
        <v>Zymo.Ext</v>
      </c>
      <c r="L172" s="17" t="str">
        <f>VLOOKUP($E172,Samples_Ext!$A:$Y,Samples_Seq!L$2,FALSE)</f>
        <v>D6300</v>
      </c>
      <c r="M172" s="17" t="str">
        <f>VLOOKUP($E172,Samples_Ext!$A:$Y,Samples_Seq!M$2,FALSE)</f>
        <v>sFEMB-001-R-002</v>
      </c>
      <c r="N172" s="17" t="str">
        <f>VLOOKUP($E172,Samples_Ext!$A:$Y,Samples_Seq!N$2,FALSE)</f>
        <v>Qiagen</v>
      </c>
      <c r="O172" s="17" t="str">
        <f>VLOOKUP($E172,Samples_Ext!$A:$Y,Samples_Seq!O$2,FALSE)</f>
        <v>DSP Virus</v>
      </c>
      <c r="P172" s="17" t="str">
        <f>VLOOKUP($E172,Samples_Ext!$A:$Y,Samples_Seq!P$2,FALSE)</f>
        <v>QIASymphony</v>
      </c>
      <c r="Q172" s="17" t="str">
        <f>VLOOKUP($E172,Samples_Ext!$A:$Y,Samples_Seq!Q$2,FALSE)</f>
        <v>Vertical</v>
      </c>
      <c r="R172" s="17" t="str">
        <f>VLOOKUP($E172,Samples_Ext!$A:$Y,Samples_Seq!R$2,FALSE)</f>
        <v>Tubes</v>
      </c>
      <c r="S172" s="17" t="str">
        <f>VLOOKUP($E172,Samples_Ext!$A:$Y,Samples_Seq!S$2,FALSE)</f>
        <v>None</v>
      </c>
      <c r="T172" s="17" t="str">
        <f>VLOOKUP($E172,Samples_Ext!$A:$Y,Samples_Seq!T$2,FALSE)</f>
        <v>None</v>
      </c>
      <c r="U172" s="17" t="str">
        <f>VLOOKUP($E172,Samples_Ext!$A:$Y,Samples_Seq!U$2,FALSE)</f>
        <v>None</v>
      </c>
      <c r="V172" s="17" t="str">
        <f>VLOOKUP($E172,Samples_Ext!$A:$Y,Samples_Seq!V$2,FALSE)</f>
        <v>None</v>
      </c>
      <c r="W172" s="17" t="str">
        <f>VLOOKUP($E172,Samples_Ext!$A:$Y,Samples_Seq!W$2,FALSE)</f>
        <v>C</v>
      </c>
      <c r="X172" s="17" t="str">
        <f>VLOOKUP($E172,Samples_Ext!$A:$Y,Samples_Seq!X$2,FALSE)</f>
        <v>02</v>
      </c>
      <c r="Y172" s="17" t="str">
        <f>VLOOKUP($E172,Samples_Ext!$A:$Y,Samples_Seq!Y$2,FALSE)</f>
        <v>PC01715</v>
      </c>
      <c r="Z172" s="17">
        <f>VLOOKUP($E172,Samples_Ext!$A:$Y,Samples_Seq!Z$2,FALSE)</f>
        <v>0</v>
      </c>
      <c r="AA172" s="17" t="e">
        <f>VLOOKUP($E172,Samples_Ext!$A:$Y,Samples_Seq!AA$2,FALSE)</f>
        <v>#DIV/0!</v>
      </c>
      <c r="AB172" s="17">
        <f>VLOOKUP($E172,Samples_Ext!$A:$Y,Samples_Seq!AB$2,FALSE)</f>
        <v>0</v>
      </c>
      <c r="AC172" s="17" t="str">
        <f>VLOOKUP($E172,Samples_Ext!$A:$Y,Samples_Seq!AC$2,FALSE)</f>
        <v>Yes</v>
      </c>
      <c r="AD172" s="17" t="str">
        <f>VLOOKUP($E172,Samples_Ext!$A:$Y,Samples_Seq!AD$2,FALSE)</f>
        <v>No</v>
      </c>
    </row>
    <row r="173" spans="1:31" s="17" customFormat="1" ht="13.8" hidden="1" x14ac:dyDescent="0.3">
      <c r="A173" s="17" t="s">
        <v>1978</v>
      </c>
      <c r="B173" s="17" t="s">
        <v>1979</v>
      </c>
      <c r="C173" s="17" t="s">
        <v>1969</v>
      </c>
      <c r="D173" s="17" t="s">
        <v>1970</v>
      </c>
      <c r="E173" s="17" t="s">
        <v>181</v>
      </c>
      <c r="F173" s="64" t="str">
        <f t="shared" si="2"/>
        <v>SC249368;</v>
      </c>
      <c r="G173" s="17" t="str">
        <f>IFERROR(VLOOKUP($E173,Samples_Ext!$A:$Y,Samples_Seq!G$2,FALSE),"")</f>
        <v>ZymoC (D6300)_28</v>
      </c>
      <c r="H173" s="17" t="str">
        <f>VLOOKUP($E173,Samples_Ext!$A:$Y,Samples_Seq!H$2,FALSE)</f>
        <v>Ext.Control</v>
      </c>
      <c r="I173" s="17" t="str">
        <f>VLOOKUP($E173,Samples_Ext!$A:$Y,Samples_Seq!I$2,FALSE)</f>
        <v>D6300</v>
      </c>
      <c r="J173" s="17">
        <f>VLOOKUP($E173,Samples_Ext!$A:$Y,Samples_Seq!J$2,FALSE)</f>
        <v>28</v>
      </c>
      <c r="K173" s="17" t="str">
        <f>VLOOKUP($E173,Samples_Ext!$A:$Y,Samples_Seq!K$2,FALSE)</f>
        <v>Zymo.Ext</v>
      </c>
      <c r="L173" s="17" t="str">
        <f>VLOOKUP($E173,Samples_Ext!$A:$Y,Samples_Seq!L$2,FALSE)</f>
        <v>D6300</v>
      </c>
      <c r="M173" s="17" t="str">
        <f>VLOOKUP($E173,Samples_Ext!$A:$Y,Samples_Seq!M$2,FALSE)</f>
        <v>sFEMB-001-R-002</v>
      </c>
      <c r="N173" s="17" t="str">
        <f>VLOOKUP($E173,Samples_Ext!$A:$Y,Samples_Seq!N$2,FALSE)</f>
        <v>Qiagen</v>
      </c>
      <c r="O173" s="17" t="str">
        <f>VLOOKUP($E173,Samples_Ext!$A:$Y,Samples_Seq!O$2,FALSE)</f>
        <v>DSP Virus</v>
      </c>
      <c r="P173" s="17" t="str">
        <f>VLOOKUP($E173,Samples_Ext!$A:$Y,Samples_Seq!P$2,FALSE)</f>
        <v>QIASymphony</v>
      </c>
      <c r="Q173" s="17" t="str">
        <f>VLOOKUP($E173,Samples_Ext!$A:$Y,Samples_Seq!Q$2,FALSE)</f>
        <v>Vertical</v>
      </c>
      <c r="R173" s="17" t="str">
        <f>VLOOKUP($E173,Samples_Ext!$A:$Y,Samples_Seq!R$2,FALSE)</f>
        <v>Tubes</v>
      </c>
      <c r="S173" s="17" t="str">
        <f>VLOOKUP($E173,Samples_Ext!$A:$Y,Samples_Seq!S$2,FALSE)</f>
        <v>None</v>
      </c>
      <c r="T173" s="17" t="str">
        <f>VLOOKUP($E173,Samples_Ext!$A:$Y,Samples_Seq!T$2,FALSE)</f>
        <v>None</v>
      </c>
      <c r="U173" s="17" t="str">
        <f>VLOOKUP($E173,Samples_Ext!$A:$Y,Samples_Seq!U$2,FALSE)</f>
        <v>None</v>
      </c>
      <c r="V173" s="17" t="str">
        <f>VLOOKUP($E173,Samples_Ext!$A:$Y,Samples_Seq!V$2,FALSE)</f>
        <v>None</v>
      </c>
      <c r="W173" s="17" t="str">
        <f>VLOOKUP($E173,Samples_Ext!$A:$Y,Samples_Seq!W$2,FALSE)</f>
        <v>C</v>
      </c>
      <c r="X173" s="17" t="str">
        <f>VLOOKUP($E173,Samples_Ext!$A:$Y,Samples_Seq!X$2,FALSE)</f>
        <v>02</v>
      </c>
      <c r="Y173" s="17" t="str">
        <f>VLOOKUP($E173,Samples_Ext!$A:$Y,Samples_Seq!Y$2,FALSE)</f>
        <v>PC01715</v>
      </c>
      <c r="Z173" s="17">
        <f>VLOOKUP($E173,Samples_Ext!$A:$Y,Samples_Seq!Z$2,FALSE)</f>
        <v>0</v>
      </c>
      <c r="AA173" s="17" t="e">
        <f>VLOOKUP($E173,Samples_Ext!$A:$Y,Samples_Seq!AA$2,FALSE)</f>
        <v>#DIV/0!</v>
      </c>
      <c r="AB173" s="17">
        <f>VLOOKUP($E173,Samples_Ext!$A:$Y,Samples_Seq!AB$2,FALSE)</f>
        <v>0</v>
      </c>
      <c r="AC173" s="17" t="str">
        <f>VLOOKUP($E173,Samples_Ext!$A:$Y,Samples_Seq!AC$2,FALSE)</f>
        <v>Yes</v>
      </c>
      <c r="AD173" s="17" t="str">
        <f>VLOOKUP($E173,Samples_Ext!$A:$Y,Samples_Seq!AD$2,FALSE)</f>
        <v>No</v>
      </c>
    </row>
    <row r="174" spans="1:31" s="17" customFormat="1" ht="13.8" hidden="1" x14ac:dyDescent="0.3">
      <c r="A174" s="17" t="s">
        <v>190</v>
      </c>
      <c r="B174" s="17" t="s">
        <v>1757</v>
      </c>
      <c r="C174" s="17" t="s">
        <v>1715</v>
      </c>
      <c r="D174" s="17" t="s">
        <v>1716</v>
      </c>
      <c r="E174" s="17" t="s">
        <v>190</v>
      </c>
      <c r="F174" s="64" t="str">
        <f t="shared" si="2"/>
        <v>SC249390;</v>
      </c>
      <c r="G174" s="17" t="str">
        <f>IFERROR(VLOOKUP($E174,Samples_Ext!$A:$Y,Samples_Seq!G$2,FALSE),"")</f>
        <v>ZymoC (D6300)_18</v>
      </c>
      <c r="H174" s="17" t="str">
        <f>VLOOKUP($E174,Samples_Ext!$A:$Y,Samples_Seq!H$2,FALSE)</f>
        <v>Ext.Control</v>
      </c>
      <c r="I174" s="17" t="str">
        <f>VLOOKUP($E174,Samples_Ext!$A:$Y,Samples_Seq!I$2,FALSE)</f>
        <v>D6300</v>
      </c>
      <c r="J174" s="17">
        <f>VLOOKUP($E174,Samples_Ext!$A:$Y,Samples_Seq!J$2,FALSE)</f>
        <v>18</v>
      </c>
      <c r="K174" s="17" t="str">
        <f>VLOOKUP($E174,Samples_Ext!$A:$Y,Samples_Seq!K$2,FALSE)</f>
        <v>Zymo.Ext</v>
      </c>
      <c r="L174" s="17" t="str">
        <f>VLOOKUP($E174,Samples_Ext!$A:$Y,Samples_Seq!L$2,FALSE)</f>
        <v>D6300</v>
      </c>
      <c r="M174" s="17" t="str">
        <f>VLOOKUP($E174,Samples_Ext!$A:$Y,Samples_Seq!M$2,FALSE)</f>
        <v>sFEMB-001-R-003</v>
      </c>
      <c r="N174" s="17" t="str">
        <f>VLOOKUP($E174,Samples_Ext!$A:$Y,Samples_Seq!N$2,FALSE)</f>
        <v>ZymoResearch</v>
      </c>
      <c r="O174" s="17" t="str">
        <f>VLOOKUP($E174,Samples_Ext!$A:$Y,Samples_Seq!O$2,FALSE)</f>
        <v>96 MagBead DNA Extraction Kit</v>
      </c>
      <c r="P174" s="17" t="str">
        <f>VLOOKUP($E174,Samples_Ext!$A:$Y,Samples_Seq!P$2,FALSE)</f>
        <v>None</v>
      </c>
      <c r="Q174" s="17" t="str">
        <f>VLOOKUP($E174,Samples_Ext!$A:$Y,Samples_Seq!Q$2,FALSE)</f>
        <v>Plate Adaptor</v>
      </c>
      <c r="R174" s="17" t="str">
        <f>VLOOKUP($E174,Samples_Ext!$A:$Y,Samples_Seq!R$2,FALSE)</f>
        <v>Plate</v>
      </c>
      <c r="S174" s="17" t="str">
        <f>VLOOKUP($E174,Samples_Ext!$A:$Y,Samples_Seq!S$2,FALSE)</f>
        <v>None</v>
      </c>
      <c r="T174" s="17" t="str">
        <f>VLOOKUP($E174,Samples_Ext!$A:$Y,Samples_Seq!T$2,FALSE)</f>
        <v>None</v>
      </c>
      <c r="U174" s="17" t="str">
        <f>VLOOKUP($E174,Samples_Ext!$A:$Y,Samples_Seq!U$2,FALSE)</f>
        <v>None</v>
      </c>
      <c r="V174" s="17" t="str">
        <f>VLOOKUP($E174,Samples_Ext!$A:$Y,Samples_Seq!V$2,FALSE)</f>
        <v>None</v>
      </c>
      <c r="W174" s="17" t="str">
        <f>VLOOKUP($E174,Samples_Ext!$A:$Y,Samples_Seq!W$2,FALSE)</f>
        <v>A</v>
      </c>
      <c r="X174" s="17" t="str">
        <f>VLOOKUP($E174,Samples_Ext!$A:$Y,Samples_Seq!X$2,FALSE)</f>
        <v>02</v>
      </c>
      <c r="Y174" s="17" t="str">
        <f>VLOOKUP($E174,Samples_Ext!$A:$Y,Samples_Seq!Y$2,FALSE)</f>
        <v>PC01717</v>
      </c>
      <c r="Z174" s="17">
        <f>VLOOKUP($E174,Samples_Ext!$A:$Y,Samples_Seq!Z$2,FALSE)</f>
        <v>14.2</v>
      </c>
      <c r="AA174" s="17">
        <f>VLOOKUP($E174,Samples_Ext!$A:$Y,Samples_Seq!AA$2,FALSE)</f>
        <v>2.97</v>
      </c>
      <c r="AB174" s="17">
        <f>VLOOKUP($E174,Samples_Ext!$A:$Y,Samples_Seq!AB$2,FALSE)</f>
        <v>42.173999999999999</v>
      </c>
      <c r="AC174" s="17" t="str">
        <f>VLOOKUP($E174,Samples_Ext!$A:$Y,Samples_Seq!AC$2,FALSE)</f>
        <v>Yes</v>
      </c>
      <c r="AD174" s="17" t="str">
        <f>VLOOKUP($E174,Samples_Ext!$A:$Y,Samples_Seq!AD$2,FALSE)</f>
        <v>No</v>
      </c>
      <c r="AE174" s="17" t="s">
        <v>1669</v>
      </c>
    </row>
    <row r="175" spans="1:31" s="17" customFormat="1" ht="13.8" hidden="1" x14ac:dyDescent="0.3">
      <c r="A175" s="17" t="s">
        <v>191</v>
      </c>
      <c r="B175" s="17" t="s">
        <v>1984</v>
      </c>
      <c r="C175" s="17" t="s">
        <v>1969</v>
      </c>
      <c r="D175" s="17" t="s">
        <v>1970</v>
      </c>
      <c r="E175" s="17" t="s">
        <v>191</v>
      </c>
      <c r="F175" s="64" t="str">
        <f t="shared" si="2"/>
        <v>SC249391;</v>
      </c>
      <c r="G175" s="17" t="str">
        <f>IFERROR(VLOOKUP($E175,Samples_Ext!$A:$Y,Samples_Seq!G$2,FALSE),"")</f>
        <v>ZymoC (D6300)_13</v>
      </c>
      <c r="H175" s="17" t="str">
        <f>VLOOKUP($E175,Samples_Ext!$A:$Y,Samples_Seq!H$2,FALSE)</f>
        <v>Ext.Control</v>
      </c>
      <c r="I175" s="17" t="str">
        <f>VLOOKUP($E175,Samples_Ext!$A:$Y,Samples_Seq!I$2,FALSE)</f>
        <v>D6300</v>
      </c>
      <c r="J175" s="17">
        <f>VLOOKUP($E175,Samples_Ext!$A:$Y,Samples_Seq!J$2,FALSE)</f>
        <v>13</v>
      </c>
      <c r="K175" s="17" t="str">
        <f>VLOOKUP($E175,Samples_Ext!$A:$Y,Samples_Seq!K$2,FALSE)</f>
        <v>Zymo.Ext</v>
      </c>
      <c r="L175" s="17" t="str">
        <f>VLOOKUP($E175,Samples_Ext!$A:$Y,Samples_Seq!L$2,FALSE)</f>
        <v>D6300</v>
      </c>
      <c r="M175" s="17" t="str">
        <f>VLOOKUP($E175,Samples_Ext!$A:$Y,Samples_Seq!M$2,FALSE)</f>
        <v>sFEMB-001-R-003</v>
      </c>
      <c r="N175" s="17" t="str">
        <f>VLOOKUP($E175,Samples_Ext!$A:$Y,Samples_Seq!N$2,FALSE)</f>
        <v>ZymoResearch</v>
      </c>
      <c r="O175" s="17" t="str">
        <f>VLOOKUP($E175,Samples_Ext!$A:$Y,Samples_Seq!O$2,FALSE)</f>
        <v>96 MagBead DNA Extraction Kit</v>
      </c>
      <c r="P175" s="17" t="str">
        <f>VLOOKUP($E175,Samples_Ext!$A:$Y,Samples_Seq!P$2,FALSE)</f>
        <v>None</v>
      </c>
      <c r="Q175" s="17" t="str">
        <f>VLOOKUP($E175,Samples_Ext!$A:$Y,Samples_Seq!Q$2,FALSE)</f>
        <v>Plate Adaptor</v>
      </c>
      <c r="R175" s="17" t="str">
        <f>VLOOKUP($E175,Samples_Ext!$A:$Y,Samples_Seq!R$2,FALSE)</f>
        <v>Plate</v>
      </c>
      <c r="S175" s="17" t="str">
        <f>VLOOKUP($E175,Samples_Ext!$A:$Y,Samples_Seq!S$2,FALSE)</f>
        <v>None</v>
      </c>
      <c r="T175" s="17" t="str">
        <f>VLOOKUP($E175,Samples_Ext!$A:$Y,Samples_Seq!T$2,FALSE)</f>
        <v>None</v>
      </c>
      <c r="U175" s="17" t="str">
        <f>VLOOKUP($E175,Samples_Ext!$A:$Y,Samples_Seq!U$2,FALSE)</f>
        <v>None</v>
      </c>
      <c r="V175" s="17" t="str">
        <f>VLOOKUP($E175,Samples_Ext!$A:$Y,Samples_Seq!V$2,FALSE)</f>
        <v>None</v>
      </c>
      <c r="W175" s="17" t="str">
        <f>VLOOKUP($E175,Samples_Ext!$A:$Y,Samples_Seq!W$2,FALSE)</f>
        <v>B</v>
      </c>
      <c r="X175" s="17" t="str">
        <f>VLOOKUP($E175,Samples_Ext!$A:$Y,Samples_Seq!X$2,FALSE)</f>
        <v>02</v>
      </c>
      <c r="Y175" s="17" t="str">
        <f>VLOOKUP($E175,Samples_Ext!$A:$Y,Samples_Seq!Y$2,FALSE)</f>
        <v>PC01717</v>
      </c>
      <c r="Z175" s="17">
        <f>VLOOKUP($E175,Samples_Ext!$A:$Y,Samples_Seq!Z$2,FALSE)</f>
        <v>0</v>
      </c>
      <c r="AA175" s="17" t="e">
        <f>VLOOKUP($E175,Samples_Ext!$A:$Y,Samples_Seq!AA$2,FALSE)</f>
        <v>#DIV/0!</v>
      </c>
      <c r="AB175" s="17">
        <f>VLOOKUP($E175,Samples_Ext!$A:$Y,Samples_Seq!AB$2,FALSE)</f>
        <v>0</v>
      </c>
      <c r="AC175" s="17" t="str">
        <f>VLOOKUP($E175,Samples_Ext!$A:$Y,Samples_Seq!AC$2,FALSE)</f>
        <v>Yes</v>
      </c>
      <c r="AD175" s="17" t="str">
        <f>VLOOKUP($E175,Samples_Ext!$A:$Y,Samples_Seq!AD$2,FALSE)</f>
        <v>No</v>
      </c>
    </row>
    <row r="176" spans="1:31" s="17" customFormat="1" ht="13.8" hidden="1" x14ac:dyDescent="0.3">
      <c r="A176" s="17" t="s">
        <v>1562</v>
      </c>
      <c r="B176" s="17" t="s">
        <v>1758</v>
      </c>
      <c r="C176" s="17" t="s">
        <v>1715</v>
      </c>
      <c r="D176" s="17" t="s">
        <v>1716</v>
      </c>
      <c r="E176" s="17" t="s">
        <v>191</v>
      </c>
      <c r="F176" s="64" t="str">
        <f t="shared" si="2"/>
        <v>SC249391;</v>
      </c>
      <c r="G176" s="17" t="str">
        <f>IFERROR(VLOOKUP($E176,Samples_Ext!$A:$Y,Samples_Seq!G$2,FALSE),"")</f>
        <v>ZymoC (D6300)_13</v>
      </c>
      <c r="H176" s="17" t="str">
        <f>VLOOKUP($E176,Samples_Ext!$A:$Y,Samples_Seq!H$2,FALSE)</f>
        <v>Ext.Control</v>
      </c>
      <c r="I176" s="17" t="str">
        <f>VLOOKUP($E176,Samples_Ext!$A:$Y,Samples_Seq!I$2,FALSE)</f>
        <v>D6300</v>
      </c>
      <c r="J176" s="17">
        <f>VLOOKUP($E176,Samples_Ext!$A:$Y,Samples_Seq!J$2,FALSE)</f>
        <v>13</v>
      </c>
      <c r="K176" s="17" t="str">
        <f>VLOOKUP($E176,Samples_Ext!$A:$Y,Samples_Seq!K$2,FALSE)</f>
        <v>Zymo.Ext</v>
      </c>
      <c r="L176" s="17" t="str">
        <f>VLOOKUP($E176,Samples_Ext!$A:$Y,Samples_Seq!L$2,FALSE)</f>
        <v>D6300</v>
      </c>
      <c r="M176" s="17" t="str">
        <f>VLOOKUP($E176,Samples_Ext!$A:$Y,Samples_Seq!M$2,FALSE)</f>
        <v>sFEMB-001-R-003</v>
      </c>
      <c r="N176" s="17" t="str">
        <f>VLOOKUP($E176,Samples_Ext!$A:$Y,Samples_Seq!N$2,FALSE)</f>
        <v>ZymoResearch</v>
      </c>
      <c r="O176" s="17" t="str">
        <f>VLOOKUP($E176,Samples_Ext!$A:$Y,Samples_Seq!O$2,FALSE)</f>
        <v>96 MagBead DNA Extraction Kit</v>
      </c>
      <c r="P176" s="17" t="str">
        <f>VLOOKUP($E176,Samples_Ext!$A:$Y,Samples_Seq!P$2,FALSE)</f>
        <v>None</v>
      </c>
      <c r="Q176" s="17" t="str">
        <f>VLOOKUP($E176,Samples_Ext!$A:$Y,Samples_Seq!Q$2,FALSE)</f>
        <v>Plate Adaptor</v>
      </c>
      <c r="R176" s="17" t="str">
        <f>VLOOKUP($E176,Samples_Ext!$A:$Y,Samples_Seq!R$2,FALSE)</f>
        <v>Plate</v>
      </c>
      <c r="S176" s="17" t="str">
        <f>VLOOKUP($E176,Samples_Ext!$A:$Y,Samples_Seq!S$2,FALSE)</f>
        <v>None</v>
      </c>
      <c r="T176" s="17" t="str">
        <f>VLOOKUP($E176,Samples_Ext!$A:$Y,Samples_Seq!T$2,FALSE)</f>
        <v>None</v>
      </c>
      <c r="U176" s="17" t="str">
        <f>VLOOKUP($E176,Samples_Ext!$A:$Y,Samples_Seq!U$2,FALSE)</f>
        <v>None</v>
      </c>
      <c r="V176" s="17" t="str">
        <f>VLOOKUP($E176,Samples_Ext!$A:$Y,Samples_Seq!V$2,FALSE)</f>
        <v>None</v>
      </c>
      <c r="W176" s="17" t="str">
        <f>VLOOKUP($E176,Samples_Ext!$A:$Y,Samples_Seq!W$2,FALSE)</f>
        <v>B</v>
      </c>
      <c r="X176" s="17" t="str">
        <f>VLOOKUP($E176,Samples_Ext!$A:$Y,Samples_Seq!X$2,FALSE)</f>
        <v>02</v>
      </c>
      <c r="Y176" s="17" t="str">
        <f>VLOOKUP($E176,Samples_Ext!$A:$Y,Samples_Seq!Y$2,FALSE)</f>
        <v>PC01717</v>
      </c>
      <c r="Z176" s="17">
        <f>VLOOKUP($E176,Samples_Ext!$A:$Y,Samples_Seq!Z$2,FALSE)</f>
        <v>0</v>
      </c>
      <c r="AA176" s="17" t="e">
        <f>VLOOKUP($E176,Samples_Ext!$A:$Y,Samples_Seq!AA$2,FALSE)</f>
        <v>#DIV/0!</v>
      </c>
      <c r="AB176" s="17">
        <f>VLOOKUP($E176,Samples_Ext!$A:$Y,Samples_Seq!AB$2,FALSE)</f>
        <v>0</v>
      </c>
      <c r="AC176" s="17" t="str">
        <f>VLOOKUP($E176,Samples_Ext!$A:$Y,Samples_Seq!AC$2,FALSE)</f>
        <v>Yes</v>
      </c>
      <c r="AD176" s="17" t="str">
        <f>VLOOKUP($E176,Samples_Ext!$A:$Y,Samples_Seq!AD$2,FALSE)</f>
        <v>No</v>
      </c>
    </row>
    <row r="177" spans="1:30" s="17" customFormat="1" ht="13.8" hidden="1" x14ac:dyDescent="0.3">
      <c r="A177" s="17" t="s">
        <v>1563</v>
      </c>
      <c r="B177" s="17" t="s">
        <v>1759</v>
      </c>
      <c r="C177" s="17" t="s">
        <v>1721</v>
      </c>
      <c r="D177" s="17" t="s">
        <v>1716</v>
      </c>
      <c r="E177" s="17" t="s">
        <v>191</v>
      </c>
      <c r="F177" s="64" t="str">
        <f t="shared" si="2"/>
        <v>SC249391;</v>
      </c>
      <c r="G177" s="17" t="str">
        <f>IFERROR(VLOOKUP($E177,Samples_Ext!$A:$Y,Samples_Seq!G$2,FALSE),"")</f>
        <v>ZymoC (D6300)_13</v>
      </c>
      <c r="H177" s="17" t="str">
        <f>VLOOKUP($E177,Samples_Ext!$A:$Y,Samples_Seq!H$2,FALSE)</f>
        <v>Ext.Control</v>
      </c>
      <c r="I177" s="17" t="str">
        <f>VLOOKUP($E177,Samples_Ext!$A:$Y,Samples_Seq!I$2,FALSE)</f>
        <v>D6300</v>
      </c>
      <c r="J177" s="17">
        <f>VLOOKUP($E177,Samples_Ext!$A:$Y,Samples_Seq!J$2,FALSE)</f>
        <v>13</v>
      </c>
      <c r="K177" s="17" t="str">
        <f>VLOOKUP($E177,Samples_Ext!$A:$Y,Samples_Seq!K$2,FALSE)</f>
        <v>Zymo.Ext</v>
      </c>
      <c r="L177" s="17" t="str">
        <f>VLOOKUP($E177,Samples_Ext!$A:$Y,Samples_Seq!L$2,FALSE)</f>
        <v>D6300</v>
      </c>
      <c r="M177" s="17" t="str">
        <f>VLOOKUP($E177,Samples_Ext!$A:$Y,Samples_Seq!M$2,FALSE)</f>
        <v>sFEMB-001-R-003</v>
      </c>
      <c r="N177" s="17" t="str">
        <f>VLOOKUP($E177,Samples_Ext!$A:$Y,Samples_Seq!N$2,FALSE)</f>
        <v>ZymoResearch</v>
      </c>
      <c r="O177" s="17" t="str">
        <f>VLOOKUP($E177,Samples_Ext!$A:$Y,Samples_Seq!O$2,FALSE)</f>
        <v>96 MagBead DNA Extraction Kit</v>
      </c>
      <c r="P177" s="17" t="str">
        <f>VLOOKUP($E177,Samples_Ext!$A:$Y,Samples_Seq!P$2,FALSE)</f>
        <v>None</v>
      </c>
      <c r="Q177" s="17" t="str">
        <f>VLOOKUP($E177,Samples_Ext!$A:$Y,Samples_Seq!Q$2,FALSE)</f>
        <v>Plate Adaptor</v>
      </c>
      <c r="R177" s="17" t="str">
        <f>VLOOKUP($E177,Samples_Ext!$A:$Y,Samples_Seq!R$2,FALSE)</f>
        <v>Plate</v>
      </c>
      <c r="S177" s="17" t="str">
        <f>VLOOKUP($E177,Samples_Ext!$A:$Y,Samples_Seq!S$2,FALSE)</f>
        <v>None</v>
      </c>
      <c r="T177" s="17" t="str">
        <f>VLOOKUP($E177,Samples_Ext!$A:$Y,Samples_Seq!T$2,FALSE)</f>
        <v>None</v>
      </c>
      <c r="U177" s="17" t="str">
        <f>VLOOKUP($E177,Samples_Ext!$A:$Y,Samples_Seq!U$2,FALSE)</f>
        <v>None</v>
      </c>
      <c r="V177" s="17" t="str">
        <f>VLOOKUP($E177,Samples_Ext!$A:$Y,Samples_Seq!V$2,FALSE)</f>
        <v>None</v>
      </c>
      <c r="W177" s="17" t="str">
        <f>VLOOKUP($E177,Samples_Ext!$A:$Y,Samples_Seq!W$2,FALSE)</f>
        <v>B</v>
      </c>
      <c r="X177" s="17" t="str">
        <f>VLOOKUP($E177,Samples_Ext!$A:$Y,Samples_Seq!X$2,FALSE)</f>
        <v>02</v>
      </c>
      <c r="Y177" s="17" t="str">
        <f>VLOOKUP($E177,Samples_Ext!$A:$Y,Samples_Seq!Y$2,FALSE)</f>
        <v>PC01717</v>
      </c>
      <c r="Z177" s="17">
        <f>VLOOKUP($E177,Samples_Ext!$A:$Y,Samples_Seq!Z$2,FALSE)</f>
        <v>0</v>
      </c>
      <c r="AA177" s="17" t="e">
        <f>VLOOKUP($E177,Samples_Ext!$A:$Y,Samples_Seq!AA$2,FALSE)</f>
        <v>#DIV/0!</v>
      </c>
      <c r="AB177" s="17">
        <f>VLOOKUP($E177,Samples_Ext!$A:$Y,Samples_Seq!AB$2,FALSE)</f>
        <v>0</v>
      </c>
      <c r="AC177" s="17" t="str">
        <f>VLOOKUP($E177,Samples_Ext!$A:$Y,Samples_Seq!AC$2,FALSE)</f>
        <v>Yes</v>
      </c>
      <c r="AD177" s="17" t="str">
        <f>VLOOKUP($E177,Samples_Ext!$A:$Y,Samples_Seq!AD$2,FALSE)</f>
        <v>No</v>
      </c>
    </row>
    <row r="178" spans="1:30" s="17" customFormat="1" ht="13.8" hidden="1" x14ac:dyDescent="0.3">
      <c r="A178" s="17" t="s">
        <v>204</v>
      </c>
      <c r="B178" s="17" t="s">
        <v>1985</v>
      </c>
      <c r="C178" s="17" t="s">
        <v>1969</v>
      </c>
      <c r="D178" s="17" t="s">
        <v>1970</v>
      </c>
      <c r="E178" s="17" t="s">
        <v>204</v>
      </c>
      <c r="F178" s="64" t="str">
        <f t="shared" si="2"/>
        <v>SC249408;</v>
      </c>
      <c r="G178" s="17" t="str">
        <f>IFERROR(VLOOKUP($E178,Samples_Ext!$A:$Y,Samples_Seq!G$2,FALSE),"")</f>
        <v>ZymoC (D6300)_26</v>
      </c>
      <c r="H178" s="17" t="str">
        <f>VLOOKUP($E178,Samples_Ext!$A:$Y,Samples_Seq!H$2,FALSE)</f>
        <v>Ext.Control</v>
      </c>
      <c r="I178" s="17" t="str">
        <f>VLOOKUP($E178,Samples_Ext!$A:$Y,Samples_Seq!I$2,FALSE)</f>
        <v>D6300</v>
      </c>
      <c r="J178" s="17">
        <f>VLOOKUP($E178,Samples_Ext!$A:$Y,Samples_Seq!J$2,FALSE)</f>
        <v>26</v>
      </c>
      <c r="K178" s="17" t="str">
        <f>VLOOKUP($E178,Samples_Ext!$A:$Y,Samples_Seq!K$2,FALSE)</f>
        <v>Zymo.Ext</v>
      </c>
      <c r="L178" s="17" t="str">
        <f>VLOOKUP($E178,Samples_Ext!$A:$Y,Samples_Seq!L$2,FALSE)</f>
        <v>D6300</v>
      </c>
      <c r="M178" s="17" t="str">
        <f>VLOOKUP($E178,Samples_Ext!$A:$Y,Samples_Seq!M$2,FALSE)</f>
        <v>sFEMB-001-R-005</v>
      </c>
      <c r="N178" s="17" t="str">
        <f>VLOOKUP($E178,Samples_Ext!$A:$Y,Samples_Seq!N$2,FALSE)</f>
        <v>Qiagen</v>
      </c>
      <c r="O178" s="17" t="str">
        <f>VLOOKUP($E178,Samples_Ext!$A:$Y,Samples_Seq!O$2,FALSE)</f>
        <v>MagAttract PowerSoil DNA Kit</v>
      </c>
      <c r="P178" s="17" t="str">
        <f>VLOOKUP($E178,Samples_Ext!$A:$Y,Samples_Seq!P$2,FALSE)</f>
        <v>KingFisher</v>
      </c>
      <c r="Q178" s="17" t="str">
        <f>VLOOKUP($E178,Samples_Ext!$A:$Y,Samples_Seq!Q$2,FALSE)</f>
        <v>TissueLyzer</v>
      </c>
      <c r="R178" s="17" t="str">
        <f>VLOOKUP($E178,Samples_Ext!$A:$Y,Samples_Seq!R$2,FALSE)</f>
        <v>Plate</v>
      </c>
      <c r="S178" s="17" t="str">
        <f>VLOOKUP($E178,Samples_Ext!$A:$Y,Samples_Seq!S$2,FALSE)</f>
        <v>None</v>
      </c>
      <c r="T178" s="17" t="str">
        <f>VLOOKUP($E178,Samples_Ext!$A:$Y,Samples_Seq!T$2,FALSE)</f>
        <v>None</v>
      </c>
      <c r="U178" s="17" t="str">
        <f>VLOOKUP($E178,Samples_Ext!$A:$Y,Samples_Seq!U$2,FALSE)</f>
        <v>None</v>
      </c>
      <c r="V178" s="17" t="str">
        <f>VLOOKUP($E178,Samples_Ext!$A:$Y,Samples_Seq!V$2,FALSE)</f>
        <v>None</v>
      </c>
      <c r="W178" s="17" t="str">
        <f>VLOOKUP($E178,Samples_Ext!$A:$Y,Samples_Seq!W$2,FALSE)</f>
        <v>C</v>
      </c>
      <c r="X178" s="17" t="str">
        <f>VLOOKUP($E178,Samples_Ext!$A:$Y,Samples_Seq!X$2,FALSE)</f>
        <v>01</v>
      </c>
      <c r="Y178" s="17" t="str">
        <f>VLOOKUP($E178,Samples_Ext!$A:$Y,Samples_Seq!Y$2,FALSE)</f>
        <v>PC01719</v>
      </c>
      <c r="Z178" s="17">
        <f>VLOOKUP($E178,Samples_Ext!$A:$Y,Samples_Seq!Z$2,FALSE)</f>
        <v>0</v>
      </c>
      <c r="AA178" s="17" t="e">
        <f>VLOOKUP($E178,Samples_Ext!$A:$Y,Samples_Seq!AA$2,FALSE)</f>
        <v>#DIV/0!</v>
      </c>
      <c r="AB178" s="17">
        <f>VLOOKUP($E178,Samples_Ext!$A:$Y,Samples_Seq!AB$2,FALSE)</f>
        <v>0</v>
      </c>
      <c r="AC178" s="17" t="str">
        <f>VLOOKUP($E178,Samples_Ext!$A:$Y,Samples_Seq!AC$2,FALSE)</f>
        <v>Yes</v>
      </c>
      <c r="AD178" s="17" t="str">
        <f>VLOOKUP($E178,Samples_Ext!$A:$Y,Samples_Seq!AD$2,FALSE)</f>
        <v>No</v>
      </c>
    </row>
    <row r="179" spans="1:30" s="17" customFormat="1" ht="13.8" hidden="1" x14ac:dyDescent="0.3">
      <c r="A179" s="17" t="s">
        <v>1570</v>
      </c>
      <c r="B179" s="17" t="s">
        <v>1778</v>
      </c>
      <c r="C179" s="17" t="s">
        <v>1715</v>
      </c>
      <c r="D179" s="17" t="s">
        <v>1716</v>
      </c>
      <c r="E179" s="17" t="s">
        <v>204</v>
      </c>
      <c r="F179" s="64" t="str">
        <f t="shared" si="2"/>
        <v>SC249408;</v>
      </c>
      <c r="G179" s="17" t="str">
        <f>IFERROR(VLOOKUP($E179,Samples_Ext!$A:$Y,Samples_Seq!G$2,FALSE),"")</f>
        <v>ZymoC (D6300)_26</v>
      </c>
      <c r="H179" s="17" t="str">
        <f>VLOOKUP($E179,Samples_Ext!$A:$Y,Samples_Seq!H$2,FALSE)</f>
        <v>Ext.Control</v>
      </c>
      <c r="I179" s="17" t="str">
        <f>VLOOKUP($E179,Samples_Ext!$A:$Y,Samples_Seq!I$2,FALSE)</f>
        <v>D6300</v>
      </c>
      <c r="J179" s="17">
        <f>VLOOKUP($E179,Samples_Ext!$A:$Y,Samples_Seq!J$2,FALSE)</f>
        <v>26</v>
      </c>
      <c r="K179" s="17" t="str">
        <f>VLOOKUP($E179,Samples_Ext!$A:$Y,Samples_Seq!K$2,FALSE)</f>
        <v>Zymo.Ext</v>
      </c>
      <c r="L179" s="17" t="str">
        <f>VLOOKUP($E179,Samples_Ext!$A:$Y,Samples_Seq!L$2,FALSE)</f>
        <v>D6300</v>
      </c>
      <c r="M179" s="17" t="str">
        <f>VLOOKUP($E179,Samples_Ext!$A:$Y,Samples_Seq!M$2,FALSE)</f>
        <v>sFEMB-001-R-005</v>
      </c>
      <c r="N179" s="17" t="str">
        <f>VLOOKUP($E179,Samples_Ext!$A:$Y,Samples_Seq!N$2,FALSE)</f>
        <v>Qiagen</v>
      </c>
      <c r="O179" s="17" t="str">
        <f>VLOOKUP($E179,Samples_Ext!$A:$Y,Samples_Seq!O$2,FALSE)</f>
        <v>MagAttract PowerSoil DNA Kit</v>
      </c>
      <c r="P179" s="17" t="str">
        <f>VLOOKUP($E179,Samples_Ext!$A:$Y,Samples_Seq!P$2,FALSE)</f>
        <v>KingFisher</v>
      </c>
      <c r="Q179" s="17" t="str">
        <f>VLOOKUP($E179,Samples_Ext!$A:$Y,Samples_Seq!Q$2,FALSE)</f>
        <v>TissueLyzer</v>
      </c>
      <c r="R179" s="17" t="str">
        <f>VLOOKUP($E179,Samples_Ext!$A:$Y,Samples_Seq!R$2,FALSE)</f>
        <v>Plate</v>
      </c>
      <c r="S179" s="17" t="str">
        <f>VLOOKUP($E179,Samples_Ext!$A:$Y,Samples_Seq!S$2,FALSE)</f>
        <v>None</v>
      </c>
      <c r="T179" s="17" t="str">
        <f>VLOOKUP($E179,Samples_Ext!$A:$Y,Samples_Seq!T$2,FALSE)</f>
        <v>None</v>
      </c>
      <c r="U179" s="17" t="str">
        <f>VLOOKUP($E179,Samples_Ext!$A:$Y,Samples_Seq!U$2,FALSE)</f>
        <v>None</v>
      </c>
      <c r="V179" s="17" t="str">
        <f>VLOOKUP($E179,Samples_Ext!$A:$Y,Samples_Seq!V$2,FALSE)</f>
        <v>None</v>
      </c>
      <c r="W179" s="17" t="str">
        <f>VLOOKUP($E179,Samples_Ext!$A:$Y,Samples_Seq!W$2,FALSE)</f>
        <v>C</v>
      </c>
      <c r="X179" s="17" t="str">
        <f>VLOOKUP($E179,Samples_Ext!$A:$Y,Samples_Seq!X$2,FALSE)</f>
        <v>01</v>
      </c>
      <c r="Y179" s="17" t="str">
        <f>VLOOKUP($E179,Samples_Ext!$A:$Y,Samples_Seq!Y$2,FALSE)</f>
        <v>PC01719</v>
      </c>
      <c r="Z179" s="17">
        <f>VLOOKUP($E179,Samples_Ext!$A:$Y,Samples_Seq!Z$2,FALSE)</f>
        <v>0</v>
      </c>
      <c r="AA179" s="17" t="e">
        <f>VLOOKUP($E179,Samples_Ext!$A:$Y,Samples_Seq!AA$2,FALSE)</f>
        <v>#DIV/0!</v>
      </c>
      <c r="AB179" s="17">
        <f>VLOOKUP($E179,Samples_Ext!$A:$Y,Samples_Seq!AB$2,FALSE)</f>
        <v>0</v>
      </c>
      <c r="AC179" s="17" t="str">
        <f>VLOOKUP($E179,Samples_Ext!$A:$Y,Samples_Seq!AC$2,FALSE)</f>
        <v>Yes</v>
      </c>
      <c r="AD179" s="17" t="str">
        <f>VLOOKUP($E179,Samples_Ext!$A:$Y,Samples_Seq!AD$2,FALSE)</f>
        <v>No</v>
      </c>
    </row>
    <row r="180" spans="1:30" s="17" customFormat="1" ht="13.8" hidden="1" x14ac:dyDescent="0.3">
      <c r="A180" s="17" t="s">
        <v>1571</v>
      </c>
      <c r="B180" s="17" t="s">
        <v>1779</v>
      </c>
      <c r="C180" s="17" t="s">
        <v>1721</v>
      </c>
      <c r="D180" s="17" t="s">
        <v>1716</v>
      </c>
      <c r="E180" s="17" t="s">
        <v>204</v>
      </c>
      <c r="F180" s="64" t="str">
        <f t="shared" si="2"/>
        <v>SC249408;</v>
      </c>
      <c r="G180" s="17" t="str">
        <f>IFERROR(VLOOKUP($E180,Samples_Ext!$A:$Y,Samples_Seq!G$2,FALSE),"")</f>
        <v>ZymoC (D6300)_26</v>
      </c>
      <c r="H180" s="17" t="str">
        <f>VLOOKUP($E180,Samples_Ext!$A:$Y,Samples_Seq!H$2,FALSE)</f>
        <v>Ext.Control</v>
      </c>
      <c r="I180" s="17" t="str">
        <f>VLOOKUP($E180,Samples_Ext!$A:$Y,Samples_Seq!I$2,FALSE)</f>
        <v>D6300</v>
      </c>
      <c r="J180" s="17">
        <f>VLOOKUP($E180,Samples_Ext!$A:$Y,Samples_Seq!J$2,FALSE)</f>
        <v>26</v>
      </c>
      <c r="K180" s="17" t="str">
        <f>VLOOKUP($E180,Samples_Ext!$A:$Y,Samples_Seq!K$2,FALSE)</f>
        <v>Zymo.Ext</v>
      </c>
      <c r="L180" s="17" t="str">
        <f>VLOOKUP($E180,Samples_Ext!$A:$Y,Samples_Seq!L$2,FALSE)</f>
        <v>D6300</v>
      </c>
      <c r="M180" s="17" t="str">
        <f>VLOOKUP($E180,Samples_Ext!$A:$Y,Samples_Seq!M$2,FALSE)</f>
        <v>sFEMB-001-R-005</v>
      </c>
      <c r="N180" s="17" t="str">
        <f>VLOOKUP($E180,Samples_Ext!$A:$Y,Samples_Seq!N$2,FALSE)</f>
        <v>Qiagen</v>
      </c>
      <c r="O180" s="17" t="str">
        <f>VLOOKUP($E180,Samples_Ext!$A:$Y,Samples_Seq!O$2,FALSE)</f>
        <v>MagAttract PowerSoil DNA Kit</v>
      </c>
      <c r="P180" s="17" t="str">
        <f>VLOOKUP($E180,Samples_Ext!$A:$Y,Samples_Seq!P$2,FALSE)</f>
        <v>KingFisher</v>
      </c>
      <c r="Q180" s="17" t="str">
        <f>VLOOKUP($E180,Samples_Ext!$A:$Y,Samples_Seq!Q$2,FALSE)</f>
        <v>TissueLyzer</v>
      </c>
      <c r="R180" s="17" t="str">
        <f>VLOOKUP($E180,Samples_Ext!$A:$Y,Samples_Seq!R$2,FALSE)</f>
        <v>Plate</v>
      </c>
      <c r="S180" s="17" t="str">
        <f>VLOOKUP($E180,Samples_Ext!$A:$Y,Samples_Seq!S$2,FALSE)</f>
        <v>None</v>
      </c>
      <c r="T180" s="17" t="str">
        <f>VLOOKUP($E180,Samples_Ext!$A:$Y,Samples_Seq!T$2,FALSE)</f>
        <v>None</v>
      </c>
      <c r="U180" s="17" t="str">
        <f>VLOOKUP($E180,Samples_Ext!$A:$Y,Samples_Seq!U$2,FALSE)</f>
        <v>None</v>
      </c>
      <c r="V180" s="17" t="str">
        <f>VLOOKUP($E180,Samples_Ext!$A:$Y,Samples_Seq!V$2,FALSE)</f>
        <v>None</v>
      </c>
      <c r="W180" s="17" t="str">
        <f>VLOOKUP($E180,Samples_Ext!$A:$Y,Samples_Seq!W$2,FALSE)</f>
        <v>C</v>
      </c>
      <c r="X180" s="17" t="str">
        <f>VLOOKUP($E180,Samples_Ext!$A:$Y,Samples_Seq!X$2,FALSE)</f>
        <v>01</v>
      </c>
      <c r="Y180" s="17" t="str">
        <f>VLOOKUP($E180,Samples_Ext!$A:$Y,Samples_Seq!Y$2,FALSE)</f>
        <v>PC01719</v>
      </c>
      <c r="Z180" s="17">
        <f>VLOOKUP($E180,Samples_Ext!$A:$Y,Samples_Seq!Z$2,FALSE)</f>
        <v>0</v>
      </c>
      <c r="AA180" s="17" t="e">
        <f>VLOOKUP($E180,Samples_Ext!$A:$Y,Samples_Seq!AA$2,FALSE)</f>
        <v>#DIV/0!</v>
      </c>
      <c r="AB180" s="17">
        <f>VLOOKUP($E180,Samples_Ext!$A:$Y,Samples_Seq!AB$2,FALSE)</f>
        <v>0</v>
      </c>
      <c r="AC180" s="17" t="str">
        <f>VLOOKUP($E180,Samples_Ext!$A:$Y,Samples_Seq!AC$2,FALSE)</f>
        <v>Yes</v>
      </c>
      <c r="AD180" s="17" t="str">
        <f>VLOOKUP($E180,Samples_Ext!$A:$Y,Samples_Seq!AD$2,FALSE)</f>
        <v>No</v>
      </c>
    </row>
    <row r="181" spans="1:30" s="17" customFormat="1" ht="13.8" hidden="1" x14ac:dyDescent="0.3">
      <c r="A181" s="17" t="s">
        <v>208</v>
      </c>
      <c r="B181" s="17" t="s">
        <v>1785</v>
      </c>
      <c r="C181" s="17" t="s">
        <v>1715</v>
      </c>
      <c r="D181" s="17" t="s">
        <v>1716</v>
      </c>
      <c r="E181" s="17" t="s">
        <v>208</v>
      </c>
      <c r="F181" s="64" t="str">
        <f t="shared" si="2"/>
        <v>SC249412;</v>
      </c>
      <c r="G181" s="17" t="str">
        <f>IFERROR(VLOOKUP($E181,Samples_Ext!$A:$Y,Samples_Seq!G$2,FALSE),"")</f>
        <v>ZymoC (D6300)_07</v>
      </c>
      <c r="H181" s="17" t="str">
        <f>VLOOKUP($E181,Samples_Ext!$A:$Y,Samples_Seq!H$2,FALSE)</f>
        <v>Ext.Control</v>
      </c>
      <c r="I181" s="17" t="str">
        <f>VLOOKUP($E181,Samples_Ext!$A:$Y,Samples_Seq!I$2,FALSE)</f>
        <v>D6300</v>
      </c>
      <c r="J181" s="17">
        <f>VLOOKUP($E181,Samples_Ext!$A:$Y,Samples_Seq!J$2,FALSE)</f>
        <v>7</v>
      </c>
      <c r="K181" s="17" t="str">
        <f>VLOOKUP($E181,Samples_Ext!$A:$Y,Samples_Seq!K$2,FALSE)</f>
        <v>Zymo.Ext</v>
      </c>
      <c r="L181" s="17" t="str">
        <f>VLOOKUP($E181,Samples_Ext!$A:$Y,Samples_Seq!L$2,FALSE)</f>
        <v>D6300</v>
      </c>
      <c r="M181" s="17" t="str">
        <f>VLOOKUP($E181,Samples_Ext!$A:$Y,Samples_Seq!M$2,FALSE)</f>
        <v>sFEMB-001-R-005</v>
      </c>
      <c r="N181" s="17" t="str">
        <f>VLOOKUP($E181,Samples_Ext!$A:$Y,Samples_Seq!N$2,FALSE)</f>
        <v>Qiagen</v>
      </c>
      <c r="O181" s="17" t="str">
        <f>VLOOKUP($E181,Samples_Ext!$A:$Y,Samples_Seq!O$2,FALSE)</f>
        <v>MagAttract PowerSoil DNA Kit</v>
      </c>
      <c r="P181" s="17" t="str">
        <f>VLOOKUP($E181,Samples_Ext!$A:$Y,Samples_Seq!P$2,FALSE)</f>
        <v>KingFisher</v>
      </c>
      <c r="Q181" s="17" t="str">
        <f>VLOOKUP($E181,Samples_Ext!$A:$Y,Samples_Seq!Q$2,FALSE)</f>
        <v>TissueLyzer</v>
      </c>
      <c r="R181" s="17" t="str">
        <f>VLOOKUP($E181,Samples_Ext!$A:$Y,Samples_Seq!R$2,FALSE)</f>
        <v>Plate</v>
      </c>
      <c r="S181" s="17" t="str">
        <f>VLOOKUP($E181,Samples_Ext!$A:$Y,Samples_Seq!S$2,FALSE)</f>
        <v>None</v>
      </c>
      <c r="T181" s="17" t="str">
        <f>VLOOKUP($E181,Samples_Ext!$A:$Y,Samples_Seq!T$2,FALSE)</f>
        <v>None</v>
      </c>
      <c r="U181" s="17" t="str">
        <f>VLOOKUP($E181,Samples_Ext!$A:$Y,Samples_Seq!U$2,FALSE)</f>
        <v>None</v>
      </c>
      <c r="V181" s="17" t="str">
        <f>VLOOKUP($E181,Samples_Ext!$A:$Y,Samples_Seq!V$2,FALSE)</f>
        <v>None</v>
      </c>
      <c r="W181" s="17" t="str">
        <f>VLOOKUP($E181,Samples_Ext!$A:$Y,Samples_Seq!W$2,FALSE)</f>
        <v>G</v>
      </c>
      <c r="X181" s="17" t="str">
        <f>VLOOKUP($E181,Samples_Ext!$A:$Y,Samples_Seq!X$2,FALSE)</f>
        <v>01</v>
      </c>
      <c r="Y181" s="17" t="str">
        <f>VLOOKUP($E181,Samples_Ext!$A:$Y,Samples_Seq!Y$2,FALSE)</f>
        <v>PC01719</v>
      </c>
      <c r="Z181" s="17">
        <f>VLOOKUP($E181,Samples_Ext!$A:$Y,Samples_Seq!Z$2,FALSE)</f>
        <v>1.2</v>
      </c>
      <c r="AA181" s="17">
        <f>VLOOKUP($E181,Samples_Ext!$A:$Y,Samples_Seq!AA$2,FALSE)</f>
        <v>1.6800000000000002</v>
      </c>
      <c r="AB181" s="17">
        <f>VLOOKUP($E181,Samples_Ext!$A:$Y,Samples_Seq!AB$2,FALSE)</f>
        <v>2.016</v>
      </c>
      <c r="AC181" s="17" t="str">
        <f>VLOOKUP($E181,Samples_Ext!$A:$Y,Samples_Seq!AC$2,FALSE)</f>
        <v>Yes</v>
      </c>
      <c r="AD181" s="17" t="str">
        <f>VLOOKUP($E181,Samples_Ext!$A:$Y,Samples_Seq!AD$2,FALSE)</f>
        <v>No</v>
      </c>
    </row>
    <row r="182" spans="1:30" s="17" customFormat="1" ht="13.8" hidden="1" x14ac:dyDescent="0.3">
      <c r="A182" s="17" t="s">
        <v>1623</v>
      </c>
      <c r="B182" s="17" t="s">
        <v>1797</v>
      </c>
      <c r="C182" s="17" t="s">
        <v>1715</v>
      </c>
      <c r="D182" s="17" t="s">
        <v>1716</v>
      </c>
      <c r="E182" s="17" t="s">
        <v>215</v>
      </c>
      <c r="F182" s="64" t="str">
        <f t="shared" si="2"/>
        <v>SC249420;</v>
      </c>
      <c r="G182" s="17" t="str">
        <f>IFERROR(VLOOKUP($E182,Samples_Ext!$A:$Y,Samples_Seq!G$2,FALSE),"")</f>
        <v>ZymoC (D6300)_10</v>
      </c>
      <c r="H182" s="17" t="str">
        <f>VLOOKUP($E182,Samples_Ext!$A:$Y,Samples_Seq!H$2,FALSE)</f>
        <v>Ext.Control</v>
      </c>
      <c r="I182" s="17" t="str">
        <f>VLOOKUP($E182,Samples_Ext!$A:$Y,Samples_Seq!I$2,FALSE)</f>
        <v>D6300</v>
      </c>
      <c r="J182" s="17">
        <f>VLOOKUP($E182,Samples_Ext!$A:$Y,Samples_Seq!J$2,FALSE)</f>
        <v>10</v>
      </c>
      <c r="K182" s="17" t="str">
        <f>VLOOKUP($E182,Samples_Ext!$A:$Y,Samples_Seq!K$2,FALSE)</f>
        <v>Zymo.Ext</v>
      </c>
      <c r="L182" s="17" t="str">
        <f>VLOOKUP($E182,Samples_Ext!$A:$Y,Samples_Seq!L$2,FALSE)</f>
        <v>D6300</v>
      </c>
      <c r="M182" s="17" t="str">
        <f>VLOOKUP($E182,Samples_Ext!$A:$Y,Samples_Seq!M$2,FALSE)</f>
        <v>sFEMB-001-R-006</v>
      </c>
      <c r="N182" s="17" t="str">
        <f>VLOOKUP($E182,Samples_Ext!$A:$Y,Samples_Seq!N$2,FALSE)</f>
        <v>Qiagen</v>
      </c>
      <c r="O182" s="17" t="str">
        <f>VLOOKUP($E182,Samples_Ext!$A:$Y,Samples_Seq!O$2,FALSE)</f>
        <v>MagAttract PowerSoil DNA Kit</v>
      </c>
      <c r="P182" s="17" t="str">
        <f>VLOOKUP($E182,Samples_Ext!$A:$Y,Samples_Seq!P$2,FALSE)</f>
        <v>KingFisher</v>
      </c>
      <c r="Q182" s="17" t="str">
        <f>VLOOKUP($E182,Samples_Ext!$A:$Y,Samples_Seq!Q$2,FALSE)</f>
        <v>TissueLyzer</v>
      </c>
      <c r="R182" s="17" t="str">
        <f>VLOOKUP($E182,Samples_Ext!$A:$Y,Samples_Seq!R$2,FALSE)</f>
        <v>Plate</v>
      </c>
      <c r="S182" s="17" t="str">
        <f>VLOOKUP($E182,Samples_Ext!$A:$Y,Samples_Seq!S$2,FALSE)</f>
        <v>None</v>
      </c>
      <c r="T182" s="17" t="str">
        <f>VLOOKUP($E182,Samples_Ext!$A:$Y,Samples_Seq!T$2,FALSE)</f>
        <v>None</v>
      </c>
      <c r="U182" s="17" t="str">
        <f>VLOOKUP($E182,Samples_Ext!$A:$Y,Samples_Seq!U$2,FALSE)</f>
        <v>None</v>
      </c>
      <c r="V182" s="17" t="str">
        <f>VLOOKUP($E182,Samples_Ext!$A:$Y,Samples_Seq!V$2,FALSE)</f>
        <v>None</v>
      </c>
      <c r="W182" s="17" t="str">
        <f>VLOOKUP($E182,Samples_Ext!$A:$Y,Samples_Seq!W$2,FALSE)</f>
        <v>C</v>
      </c>
      <c r="X182" s="17" t="str">
        <f>VLOOKUP($E182,Samples_Ext!$A:$Y,Samples_Seq!X$2,FALSE)</f>
        <v>01</v>
      </c>
      <c r="Y182" s="17" t="str">
        <f>VLOOKUP($E182,Samples_Ext!$A:$Y,Samples_Seq!Y$2,FALSE)</f>
        <v>PC01720</v>
      </c>
      <c r="Z182" s="17">
        <f>VLOOKUP($E182,Samples_Ext!$A:$Y,Samples_Seq!Z$2,FALSE)</f>
        <v>0</v>
      </c>
      <c r="AA182" s="17" t="e">
        <f>VLOOKUP($E182,Samples_Ext!$A:$Y,Samples_Seq!AA$2,FALSE)</f>
        <v>#DIV/0!</v>
      </c>
      <c r="AB182" s="17">
        <f>VLOOKUP($E182,Samples_Ext!$A:$Y,Samples_Seq!AB$2,FALSE)</f>
        <v>0</v>
      </c>
      <c r="AC182" s="17" t="str">
        <f>VLOOKUP($E182,Samples_Ext!$A:$Y,Samples_Seq!AC$2,FALSE)</f>
        <v>Yes</v>
      </c>
      <c r="AD182" s="17" t="str">
        <f>VLOOKUP($E182,Samples_Ext!$A:$Y,Samples_Seq!AD$2,FALSE)</f>
        <v>No</v>
      </c>
    </row>
    <row r="183" spans="1:30" s="17" customFormat="1" ht="13.8" hidden="1" x14ac:dyDescent="0.3">
      <c r="A183" s="17" t="s">
        <v>1631</v>
      </c>
      <c r="B183" s="17" t="s">
        <v>1989</v>
      </c>
      <c r="C183" s="17" t="s">
        <v>1969</v>
      </c>
      <c r="D183" s="17" t="s">
        <v>1970</v>
      </c>
      <c r="E183" s="17" t="s">
        <v>215</v>
      </c>
      <c r="F183" s="64" t="str">
        <f t="shared" si="2"/>
        <v>SC249420;</v>
      </c>
      <c r="G183" s="17" t="str">
        <f>IFERROR(VLOOKUP($E183,Samples_Ext!$A:$Y,Samples_Seq!G$2,FALSE),"")</f>
        <v>ZymoC (D6300)_10</v>
      </c>
      <c r="H183" s="17" t="str">
        <f>VLOOKUP($E183,Samples_Ext!$A:$Y,Samples_Seq!H$2,FALSE)</f>
        <v>Ext.Control</v>
      </c>
      <c r="I183" s="17" t="str">
        <f>VLOOKUP($E183,Samples_Ext!$A:$Y,Samples_Seq!I$2,FALSE)</f>
        <v>D6300</v>
      </c>
      <c r="J183" s="17">
        <f>VLOOKUP($E183,Samples_Ext!$A:$Y,Samples_Seq!J$2,FALSE)</f>
        <v>10</v>
      </c>
      <c r="K183" s="17" t="str">
        <f>VLOOKUP($E183,Samples_Ext!$A:$Y,Samples_Seq!K$2,FALSE)</f>
        <v>Zymo.Ext</v>
      </c>
      <c r="L183" s="17" t="str">
        <f>VLOOKUP($E183,Samples_Ext!$A:$Y,Samples_Seq!L$2,FALSE)</f>
        <v>D6300</v>
      </c>
      <c r="M183" s="17" t="str">
        <f>VLOOKUP($E183,Samples_Ext!$A:$Y,Samples_Seq!M$2,FALSE)</f>
        <v>sFEMB-001-R-006</v>
      </c>
      <c r="N183" s="17" t="str">
        <f>VLOOKUP($E183,Samples_Ext!$A:$Y,Samples_Seq!N$2,FALSE)</f>
        <v>Qiagen</v>
      </c>
      <c r="O183" s="17" t="str">
        <f>VLOOKUP($E183,Samples_Ext!$A:$Y,Samples_Seq!O$2,FALSE)</f>
        <v>MagAttract PowerSoil DNA Kit</v>
      </c>
      <c r="P183" s="17" t="str">
        <f>VLOOKUP($E183,Samples_Ext!$A:$Y,Samples_Seq!P$2,FALSE)</f>
        <v>KingFisher</v>
      </c>
      <c r="Q183" s="17" t="str">
        <f>VLOOKUP($E183,Samples_Ext!$A:$Y,Samples_Seq!Q$2,FALSE)</f>
        <v>TissueLyzer</v>
      </c>
      <c r="R183" s="17" t="str">
        <f>VLOOKUP($E183,Samples_Ext!$A:$Y,Samples_Seq!R$2,FALSE)</f>
        <v>Plate</v>
      </c>
      <c r="S183" s="17" t="str">
        <f>VLOOKUP($E183,Samples_Ext!$A:$Y,Samples_Seq!S$2,FALSE)</f>
        <v>None</v>
      </c>
      <c r="T183" s="17" t="str">
        <f>VLOOKUP($E183,Samples_Ext!$A:$Y,Samples_Seq!T$2,FALSE)</f>
        <v>None</v>
      </c>
      <c r="U183" s="17" t="str">
        <f>VLOOKUP($E183,Samples_Ext!$A:$Y,Samples_Seq!U$2,FALSE)</f>
        <v>None</v>
      </c>
      <c r="V183" s="17" t="str">
        <f>VLOOKUP($E183,Samples_Ext!$A:$Y,Samples_Seq!V$2,FALSE)</f>
        <v>None</v>
      </c>
      <c r="W183" s="17" t="str">
        <f>VLOOKUP($E183,Samples_Ext!$A:$Y,Samples_Seq!W$2,FALSE)</f>
        <v>C</v>
      </c>
      <c r="X183" s="17" t="str">
        <f>VLOOKUP($E183,Samples_Ext!$A:$Y,Samples_Seq!X$2,FALSE)</f>
        <v>01</v>
      </c>
      <c r="Y183" s="17" t="str">
        <f>VLOOKUP($E183,Samples_Ext!$A:$Y,Samples_Seq!Y$2,FALSE)</f>
        <v>PC01720</v>
      </c>
      <c r="Z183" s="17">
        <f>VLOOKUP($E183,Samples_Ext!$A:$Y,Samples_Seq!Z$2,FALSE)</f>
        <v>0</v>
      </c>
      <c r="AA183" s="17" t="e">
        <f>VLOOKUP($E183,Samples_Ext!$A:$Y,Samples_Seq!AA$2,FALSE)</f>
        <v>#DIV/0!</v>
      </c>
      <c r="AB183" s="17">
        <f>VLOOKUP($E183,Samples_Ext!$A:$Y,Samples_Seq!AB$2,FALSE)</f>
        <v>0</v>
      </c>
      <c r="AC183" s="17" t="str">
        <f>VLOOKUP($E183,Samples_Ext!$A:$Y,Samples_Seq!AC$2,FALSE)</f>
        <v>Yes</v>
      </c>
      <c r="AD183" s="17" t="str">
        <f>VLOOKUP($E183,Samples_Ext!$A:$Y,Samples_Seq!AD$2,FALSE)</f>
        <v>No</v>
      </c>
    </row>
    <row r="184" spans="1:30" s="17" customFormat="1" ht="13.8" hidden="1" x14ac:dyDescent="0.3">
      <c r="A184" s="17" t="s">
        <v>218</v>
      </c>
      <c r="B184" s="17" t="s">
        <v>1803</v>
      </c>
      <c r="C184" s="17" t="s">
        <v>1715</v>
      </c>
      <c r="D184" s="17" t="s">
        <v>1716</v>
      </c>
      <c r="E184" s="17" t="s">
        <v>218</v>
      </c>
      <c r="F184" s="64" t="str">
        <f t="shared" si="2"/>
        <v>SC249425;</v>
      </c>
      <c r="G184" s="17" t="str">
        <f>IFERROR(VLOOKUP($E184,Samples_Ext!$A:$Y,Samples_Seq!G$2,FALSE),"")</f>
        <v>ZymoC (D6300)_19</v>
      </c>
      <c r="H184" s="17" t="str">
        <f>VLOOKUP($E184,Samples_Ext!$A:$Y,Samples_Seq!H$2,FALSE)</f>
        <v>Ext.Control</v>
      </c>
      <c r="I184" s="17" t="str">
        <f>VLOOKUP($E184,Samples_Ext!$A:$Y,Samples_Seq!I$2,FALSE)</f>
        <v>D6300</v>
      </c>
      <c r="J184" s="17">
        <f>VLOOKUP($E184,Samples_Ext!$A:$Y,Samples_Seq!J$2,FALSE)</f>
        <v>19</v>
      </c>
      <c r="K184" s="17" t="str">
        <f>VLOOKUP($E184,Samples_Ext!$A:$Y,Samples_Seq!K$2,FALSE)</f>
        <v>Zymo.Ext</v>
      </c>
      <c r="L184" s="17" t="str">
        <f>VLOOKUP($E184,Samples_Ext!$A:$Y,Samples_Seq!L$2,FALSE)</f>
        <v>D6300</v>
      </c>
      <c r="M184" s="17" t="str">
        <f>VLOOKUP($E184,Samples_Ext!$A:$Y,Samples_Seq!M$2,FALSE)</f>
        <v>sFEMB-001-R-006</v>
      </c>
      <c r="N184" s="17" t="str">
        <f>VLOOKUP($E184,Samples_Ext!$A:$Y,Samples_Seq!N$2,FALSE)</f>
        <v>Qiagen</v>
      </c>
      <c r="O184" s="17" t="str">
        <f>VLOOKUP($E184,Samples_Ext!$A:$Y,Samples_Seq!O$2,FALSE)</f>
        <v>MagAttract PowerSoil DNA Kit</v>
      </c>
      <c r="P184" s="17" t="str">
        <f>VLOOKUP($E184,Samples_Ext!$A:$Y,Samples_Seq!P$2,FALSE)</f>
        <v>KingFisher</v>
      </c>
      <c r="Q184" s="17" t="str">
        <f>VLOOKUP($E184,Samples_Ext!$A:$Y,Samples_Seq!Q$2,FALSE)</f>
        <v>TissueLyzer</v>
      </c>
      <c r="R184" s="17" t="str">
        <f>VLOOKUP($E184,Samples_Ext!$A:$Y,Samples_Seq!R$2,FALSE)</f>
        <v>Plate</v>
      </c>
      <c r="S184" s="17" t="str">
        <f>VLOOKUP($E184,Samples_Ext!$A:$Y,Samples_Seq!S$2,FALSE)</f>
        <v>None</v>
      </c>
      <c r="T184" s="17" t="str">
        <f>VLOOKUP($E184,Samples_Ext!$A:$Y,Samples_Seq!T$2,FALSE)</f>
        <v>None</v>
      </c>
      <c r="U184" s="17" t="str">
        <f>VLOOKUP($E184,Samples_Ext!$A:$Y,Samples_Seq!U$2,FALSE)</f>
        <v>None</v>
      </c>
      <c r="V184" s="17" t="str">
        <f>VLOOKUP($E184,Samples_Ext!$A:$Y,Samples_Seq!V$2,FALSE)</f>
        <v>None</v>
      </c>
      <c r="W184" s="17" t="str">
        <f>VLOOKUP($E184,Samples_Ext!$A:$Y,Samples_Seq!W$2,FALSE)</f>
        <v>H</v>
      </c>
      <c r="X184" s="17" t="str">
        <f>VLOOKUP($E184,Samples_Ext!$A:$Y,Samples_Seq!X$2,FALSE)</f>
        <v>01</v>
      </c>
      <c r="Y184" s="17" t="str">
        <f>VLOOKUP($E184,Samples_Ext!$A:$Y,Samples_Seq!Y$2,FALSE)</f>
        <v>PC01720</v>
      </c>
      <c r="Z184" s="17">
        <f>VLOOKUP($E184,Samples_Ext!$A:$Y,Samples_Seq!Z$2,FALSE)</f>
        <v>6.1</v>
      </c>
      <c r="AA184" s="17">
        <f>VLOOKUP($E184,Samples_Ext!$A:$Y,Samples_Seq!AA$2,FALSE)</f>
        <v>2.0099999999999998</v>
      </c>
      <c r="AB184" s="17">
        <f>VLOOKUP($E184,Samples_Ext!$A:$Y,Samples_Seq!AB$2,FALSE)</f>
        <v>12.260999999999997</v>
      </c>
      <c r="AC184" s="17" t="str">
        <f>VLOOKUP($E184,Samples_Ext!$A:$Y,Samples_Seq!AC$2,FALSE)</f>
        <v>Yes</v>
      </c>
      <c r="AD184" s="17" t="str">
        <f>VLOOKUP($E184,Samples_Ext!$A:$Y,Samples_Seq!AD$2,FALSE)</f>
        <v>No</v>
      </c>
    </row>
    <row r="185" spans="1:30" s="17" customFormat="1" ht="13.8" hidden="1" x14ac:dyDescent="0.3">
      <c r="A185" s="17" t="s">
        <v>1592</v>
      </c>
      <c r="B185" s="17" t="s">
        <v>1813</v>
      </c>
      <c r="C185" s="17" t="s">
        <v>1715</v>
      </c>
      <c r="D185" s="17" t="s">
        <v>1716</v>
      </c>
      <c r="E185" s="17" t="s">
        <v>224</v>
      </c>
      <c r="F185" s="64" t="str">
        <f t="shared" si="2"/>
        <v>SC249432;</v>
      </c>
      <c r="G185" s="17" t="str">
        <f>IFERROR(VLOOKUP($E185,Samples_Ext!$A:$Y,Samples_Seq!G$2,FALSE),"")</f>
        <v>ZymoC (D6300)_21</v>
      </c>
      <c r="H185" s="17" t="str">
        <f>VLOOKUP($E185,Samples_Ext!$A:$Y,Samples_Seq!H$2,FALSE)</f>
        <v>Ext.Control</v>
      </c>
      <c r="I185" s="17" t="str">
        <f>VLOOKUP($E185,Samples_Ext!$A:$Y,Samples_Seq!I$2,FALSE)</f>
        <v>D6300</v>
      </c>
      <c r="J185" s="17">
        <f>VLOOKUP($E185,Samples_Ext!$A:$Y,Samples_Seq!J$2,FALSE)</f>
        <v>21</v>
      </c>
      <c r="K185" s="17" t="str">
        <f>VLOOKUP($E185,Samples_Ext!$A:$Y,Samples_Seq!K$2,FALSE)</f>
        <v>Zymo.Ext</v>
      </c>
      <c r="L185" s="17" t="str">
        <f>VLOOKUP($E185,Samples_Ext!$A:$Y,Samples_Seq!L$2,FALSE)</f>
        <v>D6300</v>
      </c>
      <c r="M185" s="17" t="str">
        <f>VLOOKUP($E185,Samples_Ext!$A:$Y,Samples_Seq!M$2,FALSE)</f>
        <v>sFEMB-001-R-007</v>
      </c>
      <c r="N185" s="17" t="str">
        <f>VLOOKUP($E185,Samples_Ext!$A:$Y,Samples_Seq!N$2,FALSE)</f>
        <v>Qiagen</v>
      </c>
      <c r="O185" s="17" t="str">
        <f>VLOOKUP($E185,Samples_Ext!$A:$Y,Samples_Seq!O$2,FALSE)</f>
        <v>MagAttract PowerMicrobiome Kit</v>
      </c>
      <c r="P185" s="17" t="str">
        <f>VLOOKUP($E185,Samples_Ext!$A:$Y,Samples_Seq!P$2,FALSE)</f>
        <v>KingFisher</v>
      </c>
      <c r="Q185" s="17" t="str">
        <f>VLOOKUP($E185,Samples_Ext!$A:$Y,Samples_Seq!Q$2,FALSE)</f>
        <v>TissueLyzer</v>
      </c>
      <c r="R185" s="17" t="str">
        <f>VLOOKUP($E185,Samples_Ext!$A:$Y,Samples_Seq!R$2,FALSE)</f>
        <v>Plate</v>
      </c>
      <c r="S185" s="17" t="str">
        <f>VLOOKUP($E185,Samples_Ext!$A:$Y,Samples_Seq!S$2,FALSE)</f>
        <v>None</v>
      </c>
      <c r="T185" s="17" t="str">
        <f>VLOOKUP($E185,Samples_Ext!$A:$Y,Samples_Seq!T$2,FALSE)</f>
        <v>None</v>
      </c>
      <c r="U185" s="17" t="str">
        <f>VLOOKUP($E185,Samples_Ext!$A:$Y,Samples_Seq!U$2,FALSE)</f>
        <v>None</v>
      </c>
      <c r="V185" s="17" t="str">
        <f>VLOOKUP($E185,Samples_Ext!$A:$Y,Samples_Seq!V$2,FALSE)</f>
        <v>None</v>
      </c>
      <c r="W185" s="17" t="str">
        <f>VLOOKUP($E185,Samples_Ext!$A:$Y,Samples_Seq!W$2,FALSE)</f>
        <v>C</v>
      </c>
      <c r="X185" s="17" t="str">
        <f>VLOOKUP($E185,Samples_Ext!$A:$Y,Samples_Seq!X$2,FALSE)</f>
        <v>01</v>
      </c>
      <c r="Y185" s="17" t="str">
        <f>VLOOKUP($E185,Samples_Ext!$A:$Y,Samples_Seq!Y$2,FALSE)</f>
        <v>PC01721</v>
      </c>
      <c r="Z185" s="17">
        <f>VLOOKUP($E185,Samples_Ext!$A:$Y,Samples_Seq!Z$2,FALSE)</f>
        <v>0.2</v>
      </c>
      <c r="AA185" s="17">
        <f>VLOOKUP($E185,Samples_Ext!$A:$Y,Samples_Seq!AA$2,FALSE)</f>
        <v>3.25</v>
      </c>
      <c r="AB185" s="17">
        <f>VLOOKUP($E185,Samples_Ext!$A:$Y,Samples_Seq!AB$2,FALSE)</f>
        <v>0.65</v>
      </c>
      <c r="AC185" s="17" t="str">
        <f>VLOOKUP($E185,Samples_Ext!$A:$Y,Samples_Seq!AC$2,FALSE)</f>
        <v>Yes</v>
      </c>
      <c r="AD185" s="17" t="str">
        <f>VLOOKUP($E185,Samples_Ext!$A:$Y,Samples_Seq!AD$2,FALSE)</f>
        <v>No</v>
      </c>
    </row>
    <row r="186" spans="1:30" s="17" customFormat="1" ht="13.8" hidden="1" x14ac:dyDescent="0.3">
      <c r="A186" s="17" t="s">
        <v>1593</v>
      </c>
      <c r="B186" s="17" t="s">
        <v>1814</v>
      </c>
      <c r="C186" s="17" t="s">
        <v>1721</v>
      </c>
      <c r="D186" s="17" t="s">
        <v>1716</v>
      </c>
      <c r="E186" s="17" t="s">
        <v>224</v>
      </c>
      <c r="F186" s="64" t="str">
        <f t="shared" si="2"/>
        <v>SC249432;</v>
      </c>
      <c r="G186" s="17" t="str">
        <f>IFERROR(VLOOKUP($E186,Samples_Ext!$A:$Y,Samples_Seq!G$2,FALSE),"")</f>
        <v>ZymoC (D6300)_21</v>
      </c>
      <c r="H186" s="17" t="str">
        <f>VLOOKUP($E186,Samples_Ext!$A:$Y,Samples_Seq!H$2,FALSE)</f>
        <v>Ext.Control</v>
      </c>
      <c r="I186" s="17" t="str">
        <f>VLOOKUP($E186,Samples_Ext!$A:$Y,Samples_Seq!I$2,FALSE)</f>
        <v>D6300</v>
      </c>
      <c r="J186" s="17">
        <f>VLOOKUP($E186,Samples_Ext!$A:$Y,Samples_Seq!J$2,FALSE)</f>
        <v>21</v>
      </c>
      <c r="K186" s="17" t="str">
        <f>VLOOKUP($E186,Samples_Ext!$A:$Y,Samples_Seq!K$2,FALSE)</f>
        <v>Zymo.Ext</v>
      </c>
      <c r="L186" s="17" t="str">
        <f>VLOOKUP($E186,Samples_Ext!$A:$Y,Samples_Seq!L$2,FALSE)</f>
        <v>D6300</v>
      </c>
      <c r="M186" s="17" t="str">
        <f>VLOOKUP($E186,Samples_Ext!$A:$Y,Samples_Seq!M$2,FALSE)</f>
        <v>sFEMB-001-R-007</v>
      </c>
      <c r="N186" s="17" t="str">
        <f>VLOOKUP($E186,Samples_Ext!$A:$Y,Samples_Seq!N$2,FALSE)</f>
        <v>Qiagen</v>
      </c>
      <c r="O186" s="17" t="str">
        <f>VLOOKUP($E186,Samples_Ext!$A:$Y,Samples_Seq!O$2,FALSE)</f>
        <v>MagAttract PowerMicrobiome Kit</v>
      </c>
      <c r="P186" s="17" t="str">
        <f>VLOOKUP($E186,Samples_Ext!$A:$Y,Samples_Seq!P$2,FALSE)</f>
        <v>KingFisher</v>
      </c>
      <c r="Q186" s="17" t="str">
        <f>VLOOKUP($E186,Samples_Ext!$A:$Y,Samples_Seq!Q$2,FALSE)</f>
        <v>TissueLyzer</v>
      </c>
      <c r="R186" s="17" t="str">
        <f>VLOOKUP($E186,Samples_Ext!$A:$Y,Samples_Seq!R$2,FALSE)</f>
        <v>Plate</v>
      </c>
      <c r="S186" s="17" t="str">
        <f>VLOOKUP($E186,Samples_Ext!$A:$Y,Samples_Seq!S$2,FALSE)</f>
        <v>None</v>
      </c>
      <c r="T186" s="17" t="str">
        <f>VLOOKUP($E186,Samples_Ext!$A:$Y,Samples_Seq!T$2,FALSE)</f>
        <v>None</v>
      </c>
      <c r="U186" s="17" t="str">
        <f>VLOOKUP($E186,Samples_Ext!$A:$Y,Samples_Seq!U$2,FALSE)</f>
        <v>None</v>
      </c>
      <c r="V186" s="17" t="str">
        <f>VLOOKUP($E186,Samples_Ext!$A:$Y,Samples_Seq!V$2,FALSE)</f>
        <v>None</v>
      </c>
      <c r="W186" s="17" t="str">
        <f>VLOOKUP($E186,Samples_Ext!$A:$Y,Samples_Seq!W$2,FALSE)</f>
        <v>C</v>
      </c>
      <c r="X186" s="17" t="str">
        <f>VLOOKUP($E186,Samples_Ext!$A:$Y,Samples_Seq!X$2,FALSE)</f>
        <v>01</v>
      </c>
      <c r="Y186" s="17" t="str">
        <f>VLOOKUP($E186,Samples_Ext!$A:$Y,Samples_Seq!Y$2,FALSE)</f>
        <v>PC01721</v>
      </c>
      <c r="Z186" s="17">
        <f>VLOOKUP($E186,Samples_Ext!$A:$Y,Samples_Seq!Z$2,FALSE)</f>
        <v>0.2</v>
      </c>
      <c r="AA186" s="17">
        <f>VLOOKUP($E186,Samples_Ext!$A:$Y,Samples_Seq!AA$2,FALSE)</f>
        <v>3.25</v>
      </c>
      <c r="AB186" s="17">
        <f>VLOOKUP($E186,Samples_Ext!$A:$Y,Samples_Seq!AB$2,FALSE)</f>
        <v>0.65</v>
      </c>
      <c r="AC186" s="17" t="str">
        <f>VLOOKUP($E186,Samples_Ext!$A:$Y,Samples_Seq!AC$2,FALSE)</f>
        <v>Yes</v>
      </c>
      <c r="AD186" s="17" t="str">
        <f>VLOOKUP($E186,Samples_Ext!$A:$Y,Samples_Seq!AD$2,FALSE)</f>
        <v>No</v>
      </c>
    </row>
    <row r="187" spans="1:30" s="17" customFormat="1" ht="13.8" hidden="1" x14ac:dyDescent="0.3">
      <c r="A187" s="17" t="s">
        <v>229</v>
      </c>
      <c r="B187" s="17" t="s">
        <v>1998</v>
      </c>
      <c r="C187" s="17" t="s">
        <v>1969</v>
      </c>
      <c r="D187" s="17" t="s">
        <v>1970</v>
      </c>
      <c r="E187" s="17" t="s">
        <v>229</v>
      </c>
      <c r="F187" s="64" t="str">
        <f t="shared" si="2"/>
        <v>SC249437;</v>
      </c>
      <c r="G187" s="17" t="str">
        <f>IFERROR(VLOOKUP($E187,Samples_Ext!$A:$Y,Samples_Seq!G$2,FALSE),"")</f>
        <v>ZymoC (D6300)_27</v>
      </c>
      <c r="H187" s="17" t="str">
        <f>VLOOKUP($E187,Samples_Ext!$A:$Y,Samples_Seq!H$2,FALSE)</f>
        <v>Ext.Control</v>
      </c>
      <c r="I187" s="17" t="str">
        <f>VLOOKUP($E187,Samples_Ext!$A:$Y,Samples_Seq!I$2,FALSE)</f>
        <v>D6300</v>
      </c>
      <c r="J187" s="17">
        <f>VLOOKUP($E187,Samples_Ext!$A:$Y,Samples_Seq!J$2,FALSE)</f>
        <v>27</v>
      </c>
      <c r="K187" s="17" t="str">
        <f>VLOOKUP($E187,Samples_Ext!$A:$Y,Samples_Seq!K$2,FALSE)</f>
        <v>Zymo.Ext</v>
      </c>
      <c r="L187" s="17" t="str">
        <f>VLOOKUP($E187,Samples_Ext!$A:$Y,Samples_Seq!L$2,FALSE)</f>
        <v>D6300</v>
      </c>
      <c r="M187" s="17" t="str">
        <f>VLOOKUP($E187,Samples_Ext!$A:$Y,Samples_Seq!M$2,FALSE)</f>
        <v>sFEMB-001-R-007</v>
      </c>
      <c r="N187" s="17" t="str">
        <f>VLOOKUP($E187,Samples_Ext!$A:$Y,Samples_Seq!N$2,FALSE)</f>
        <v>Qiagen</v>
      </c>
      <c r="O187" s="17" t="str">
        <f>VLOOKUP($E187,Samples_Ext!$A:$Y,Samples_Seq!O$2,FALSE)</f>
        <v>MagAttract PowerMicrobiome Kit</v>
      </c>
      <c r="P187" s="17" t="str">
        <f>VLOOKUP($E187,Samples_Ext!$A:$Y,Samples_Seq!P$2,FALSE)</f>
        <v>KingFisher</v>
      </c>
      <c r="Q187" s="17" t="str">
        <f>VLOOKUP($E187,Samples_Ext!$A:$Y,Samples_Seq!Q$2,FALSE)</f>
        <v>TissueLyzer</v>
      </c>
      <c r="R187" s="17" t="str">
        <f>VLOOKUP($E187,Samples_Ext!$A:$Y,Samples_Seq!R$2,FALSE)</f>
        <v>Plate</v>
      </c>
      <c r="S187" s="17" t="str">
        <f>VLOOKUP($E187,Samples_Ext!$A:$Y,Samples_Seq!S$2,FALSE)</f>
        <v>None</v>
      </c>
      <c r="T187" s="17" t="str">
        <f>VLOOKUP($E187,Samples_Ext!$A:$Y,Samples_Seq!T$2,FALSE)</f>
        <v>None</v>
      </c>
      <c r="U187" s="17" t="str">
        <f>VLOOKUP($E187,Samples_Ext!$A:$Y,Samples_Seq!U$2,FALSE)</f>
        <v>None</v>
      </c>
      <c r="V187" s="17" t="str">
        <f>VLOOKUP($E187,Samples_Ext!$A:$Y,Samples_Seq!V$2,FALSE)</f>
        <v>None</v>
      </c>
      <c r="W187" s="17" t="str">
        <f>VLOOKUP($E187,Samples_Ext!$A:$Y,Samples_Seq!W$2,FALSE)</f>
        <v>H</v>
      </c>
      <c r="X187" s="17" t="str">
        <f>VLOOKUP($E187,Samples_Ext!$A:$Y,Samples_Seq!X$2,FALSE)</f>
        <v>01</v>
      </c>
      <c r="Y187" s="17" t="str">
        <f>VLOOKUP($E187,Samples_Ext!$A:$Y,Samples_Seq!Y$2,FALSE)</f>
        <v>PC01721</v>
      </c>
      <c r="Z187" s="17">
        <f>VLOOKUP($E187,Samples_Ext!$A:$Y,Samples_Seq!Z$2,FALSE)</f>
        <v>0</v>
      </c>
      <c r="AA187" s="17" t="e">
        <f>VLOOKUP($E187,Samples_Ext!$A:$Y,Samples_Seq!AA$2,FALSE)</f>
        <v>#DIV/0!</v>
      </c>
      <c r="AB187" s="17">
        <f>VLOOKUP($E187,Samples_Ext!$A:$Y,Samples_Seq!AB$2,FALSE)</f>
        <v>0</v>
      </c>
      <c r="AC187" s="17" t="str">
        <f>VLOOKUP($E187,Samples_Ext!$A:$Y,Samples_Seq!AC$2,FALSE)</f>
        <v>Yes</v>
      </c>
      <c r="AD187" s="17" t="str">
        <f>VLOOKUP($E187,Samples_Ext!$A:$Y,Samples_Seq!AD$2,FALSE)</f>
        <v>No</v>
      </c>
    </row>
    <row r="188" spans="1:30" s="17" customFormat="1" ht="13.8" hidden="1" x14ac:dyDescent="0.3">
      <c r="A188" s="17" t="s">
        <v>1600</v>
      </c>
      <c r="B188" s="17" t="s">
        <v>1822</v>
      </c>
      <c r="C188" s="17" t="s">
        <v>1715</v>
      </c>
      <c r="D188" s="17" t="s">
        <v>1716</v>
      </c>
      <c r="E188" s="17" t="s">
        <v>229</v>
      </c>
      <c r="F188" s="64" t="str">
        <f t="shared" si="2"/>
        <v>SC249437;</v>
      </c>
      <c r="G188" s="17" t="str">
        <f>IFERROR(VLOOKUP($E188,Samples_Ext!$A:$Y,Samples_Seq!G$2,FALSE),"")</f>
        <v>ZymoC (D6300)_27</v>
      </c>
      <c r="H188" s="17" t="str">
        <f>VLOOKUP($E188,Samples_Ext!$A:$Y,Samples_Seq!H$2,FALSE)</f>
        <v>Ext.Control</v>
      </c>
      <c r="I188" s="17" t="str">
        <f>VLOOKUP($E188,Samples_Ext!$A:$Y,Samples_Seq!I$2,FALSE)</f>
        <v>D6300</v>
      </c>
      <c r="J188" s="17">
        <f>VLOOKUP($E188,Samples_Ext!$A:$Y,Samples_Seq!J$2,FALSE)</f>
        <v>27</v>
      </c>
      <c r="K188" s="17" t="str">
        <f>VLOOKUP($E188,Samples_Ext!$A:$Y,Samples_Seq!K$2,FALSE)</f>
        <v>Zymo.Ext</v>
      </c>
      <c r="L188" s="17" t="str">
        <f>VLOOKUP($E188,Samples_Ext!$A:$Y,Samples_Seq!L$2,FALSE)</f>
        <v>D6300</v>
      </c>
      <c r="M188" s="17" t="str">
        <f>VLOOKUP($E188,Samples_Ext!$A:$Y,Samples_Seq!M$2,FALSE)</f>
        <v>sFEMB-001-R-007</v>
      </c>
      <c r="N188" s="17" t="str">
        <f>VLOOKUP($E188,Samples_Ext!$A:$Y,Samples_Seq!N$2,FALSE)</f>
        <v>Qiagen</v>
      </c>
      <c r="O188" s="17" t="str">
        <f>VLOOKUP($E188,Samples_Ext!$A:$Y,Samples_Seq!O$2,FALSE)</f>
        <v>MagAttract PowerMicrobiome Kit</v>
      </c>
      <c r="P188" s="17" t="str">
        <f>VLOOKUP($E188,Samples_Ext!$A:$Y,Samples_Seq!P$2,FALSE)</f>
        <v>KingFisher</v>
      </c>
      <c r="Q188" s="17" t="str">
        <f>VLOOKUP($E188,Samples_Ext!$A:$Y,Samples_Seq!Q$2,FALSE)</f>
        <v>TissueLyzer</v>
      </c>
      <c r="R188" s="17" t="str">
        <f>VLOOKUP($E188,Samples_Ext!$A:$Y,Samples_Seq!R$2,FALSE)</f>
        <v>Plate</v>
      </c>
      <c r="S188" s="17" t="str">
        <f>VLOOKUP($E188,Samples_Ext!$A:$Y,Samples_Seq!S$2,FALSE)</f>
        <v>None</v>
      </c>
      <c r="T188" s="17" t="str">
        <f>VLOOKUP($E188,Samples_Ext!$A:$Y,Samples_Seq!T$2,FALSE)</f>
        <v>None</v>
      </c>
      <c r="U188" s="17" t="str">
        <f>VLOOKUP($E188,Samples_Ext!$A:$Y,Samples_Seq!U$2,FALSE)</f>
        <v>None</v>
      </c>
      <c r="V188" s="17" t="str">
        <f>VLOOKUP($E188,Samples_Ext!$A:$Y,Samples_Seq!V$2,FALSE)</f>
        <v>None</v>
      </c>
      <c r="W188" s="17" t="str">
        <f>VLOOKUP($E188,Samples_Ext!$A:$Y,Samples_Seq!W$2,FALSE)</f>
        <v>H</v>
      </c>
      <c r="X188" s="17" t="str">
        <f>VLOOKUP($E188,Samples_Ext!$A:$Y,Samples_Seq!X$2,FALSE)</f>
        <v>01</v>
      </c>
      <c r="Y188" s="17" t="str">
        <f>VLOOKUP($E188,Samples_Ext!$A:$Y,Samples_Seq!Y$2,FALSE)</f>
        <v>PC01721</v>
      </c>
      <c r="Z188" s="17">
        <f>VLOOKUP($E188,Samples_Ext!$A:$Y,Samples_Seq!Z$2,FALSE)</f>
        <v>0</v>
      </c>
      <c r="AA188" s="17" t="e">
        <f>VLOOKUP($E188,Samples_Ext!$A:$Y,Samples_Seq!AA$2,FALSE)</f>
        <v>#DIV/0!</v>
      </c>
      <c r="AB188" s="17">
        <f>VLOOKUP($E188,Samples_Ext!$A:$Y,Samples_Seq!AB$2,FALSE)</f>
        <v>0</v>
      </c>
      <c r="AC188" s="17" t="str">
        <f>VLOOKUP($E188,Samples_Ext!$A:$Y,Samples_Seq!AC$2,FALSE)</f>
        <v>Yes</v>
      </c>
      <c r="AD188" s="17" t="str">
        <f>VLOOKUP($E188,Samples_Ext!$A:$Y,Samples_Seq!AD$2,FALSE)</f>
        <v>No</v>
      </c>
    </row>
    <row r="189" spans="1:30" s="17" customFormat="1" ht="13.8" hidden="1" x14ac:dyDescent="0.3">
      <c r="A189" s="17" t="s">
        <v>1601</v>
      </c>
      <c r="B189" s="17" t="s">
        <v>1823</v>
      </c>
      <c r="C189" s="17" t="s">
        <v>1721</v>
      </c>
      <c r="D189" s="17" t="s">
        <v>1716</v>
      </c>
      <c r="E189" s="17" t="s">
        <v>229</v>
      </c>
      <c r="F189" s="64" t="str">
        <f t="shared" si="2"/>
        <v>SC249437;</v>
      </c>
      <c r="G189" s="17" t="str">
        <f>IFERROR(VLOOKUP($E189,Samples_Ext!$A:$Y,Samples_Seq!G$2,FALSE),"")</f>
        <v>ZymoC (D6300)_27</v>
      </c>
      <c r="H189" s="17" t="str">
        <f>VLOOKUP($E189,Samples_Ext!$A:$Y,Samples_Seq!H$2,FALSE)</f>
        <v>Ext.Control</v>
      </c>
      <c r="I189" s="17" t="str">
        <f>VLOOKUP($E189,Samples_Ext!$A:$Y,Samples_Seq!I$2,FALSE)</f>
        <v>D6300</v>
      </c>
      <c r="J189" s="17">
        <f>VLOOKUP($E189,Samples_Ext!$A:$Y,Samples_Seq!J$2,FALSE)</f>
        <v>27</v>
      </c>
      <c r="K189" s="17" t="str">
        <f>VLOOKUP($E189,Samples_Ext!$A:$Y,Samples_Seq!K$2,FALSE)</f>
        <v>Zymo.Ext</v>
      </c>
      <c r="L189" s="17" t="str">
        <f>VLOOKUP($E189,Samples_Ext!$A:$Y,Samples_Seq!L$2,FALSE)</f>
        <v>D6300</v>
      </c>
      <c r="M189" s="17" t="str">
        <f>VLOOKUP($E189,Samples_Ext!$A:$Y,Samples_Seq!M$2,FALSE)</f>
        <v>sFEMB-001-R-007</v>
      </c>
      <c r="N189" s="17" t="str">
        <f>VLOOKUP($E189,Samples_Ext!$A:$Y,Samples_Seq!N$2,FALSE)</f>
        <v>Qiagen</v>
      </c>
      <c r="O189" s="17" t="str">
        <f>VLOOKUP($E189,Samples_Ext!$A:$Y,Samples_Seq!O$2,FALSE)</f>
        <v>MagAttract PowerMicrobiome Kit</v>
      </c>
      <c r="P189" s="17" t="str">
        <f>VLOOKUP($E189,Samples_Ext!$A:$Y,Samples_Seq!P$2,FALSE)</f>
        <v>KingFisher</v>
      </c>
      <c r="Q189" s="17" t="str">
        <f>VLOOKUP($E189,Samples_Ext!$A:$Y,Samples_Seq!Q$2,FALSE)</f>
        <v>TissueLyzer</v>
      </c>
      <c r="R189" s="17" t="str">
        <f>VLOOKUP($E189,Samples_Ext!$A:$Y,Samples_Seq!R$2,FALSE)</f>
        <v>Plate</v>
      </c>
      <c r="S189" s="17" t="str">
        <f>VLOOKUP($E189,Samples_Ext!$A:$Y,Samples_Seq!S$2,FALSE)</f>
        <v>None</v>
      </c>
      <c r="T189" s="17" t="str">
        <f>VLOOKUP($E189,Samples_Ext!$A:$Y,Samples_Seq!T$2,FALSE)</f>
        <v>None</v>
      </c>
      <c r="U189" s="17" t="str">
        <f>VLOOKUP($E189,Samples_Ext!$A:$Y,Samples_Seq!U$2,FALSE)</f>
        <v>None</v>
      </c>
      <c r="V189" s="17" t="str">
        <f>VLOOKUP($E189,Samples_Ext!$A:$Y,Samples_Seq!V$2,FALSE)</f>
        <v>None</v>
      </c>
      <c r="W189" s="17" t="str">
        <f>VLOOKUP($E189,Samples_Ext!$A:$Y,Samples_Seq!W$2,FALSE)</f>
        <v>H</v>
      </c>
      <c r="X189" s="17" t="str">
        <f>VLOOKUP($E189,Samples_Ext!$A:$Y,Samples_Seq!X$2,FALSE)</f>
        <v>01</v>
      </c>
      <c r="Y189" s="17" t="str">
        <f>VLOOKUP($E189,Samples_Ext!$A:$Y,Samples_Seq!Y$2,FALSE)</f>
        <v>PC01721</v>
      </c>
      <c r="Z189" s="17">
        <f>VLOOKUP($E189,Samples_Ext!$A:$Y,Samples_Seq!Z$2,FALSE)</f>
        <v>0</v>
      </c>
      <c r="AA189" s="17" t="e">
        <f>VLOOKUP($E189,Samples_Ext!$A:$Y,Samples_Seq!AA$2,FALSE)</f>
        <v>#DIV/0!</v>
      </c>
      <c r="AB189" s="17">
        <f>VLOOKUP($E189,Samples_Ext!$A:$Y,Samples_Seq!AB$2,FALSE)</f>
        <v>0</v>
      </c>
      <c r="AC189" s="17" t="str">
        <f>VLOOKUP($E189,Samples_Ext!$A:$Y,Samples_Seq!AC$2,FALSE)</f>
        <v>Yes</v>
      </c>
      <c r="AD189" s="17" t="str">
        <f>VLOOKUP($E189,Samples_Ext!$A:$Y,Samples_Seq!AD$2,FALSE)</f>
        <v>No</v>
      </c>
    </row>
    <row r="190" spans="1:30" s="17" customFormat="1" ht="13.8" hidden="1" x14ac:dyDescent="0.3">
      <c r="A190" s="17" t="s">
        <v>233</v>
      </c>
      <c r="B190" s="17" t="s">
        <v>1830</v>
      </c>
      <c r="C190" s="17" t="s">
        <v>1715</v>
      </c>
      <c r="D190" s="17" t="s">
        <v>1716</v>
      </c>
      <c r="E190" s="17" t="s">
        <v>233</v>
      </c>
      <c r="F190" s="64" t="str">
        <f t="shared" si="2"/>
        <v>SC249442;</v>
      </c>
      <c r="G190" s="17" t="str">
        <f>IFERROR(VLOOKUP($E190,Samples_Ext!$A:$Y,Samples_Seq!G$2,FALSE),"")</f>
        <v>ZymoC (D6300)_09</v>
      </c>
      <c r="H190" s="17" t="str">
        <f>VLOOKUP($E190,Samples_Ext!$A:$Y,Samples_Seq!H$2,FALSE)</f>
        <v>Ext.Control</v>
      </c>
      <c r="I190" s="17" t="str">
        <f>VLOOKUP($E190,Samples_Ext!$A:$Y,Samples_Seq!I$2,FALSE)</f>
        <v>D6300</v>
      </c>
      <c r="J190" s="17">
        <f>VLOOKUP($E190,Samples_Ext!$A:$Y,Samples_Seq!J$2,FALSE)</f>
        <v>9</v>
      </c>
      <c r="K190" s="17" t="str">
        <f>VLOOKUP($E190,Samples_Ext!$A:$Y,Samples_Seq!K$2,FALSE)</f>
        <v>Zymo.Ext</v>
      </c>
      <c r="L190" s="17" t="str">
        <f>VLOOKUP($E190,Samples_Ext!$A:$Y,Samples_Seq!L$2,FALSE)</f>
        <v>D6300</v>
      </c>
      <c r="M190" s="17" t="str">
        <f>VLOOKUP($E190,Samples_Ext!$A:$Y,Samples_Seq!M$2,FALSE)</f>
        <v>sFEMB-001-R-008</v>
      </c>
      <c r="N190" s="17" t="str">
        <f>VLOOKUP($E190,Samples_Ext!$A:$Y,Samples_Seq!N$2,FALSE)</f>
        <v>Qiagen</v>
      </c>
      <c r="O190" s="17" t="str">
        <f>VLOOKUP($E190,Samples_Ext!$A:$Y,Samples_Seq!O$2,FALSE)</f>
        <v>MagAttract PowerMicrobiome Kit</v>
      </c>
      <c r="P190" s="17" t="str">
        <f>VLOOKUP($E190,Samples_Ext!$A:$Y,Samples_Seq!P$2,FALSE)</f>
        <v>KingFisher</v>
      </c>
      <c r="Q190" s="17" t="str">
        <f>VLOOKUP($E190,Samples_Ext!$A:$Y,Samples_Seq!Q$2,FALSE)</f>
        <v>TissueLyzer</v>
      </c>
      <c r="R190" s="17" t="str">
        <f>VLOOKUP($E190,Samples_Ext!$A:$Y,Samples_Seq!R$2,FALSE)</f>
        <v>Plate</v>
      </c>
      <c r="S190" s="17" t="str">
        <f>VLOOKUP($E190,Samples_Ext!$A:$Y,Samples_Seq!S$2,FALSE)</f>
        <v>None</v>
      </c>
      <c r="T190" s="17" t="str">
        <f>VLOOKUP($E190,Samples_Ext!$A:$Y,Samples_Seq!T$2,FALSE)</f>
        <v>None</v>
      </c>
      <c r="U190" s="17" t="str">
        <f>VLOOKUP($E190,Samples_Ext!$A:$Y,Samples_Seq!U$2,FALSE)</f>
        <v>None</v>
      </c>
      <c r="V190" s="17" t="str">
        <f>VLOOKUP($E190,Samples_Ext!$A:$Y,Samples_Seq!V$2,FALSE)</f>
        <v>None</v>
      </c>
      <c r="W190" s="17" t="str">
        <f>VLOOKUP($E190,Samples_Ext!$A:$Y,Samples_Seq!W$2,FALSE)</f>
        <v>A</v>
      </c>
      <c r="X190" s="17" t="str">
        <f>VLOOKUP($E190,Samples_Ext!$A:$Y,Samples_Seq!X$2,FALSE)</f>
        <v>01</v>
      </c>
      <c r="Y190" s="17" t="str">
        <f>VLOOKUP($E190,Samples_Ext!$A:$Y,Samples_Seq!Y$2,FALSE)</f>
        <v>PC01722</v>
      </c>
      <c r="Z190" s="17">
        <f>VLOOKUP($E190,Samples_Ext!$A:$Y,Samples_Seq!Z$2,FALSE)</f>
        <v>10.8</v>
      </c>
      <c r="AA190" s="17">
        <f>VLOOKUP($E190,Samples_Ext!$A:$Y,Samples_Seq!AA$2,FALSE)</f>
        <v>2.4799999999999995</v>
      </c>
      <c r="AB190" s="17">
        <f>VLOOKUP($E190,Samples_Ext!$A:$Y,Samples_Seq!AB$2,FALSE)</f>
        <v>26.783999999999999</v>
      </c>
      <c r="AC190" s="17" t="str">
        <f>VLOOKUP($E190,Samples_Ext!$A:$Y,Samples_Seq!AC$2,FALSE)</f>
        <v>Yes</v>
      </c>
      <c r="AD190" s="17" t="str">
        <f>VLOOKUP($E190,Samples_Ext!$A:$Y,Samples_Seq!AD$2,FALSE)</f>
        <v>No</v>
      </c>
    </row>
    <row r="191" spans="1:30" s="17" customFormat="1" ht="13.8" hidden="1" x14ac:dyDescent="0.3">
      <c r="A191" s="17" t="s">
        <v>1628</v>
      </c>
      <c r="B191" s="17" t="s">
        <v>1844</v>
      </c>
      <c r="C191" s="17" t="s">
        <v>1715</v>
      </c>
      <c r="D191" s="17" t="s">
        <v>1716</v>
      </c>
      <c r="E191" s="17" t="s">
        <v>240</v>
      </c>
      <c r="F191" s="64" t="str">
        <f t="shared" si="2"/>
        <v>SC249451;</v>
      </c>
      <c r="G191" s="17" t="str">
        <f>IFERROR(VLOOKUP($E191,Samples_Ext!$A:$Y,Samples_Seq!G$2,FALSE),"")</f>
        <v>ZymoC (D6300)_01</v>
      </c>
      <c r="H191" s="17" t="str">
        <f>VLOOKUP($E191,Samples_Ext!$A:$Y,Samples_Seq!H$2,FALSE)</f>
        <v>Ext.Control</v>
      </c>
      <c r="I191" s="17" t="str">
        <f>VLOOKUP($E191,Samples_Ext!$A:$Y,Samples_Seq!I$2,FALSE)</f>
        <v>D6300</v>
      </c>
      <c r="J191" s="17">
        <f>VLOOKUP($E191,Samples_Ext!$A:$Y,Samples_Seq!J$2,FALSE)</f>
        <v>1</v>
      </c>
      <c r="K191" s="17" t="str">
        <f>VLOOKUP($E191,Samples_Ext!$A:$Y,Samples_Seq!K$2,FALSE)</f>
        <v>Zymo.Ext</v>
      </c>
      <c r="L191" s="17" t="str">
        <f>VLOOKUP($E191,Samples_Ext!$A:$Y,Samples_Seq!L$2,FALSE)</f>
        <v>D6300</v>
      </c>
      <c r="M191" s="17" t="str">
        <f>VLOOKUP($E191,Samples_Ext!$A:$Y,Samples_Seq!M$2,FALSE)</f>
        <v>sFEMB-001-R-008</v>
      </c>
      <c r="N191" s="17" t="str">
        <f>VLOOKUP($E191,Samples_Ext!$A:$Y,Samples_Seq!N$2,FALSE)</f>
        <v>Qiagen</v>
      </c>
      <c r="O191" s="17" t="str">
        <f>VLOOKUP($E191,Samples_Ext!$A:$Y,Samples_Seq!O$2,FALSE)</f>
        <v>MagAttract PowerMicrobiome Kit</v>
      </c>
      <c r="P191" s="17" t="str">
        <f>VLOOKUP($E191,Samples_Ext!$A:$Y,Samples_Seq!P$2,FALSE)</f>
        <v>KingFisher</v>
      </c>
      <c r="Q191" s="17" t="str">
        <f>VLOOKUP($E191,Samples_Ext!$A:$Y,Samples_Seq!Q$2,FALSE)</f>
        <v>TissueLyzer</v>
      </c>
      <c r="R191" s="17" t="str">
        <f>VLOOKUP($E191,Samples_Ext!$A:$Y,Samples_Seq!R$2,FALSE)</f>
        <v>Plate</v>
      </c>
      <c r="S191" s="17" t="str">
        <f>VLOOKUP($E191,Samples_Ext!$A:$Y,Samples_Seq!S$2,FALSE)</f>
        <v>None</v>
      </c>
      <c r="T191" s="17" t="str">
        <f>VLOOKUP($E191,Samples_Ext!$A:$Y,Samples_Seq!T$2,FALSE)</f>
        <v>None</v>
      </c>
      <c r="U191" s="17" t="str">
        <f>VLOOKUP($E191,Samples_Ext!$A:$Y,Samples_Seq!U$2,FALSE)</f>
        <v>None</v>
      </c>
      <c r="V191" s="17" t="str">
        <f>VLOOKUP($E191,Samples_Ext!$A:$Y,Samples_Seq!V$2,FALSE)</f>
        <v>None</v>
      </c>
      <c r="W191" s="17" t="str">
        <f>VLOOKUP($E191,Samples_Ext!$A:$Y,Samples_Seq!W$2,FALSE)</f>
        <v>B</v>
      </c>
      <c r="X191" s="17" t="str">
        <f>VLOOKUP($E191,Samples_Ext!$A:$Y,Samples_Seq!X$2,FALSE)</f>
        <v>02</v>
      </c>
      <c r="Y191" s="17" t="str">
        <f>VLOOKUP($E191,Samples_Ext!$A:$Y,Samples_Seq!Y$2,FALSE)</f>
        <v>PC01722</v>
      </c>
      <c r="Z191" s="17">
        <f>VLOOKUP($E191,Samples_Ext!$A:$Y,Samples_Seq!Z$2,FALSE)</f>
        <v>1</v>
      </c>
      <c r="AA191" s="17">
        <f>VLOOKUP($E191,Samples_Ext!$A:$Y,Samples_Seq!AA$2,FALSE)</f>
        <v>0.88</v>
      </c>
      <c r="AB191" s="17">
        <f>VLOOKUP($E191,Samples_Ext!$A:$Y,Samples_Seq!AB$2,FALSE)</f>
        <v>0.88</v>
      </c>
      <c r="AC191" s="17" t="str">
        <f>VLOOKUP($E191,Samples_Ext!$A:$Y,Samples_Seq!AC$2,FALSE)</f>
        <v>Yes</v>
      </c>
      <c r="AD191" s="17" t="str">
        <f>VLOOKUP($E191,Samples_Ext!$A:$Y,Samples_Seq!AD$2,FALSE)</f>
        <v>No</v>
      </c>
    </row>
    <row r="192" spans="1:30" s="17" customFormat="1" ht="13.8" hidden="1" x14ac:dyDescent="0.3">
      <c r="A192" s="17" t="s">
        <v>1636</v>
      </c>
      <c r="B192" s="17" t="s">
        <v>2003</v>
      </c>
      <c r="C192" s="17" t="s">
        <v>1969</v>
      </c>
      <c r="D192" s="17" t="s">
        <v>1970</v>
      </c>
      <c r="E192" s="17" t="s">
        <v>240</v>
      </c>
      <c r="F192" s="64" t="str">
        <f t="shared" si="2"/>
        <v>SC249451;</v>
      </c>
      <c r="G192" s="17" t="str">
        <f>IFERROR(VLOOKUP($E192,Samples_Ext!$A:$Y,Samples_Seq!G$2,FALSE),"")</f>
        <v>ZymoC (D6300)_01</v>
      </c>
      <c r="H192" s="17" t="str">
        <f>VLOOKUP($E192,Samples_Ext!$A:$Y,Samples_Seq!H$2,FALSE)</f>
        <v>Ext.Control</v>
      </c>
      <c r="I192" s="17" t="str">
        <f>VLOOKUP($E192,Samples_Ext!$A:$Y,Samples_Seq!I$2,FALSE)</f>
        <v>D6300</v>
      </c>
      <c r="J192" s="17">
        <f>VLOOKUP($E192,Samples_Ext!$A:$Y,Samples_Seq!J$2,FALSE)</f>
        <v>1</v>
      </c>
      <c r="K192" s="17" t="str">
        <f>VLOOKUP($E192,Samples_Ext!$A:$Y,Samples_Seq!K$2,FALSE)</f>
        <v>Zymo.Ext</v>
      </c>
      <c r="L192" s="17" t="str">
        <f>VLOOKUP($E192,Samples_Ext!$A:$Y,Samples_Seq!L$2,FALSE)</f>
        <v>D6300</v>
      </c>
      <c r="M192" s="17" t="str">
        <f>VLOOKUP($E192,Samples_Ext!$A:$Y,Samples_Seq!M$2,FALSE)</f>
        <v>sFEMB-001-R-008</v>
      </c>
      <c r="N192" s="17" t="str">
        <f>VLOOKUP($E192,Samples_Ext!$A:$Y,Samples_Seq!N$2,FALSE)</f>
        <v>Qiagen</v>
      </c>
      <c r="O192" s="17" t="str">
        <f>VLOOKUP($E192,Samples_Ext!$A:$Y,Samples_Seq!O$2,FALSE)</f>
        <v>MagAttract PowerMicrobiome Kit</v>
      </c>
      <c r="P192" s="17" t="str">
        <f>VLOOKUP($E192,Samples_Ext!$A:$Y,Samples_Seq!P$2,FALSE)</f>
        <v>KingFisher</v>
      </c>
      <c r="Q192" s="17" t="str">
        <f>VLOOKUP($E192,Samples_Ext!$A:$Y,Samples_Seq!Q$2,FALSE)</f>
        <v>TissueLyzer</v>
      </c>
      <c r="R192" s="17" t="str">
        <f>VLOOKUP($E192,Samples_Ext!$A:$Y,Samples_Seq!R$2,FALSE)</f>
        <v>Plate</v>
      </c>
      <c r="S192" s="17" t="str">
        <f>VLOOKUP($E192,Samples_Ext!$A:$Y,Samples_Seq!S$2,FALSE)</f>
        <v>None</v>
      </c>
      <c r="T192" s="17" t="str">
        <f>VLOOKUP($E192,Samples_Ext!$A:$Y,Samples_Seq!T$2,FALSE)</f>
        <v>None</v>
      </c>
      <c r="U192" s="17" t="str">
        <f>VLOOKUP($E192,Samples_Ext!$A:$Y,Samples_Seq!U$2,FALSE)</f>
        <v>None</v>
      </c>
      <c r="V192" s="17" t="str">
        <f>VLOOKUP($E192,Samples_Ext!$A:$Y,Samples_Seq!V$2,FALSE)</f>
        <v>None</v>
      </c>
      <c r="W192" s="17" t="str">
        <f>VLOOKUP($E192,Samples_Ext!$A:$Y,Samples_Seq!W$2,FALSE)</f>
        <v>B</v>
      </c>
      <c r="X192" s="17" t="str">
        <f>VLOOKUP($E192,Samples_Ext!$A:$Y,Samples_Seq!X$2,FALSE)</f>
        <v>02</v>
      </c>
      <c r="Y192" s="17" t="str">
        <f>VLOOKUP($E192,Samples_Ext!$A:$Y,Samples_Seq!Y$2,FALSE)</f>
        <v>PC01722</v>
      </c>
      <c r="Z192" s="17">
        <f>VLOOKUP($E192,Samples_Ext!$A:$Y,Samples_Seq!Z$2,FALSE)</f>
        <v>1</v>
      </c>
      <c r="AA192" s="17">
        <f>VLOOKUP($E192,Samples_Ext!$A:$Y,Samples_Seq!AA$2,FALSE)</f>
        <v>0.88</v>
      </c>
      <c r="AB192" s="17">
        <f>VLOOKUP($E192,Samples_Ext!$A:$Y,Samples_Seq!AB$2,FALSE)</f>
        <v>0.88</v>
      </c>
      <c r="AC192" s="17" t="str">
        <f>VLOOKUP($E192,Samples_Ext!$A:$Y,Samples_Seq!AC$2,FALSE)</f>
        <v>Yes</v>
      </c>
      <c r="AD192" s="17" t="str">
        <f>VLOOKUP($E192,Samples_Ext!$A:$Y,Samples_Seq!AD$2,FALSE)</f>
        <v>No</v>
      </c>
    </row>
    <row r="193" spans="1:31" s="17" customFormat="1" ht="13.8" hidden="1" x14ac:dyDescent="0.3">
      <c r="A193" s="17" t="s">
        <v>1848</v>
      </c>
      <c r="B193" s="17" t="s">
        <v>1849</v>
      </c>
      <c r="C193" s="17" t="s">
        <v>1721</v>
      </c>
      <c r="D193" s="17" t="s">
        <v>1716</v>
      </c>
      <c r="E193" s="17" t="s">
        <v>297</v>
      </c>
      <c r="F193" s="64" t="str">
        <f t="shared" si="2"/>
        <v>SC253181;</v>
      </c>
      <c r="G193" s="17" t="str">
        <f>IFERROR(VLOOKUP($E193,Samples_Ext!$A:$Y,Samples_Seq!G$2,FALSE),"")</f>
        <v>ZymoC (D6300)_23</v>
      </c>
      <c r="H193" s="17" t="str">
        <f>VLOOKUP($E193,Samples_Ext!$A:$Y,Samples_Seq!H$2,FALSE)</f>
        <v>Ext.Control</v>
      </c>
      <c r="I193" s="17" t="str">
        <f>VLOOKUP($E193,Samples_Ext!$A:$Y,Samples_Seq!I$2,FALSE)</f>
        <v>D6300</v>
      </c>
      <c r="J193" s="17">
        <f>VLOOKUP($E193,Samples_Ext!$A:$Y,Samples_Seq!J$2,FALSE)</f>
        <v>17</v>
      </c>
      <c r="K193" s="17" t="str">
        <f>VLOOKUP($E193,Samples_Ext!$A:$Y,Samples_Seq!K$2,FALSE)</f>
        <v>Zymo.Ext</v>
      </c>
      <c r="L193" s="17" t="str">
        <f>VLOOKUP($E193,Samples_Ext!$A:$Y,Samples_Seq!L$2,FALSE)</f>
        <v>D6300</v>
      </c>
      <c r="M193" s="17" t="str">
        <f>VLOOKUP($E193,Samples_Ext!$A:$Y,Samples_Seq!M$2,FALSE)</f>
        <v>sFEMB-001-R-009</v>
      </c>
      <c r="N193" s="17" t="str">
        <f>VLOOKUP($E193,Samples_Ext!$A:$Y,Samples_Seq!N$2,FALSE)</f>
        <v>Qiagen</v>
      </c>
      <c r="O193" s="17" t="str">
        <f>VLOOKUP($E193,Samples_Ext!$A:$Y,Samples_Seq!O$2,FALSE)</f>
        <v>QIAamp with Modifications</v>
      </c>
      <c r="P193" s="17" t="str">
        <f>VLOOKUP($E193,Samples_Ext!$A:$Y,Samples_Seq!P$2,FALSE)</f>
        <v>None</v>
      </c>
      <c r="Q193" s="17" t="str">
        <f>VLOOKUP($E193,Samples_Ext!$A:$Y,Samples_Seq!Q$2,FALSE)</f>
        <v>Vertical</v>
      </c>
      <c r="R193" s="17" t="str">
        <f>VLOOKUP($E193,Samples_Ext!$A:$Y,Samples_Seq!R$2,FALSE)</f>
        <v>Tubes</v>
      </c>
      <c r="S193" s="17" t="str">
        <f>VLOOKUP($E193,Samples_Ext!$A:$Y,Samples_Seq!S$2,FALSE)</f>
        <v>None</v>
      </c>
      <c r="T193" s="17" t="str">
        <f>VLOOKUP($E193,Samples_Ext!$A:$Y,Samples_Seq!T$2,FALSE)</f>
        <v>None</v>
      </c>
      <c r="U193" s="17" t="str">
        <f>VLOOKUP($E193,Samples_Ext!$A:$Y,Samples_Seq!U$2,FALSE)</f>
        <v>None</v>
      </c>
      <c r="V193" s="17" t="str">
        <f>VLOOKUP($E193,Samples_Ext!$A:$Y,Samples_Seq!V$2,FALSE)</f>
        <v>None</v>
      </c>
      <c r="W193" s="17" t="str">
        <f>VLOOKUP($E193,Samples_Ext!$A:$Y,Samples_Seq!W$2,FALSE)</f>
        <v>A</v>
      </c>
      <c r="X193" s="17" t="str">
        <f>VLOOKUP($E193,Samples_Ext!$A:$Y,Samples_Seq!X$2,FALSE)</f>
        <v>01</v>
      </c>
      <c r="Y193" s="17" t="str">
        <f>VLOOKUP($E193,Samples_Ext!$A:$Y,Samples_Seq!Y$2,FALSE)</f>
        <v>PC01913</v>
      </c>
      <c r="Z193" s="17">
        <f>VLOOKUP($E193,Samples_Ext!$A:$Y,Samples_Seq!Z$2,FALSE)</f>
        <v>1</v>
      </c>
      <c r="AA193" s="17">
        <f>VLOOKUP($E193,Samples_Ext!$A:$Y,Samples_Seq!AA$2,FALSE)</f>
        <v>1.36</v>
      </c>
      <c r="AB193" s="17">
        <f>VLOOKUP($E193,Samples_Ext!$A:$Y,Samples_Seq!AB$2,FALSE)</f>
        <v>1.36</v>
      </c>
      <c r="AC193" s="17" t="str">
        <f>VLOOKUP($E193,Samples_Ext!$A:$Y,Samples_Seq!AC$2,FALSE)</f>
        <v>Yes</v>
      </c>
      <c r="AD193" s="17" t="str">
        <f>VLOOKUP($E193,Samples_Ext!$A:$Y,Samples_Seq!AD$2,FALSE)</f>
        <v>No</v>
      </c>
    </row>
    <row r="194" spans="1:31" s="17" customFormat="1" ht="13.8" hidden="1" x14ac:dyDescent="0.3">
      <c r="A194" s="17" t="s">
        <v>2005</v>
      </c>
      <c r="B194" s="17" t="s">
        <v>2006</v>
      </c>
      <c r="C194" s="17" t="s">
        <v>1969</v>
      </c>
      <c r="D194" s="17" t="s">
        <v>1970</v>
      </c>
      <c r="E194" s="17" t="s">
        <v>297</v>
      </c>
      <c r="F194" s="64" t="str">
        <f t="shared" si="2"/>
        <v>SC253181;</v>
      </c>
      <c r="G194" s="17" t="str">
        <f>IFERROR(VLOOKUP($E194,Samples_Ext!$A:$Y,Samples_Seq!G$2,FALSE),"")</f>
        <v>ZymoC (D6300)_23</v>
      </c>
      <c r="H194" s="17" t="str">
        <f>VLOOKUP($E194,Samples_Ext!$A:$Y,Samples_Seq!H$2,FALSE)</f>
        <v>Ext.Control</v>
      </c>
      <c r="I194" s="17" t="str">
        <f>VLOOKUP($E194,Samples_Ext!$A:$Y,Samples_Seq!I$2,FALSE)</f>
        <v>D6300</v>
      </c>
      <c r="J194" s="17">
        <f>VLOOKUP($E194,Samples_Ext!$A:$Y,Samples_Seq!J$2,FALSE)</f>
        <v>17</v>
      </c>
      <c r="K194" s="17" t="str">
        <f>VLOOKUP($E194,Samples_Ext!$A:$Y,Samples_Seq!K$2,FALSE)</f>
        <v>Zymo.Ext</v>
      </c>
      <c r="L194" s="17" t="str">
        <f>VLOOKUP($E194,Samples_Ext!$A:$Y,Samples_Seq!L$2,FALSE)</f>
        <v>D6300</v>
      </c>
      <c r="M194" s="17" t="str">
        <f>VLOOKUP($E194,Samples_Ext!$A:$Y,Samples_Seq!M$2,FALSE)</f>
        <v>sFEMB-001-R-009</v>
      </c>
      <c r="N194" s="17" t="str">
        <f>VLOOKUP($E194,Samples_Ext!$A:$Y,Samples_Seq!N$2,FALSE)</f>
        <v>Qiagen</v>
      </c>
      <c r="O194" s="17" t="str">
        <f>VLOOKUP($E194,Samples_Ext!$A:$Y,Samples_Seq!O$2,FALSE)</f>
        <v>QIAamp with Modifications</v>
      </c>
      <c r="P194" s="17" t="str">
        <f>VLOOKUP($E194,Samples_Ext!$A:$Y,Samples_Seq!P$2,FALSE)</f>
        <v>None</v>
      </c>
      <c r="Q194" s="17" t="str">
        <f>VLOOKUP($E194,Samples_Ext!$A:$Y,Samples_Seq!Q$2,FALSE)</f>
        <v>Vertical</v>
      </c>
      <c r="R194" s="17" t="str">
        <f>VLOOKUP($E194,Samples_Ext!$A:$Y,Samples_Seq!R$2,FALSE)</f>
        <v>Tubes</v>
      </c>
      <c r="S194" s="17" t="str">
        <f>VLOOKUP($E194,Samples_Ext!$A:$Y,Samples_Seq!S$2,FALSE)</f>
        <v>None</v>
      </c>
      <c r="T194" s="17" t="str">
        <f>VLOOKUP($E194,Samples_Ext!$A:$Y,Samples_Seq!T$2,FALSE)</f>
        <v>None</v>
      </c>
      <c r="U194" s="17" t="str">
        <f>VLOOKUP($E194,Samples_Ext!$A:$Y,Samples_Seq!U$2,FALSE)</f>
        <v>None</v>
      </c>
      <c r="V194" s="17" t="str">
        <f>VLOOKUP($E194,Samples_Ext!$A:$Y,Samples_Seq!V$2,FALSE)</f>
        <v>None</v>
      </c>
      <c r="W194" s="17" t="str">
        <f>VLOOKUP($E194,Samples_Ext!$A:$Y,Samples_Seq!W$2,FALSE)</f>
        <v>A</v>
      </c>
      <c r="X194" s="17" t="str">
        <f>VLOOKUP($E194,Samples_Ext!$A:$Y,Samples_Seq!X$2,FALSE)</f>
        <v>01</v>
      </c>
      <c r="Y194" s="17" t="str">
        <f>VLOOKUP($E194,Samples_Ext!$A:$Y,Samples_Seq!Y$2,FALSE)</f>
        <v>PC01913</v>
      </c>
      <c r="Z194" s="17">
        <f>VLOOKUP($E194,Samples_Ext!$A:$Y,Samples_Seq!Z$2,FALSE)</f>
        <v>1</v>
      </c>
      <c r="AA194" s="17">
        <f>VLOOKUP($E194,Samples_Ext!$A:$Y,Samples_Seq!AA$2,FALSE)</f>
        <v>1.36</v>
      </c>
      <c r="AB194" s="17">
        <f>VLOOKUP($E194,Samples_Ext!$A:$Y,Samples_Seq!AB$2,FALSE)</f>
        <v>1.36</v>
      </c>
      <c r="AC194" s="17" t="str">
        <f>VLOOKUP($E194,Samples_Ext!$A:$Y,Samples_Seq!AC$2,FALSE)</f>
        <v>Yes</v>
      </c>
      <c r="AD194" s="17" t="str">
        <f>VLOOKUP($E194,Samples_Ext!$A:$Y,Samples_Seq!AD$2,FALSE)</f>
        <v>No</v>
      </c>
    </row>
    <row r="195" spans="1:31" s="17" customFormat="1" ht="13.8" hidden="1" x14ac:dyDescent="0.3">
      <c r="A195" s="17" t="s">
        <v>305</v>
      </c>
      <c r="B195" s="17" t="s">
        <v>1860</v>
      </c>
      <c r="C195" s="17" t="s">
        <v>1721</v>
      </c>
      <c r="D195" s="17" t="s">
        <v>1716</v>
      </c>
      <c r="E195" s="17" t="s">
        <v>305</v>
      </c>
      <c r="F195" s="64" t="str">
        <f t="shared" si="2"/>
        <v>SC253189;</v>
      </c>
      <c r="G195" s="17" t="str">
        <f>IFERROR(VLOOKUP($E195,Samples_Ext!$A:$Y,Samples_Seq!G$2,FALSE),"")</f>
        <v>ZymoC (D6300)_05</v>
      </c>
      <c r="H195" s="17" t="str">
        <f>VLOOKUP($E195,Samples_Ext!$A:$Y,Samples_Seq!H$2,FALSE)</f>
        <v>Ext.Control</v>
      </c>
      <c r="I195" s="17" t="str">
        <f>VLOOKUP($E195,Samples_Ext!$A:$Y,Samples_Seq!I$2,FALSE)</f>
        <v>D6300</v>
      </c>
      <c r="J195" s="17">
        <f>VLOOKUP($E195,Samples_Ext!$A:$Y,Samples_Seq!J$2,FALSE)</f>
        <v>5</v>
      </c>
      <c r="K195" s="17" t="str">
        <f>VLOOKUP($E195,Samples_Ext!$A:$Y,Samples_Seq!K$2,FALSE)</f>
        <v>Zymo.Ext</v>
      </c>
      <c r="L195" s="17" t="str">
        <f>VLOOKUP($E195,Samples_Ext!$A:$Y,Samples_Seq!L$2,FALSE)</f>
        <v>D6300</v>
      </c>
      <c r="M195" s="17" t="str">
        <f>VLOOKUP($E195,Samples_Ext!$A:$Y,Samples_Seq!M$2,FALSE)</f>
        <v>sFEMB-001-R-009</v>
      </c>
      <c r="N195" s="17" t="str">
        <f>VLOOKUP($E195,Samples_Ext!$A:$Y,Samples_Seq!N$2,FALSE)</f>
        <v>Qiagen</v>
      </c>
      <c r="O195" s="17" t="str">
        <f>VLOOKUP($E195,Samples_Ext!$A:$Y,Samples_Seq!O$2,FALSE)</f>
        <v>QIAamp with Modifications</v>
      </c>
      <c r="P195" s="17" t="str">
        <f>VLOOKUP($E195,Samples_Ext!$A:$Y,Samples_Seq!P$2,FALSE)</f>
        <v>None</v>
      </c>
      <c r="Q195" s="17" t="str">
        <f>VLOOKUP($E195,Samples_Ext!$A:$Y,Samples_Seq!Q$2,FALSE)</f>
        <v>Vertical</v>
      </c>
      <c r="R195" s="17" t="str">
        <f>VLOOKUP($E195,Samples_Ext!$A:$Y,Samples_Seq!R$2,FALSE)</f>
        <v>Tubes</v>
      </c>
      <c r="S195" s="17" t="str">
        <f>VLOOKUP($E195,Samples_Ext!$A:$Y,Samples_Seq!S$2,FALSE)</f>
        <v>None</v>
      </c>
      <c r="T195" s="17" t="str">
        <f>VLOOKUP($E195,Samples_Ext!$A:$Y,Samples_Seq!T$2,FALSE)</f>
        <v>None</v>
      </c>
      <c r="U195" s="17" t="str">
        <f>VLOOKUP($E195,Samples_Ext!$A:$Y,Samples_Seq!U$2,FALSE)</f>
        <v>None</v>
      </c>
      <c r="V195" s="17" t="str">
        <f>VLOOKUP($E195,Samples_Ext!$A:$Y,Samples_Seq!V$2,FALSE)</f>
        <v>None</v>
      </c>
      <c r="W195" s="17" t="str">
        <f>VLOOKUP($E195,Samples_Ext!$A:$Y,Samples_Seq!W$2,FALSE)</f>
        <v>A</v>
      </c>
      <c r="X195" s="17" t="str">
        <f>VLOOKUP($E195,Samples_Ext!$A:$Y,Samples_Seq!X$2,FALSE)</f>
        <v>02</v>
      </c>
      <c r="Y195" s="17" t="str">
        <f>VLOOKUP($E195,Samples_Ext!$A:$Y,Samples_Seq!Y$2,FALSE)</f>
        <v>PC01913</v>
      </c>
      <c r="Z195" s="17">
        <f>VLOOKUP($E195,Samples_Ext!$A:$Y,Samples_Seq!Z$2,FALSE)</f>
        <v>10.5</v>
      </c>
      <c r="AA195" s="17">
        <f>VLOOKUP($E195,Samples_Ext!$A:$Y,Samples_Seq!AA$2,FALSE)</f>
        <v>2.44</v>
      </c>
      <c r="AB195" s="17">
        <f>VLOOKUP($E195,Samples_Ext!$A:$Y,Samples_Seq!AB$2,FALSE)</f>
        <v>25.619999999999997</v>
      </c>
      <c r="AC195" s="17" t="str">
        <f>VLOOKUP($E195,Samples_Ext!$A:$Y,Samples_Seq!AC$2,FALSE)</f>
        <v>Yes</v>
      </c>
      <c r="AD195" s="17" t="str">
        <f>VLOOKUP($E195,Samples_Ext!$A:$Y,Samples_Seq!AD$2,FALSE)</f>
        <v>No</v>
      </c>
    </row>
    <row r="196" spans="1:31" s="17" customFormat="1" ht="13.8" hidden="1" x14ac:dyDescent="0.3">
      <c r="A196" s="17" t="s">
        <v>310</v>
      </c>
      <c r="B196" s="17" t="s">
        <v>1868</v>
      </c>
      <c r="C196" s="17" t="s">
        <v>1721</v>
      </c>
      <c r="D196" s="17" t="s">
        <v>1716</v>
      </c>
      <c r="E196" s="17" t="s">
        <v>310</v>
      </c>
      <c r="F196" s="64" t="str">
        <f t="shared" ref="F196:F259" si="3">_xlfn.CONCAT(E196,";")</f>
        <v>SC253194;</v>
      </c>
      <c r="G196" s="17" t="str">
        <f>IFERROR(VLOOKUP($E196,Samples_Ext!$A:$Y,Samples_Seq!G$2,FALSE),"")</f>
        <v>ZymoC (D6300)_02</v>
      </c>
      <c r="H196" s="17" t="str">
        <f>VLOOKUP($E196,Samples_Ext!$A:$Y,Samples_Seq!H$2,FALSE)</f>
        <v>Ext.Control</v>
      </c>
      <c r="I196" s="17" t="str">
        <f>VLOOKUP($E196,Samples_Ext!$A:$Y,Samples_Seq!I$2,FALSE)</f>
        <v>D6300</v>
      </c>
      <c r="J196" s="17">
        <f>VLOOKUP($E196,Samples_Ext!$A:$Y,Samples_Seq!J$2,FALSE)</f>
        <v>2</v>
      </c>
      <c r="K196" s="17" t="str">
        <f>VLOOKUP($E196,Samples_Ext!$A:$Y,Samples_Seq!K$2,FALSE)</f>
        <v>Zymo.Ext</v>
      </c>
      <c r="L196" s="17" t="str">
        <f>VLOOKUP($E196,Samples_Ext!$A:$Y,Samples_Seq!L$2,FALSE)</f>
        <v>D6300</v>
      </c>
      <c r="M196" s="17" t="str">
        <f>VLOOKUP($E196,Samples_Ext!$A:$Y,Samples_Seq!M$2,FALSE)</f>
        <v>sFEMB-001-R-010</v>
      </c>
      <c r="N196" s="17" t="str">
        <f>VLOOKUP($E196,Samples_Ext!$A:$Y,Samples_Seq!N$2,FALSE)</f>
        <v>Qiagen</v>
      </c>
      <c r="O196" s="17" t="str">
        <f>VLOOKUP($E196,Samples_Ext!$A:$Y,Samples_Seq!O$2,FALSE)</f>
        <v>QIAamp with Modifications</v>
      </c>
      <c r="P196" s="17" t="str">
        <f>VLOOKUP($E196,Samples_Ext!$A:$Y,Samples_Seq!P$2,FALSE)</f>
        <v>None</v>
      </c>
      <c r="Q196" s="17" t="str">
        <f>VLOOKUP($E196,Samples_Ext!$A:$Y,Samples_Seq!Q$2,FALSE)</f>
        <v>Vertical</v>
      </c>
      <c r="R196" s="17" t="str">
        <f>VLOOKUP($E196,Samples_Ext!$A:$Y,Samples_Seq!R$2,FALSE)</f>
        <v>Tubes</v>
      </c>
      <c r="S196" s="17" t="str">
        <f>VLOOKUP($E196,Samples_Ext!$A:$Y,Samples_Seq!S$2,FALSE)</f>
        <v>None</v>
      </c>
      <c r="T196" s="17" t="str">
        <f>VLOOKUP($E196,Samples_Ext!$A:$Y,Samples_Seq!T$2,FALSE)</f>
        <v>None</v>
      </c>
      <c r="U196" s="17" t="str">
        <f>VLOOKUP($E196,Samples_Ext!$A:$Y,Samples_Seq!U$2,FALSE)</f>
        <v>None</v>
      </c>
      <c r="V196" s="17" t="str">
        <f>VLOOKUP($E196,Samples_Ext!$A:$Y,Samples_Seq!V$2,FALSE)</f>
        <v>None</v>
      </c>
      <c r="W196" s="17" t="str">
        <f>VLOOKUP($E196,Samples_Ext!$A:$Y,Samples_Seq!W$2,FALSE)</f>
        <v>B</v>
      </c>
      <c r="X196" s="17" t="str">
        <f>VLOOKUP($E196,Samples_Ext!$A:$Y,Samples_Seq!X$2,FALSE)</f>
        <v>01</v>
      </c>
      <c r="Y196" s="17" t="str">
        <f>VLOOKUP($E196,Samples_Ext!$A:$Y,Samples_Seq!Y$2,FALSE)</f>
        <v>PC01914</v>
      </c>
      <c r="Z196" s="17">
        <f>VLOOKUP($E196,Samples_Ext!$A:$Y,Samples_Seq!Z$2,FALSE)</f>
        <v>16</v>
      </c>
      <c r="AA196" s="17">
        <f>VLOOKUP($E196,Samples_Ext!$A:$Y,Samples_Seq!AA$2,FALSE)</f>
        <v>1.22</v>
      </c>
      <c r="AB196" s="17">
        <f>VLOOKUP($E196,Samples_Ext!$A:$Y,Samples_Seq!AB$2,FALSE)</f>
        <v>19.52</v>
      </c>
      <c r="AC196" s="17" t="str">
        <f>VLOOKUP($E196,Samples_Ext!$A:$Y,Samples_Seq!AC$2,FALSE)</f>
        <v>Yes</v>
      </c>
      <c r="AD196" s="17" t="str">
        <f>VLOOKUP($E196,Samples_Ext!$A:$Y,Samples_Seq!AD$2,FALSE)</f>
        <v>No</v>
      </c>
    </row>
    <row r="197" spans="1:31" s="17" customFormat="1" ht="13.8" hidden="1" x14ac:dyDescent="0.3">
      <c r="A197" s="17" t="s">
        <v>1871</v>
      </c>
      <c r="B197" s="17" t="s">
        <v>1872</v>
      </c>
      <c r="C197" s="17" t="s">
        <v>1721</v>
      </c>
      <c r="D197" s="17" t="s">
        <v>1716</v>
      </c>
      <c r="E197" s="17" t="s">
        <v>312</v>
      </c>
      <c r="F197" s="64" t="str">
        <f t="shared" si="3"/>
        <v>SC253196;</v>
      </c>
      <c r="G197" s="17" t="str">
        <f>IFERROR(VLOOKUP($E197,Samples_Ext!$A:$Y,Samples_Seq!G$2,FALSE),"")</f>
        <v>ZymoC (D6300)_03</v>
      </c>
      <c r="H197" s="17" t="str">
        <f>VLOOKUP($E197,Samples_Ext!$A:$Y,Samples_Seq!H$2,FALSE)</f>
        <v>Ext.Control</v>
      </c>
      <c r="I197" s="17" t="str">
        <f>VLOOKUP($E197,Samples_Ext!$A:$Y,Samples_Seq!I$2,FALSE)</f>
        <v>D6300</v>
      </c>
      <c r="J197" s="17">
        <f>VLOOKUP($E197,Samples_Ext!$A:$Y,Samples_Seq!J$2,FALSE)</f>
        <v>3</v>
      </c>
      <c r="K197" s="17" t="str">
        <f>VLOOKUP($E197,Samples_Ext!$A:$Y,Samples_Seq!K$2,FALSE)</f>
        <v>Zymo.Ext</v>
      </c>
      <c r="L197" s="17" t="str">
        <f>VLOOKUP($E197,Samples_Ext!$A:$Y,Samples_Seq!L$2,FALSE)</f>
        <v>D6300</v>
      </c>
      <c r="M197" s="17" t="str">
        <f>VLOOKUP($E197,Samples_Ext!$A:$Y,Samples_Seq!M$2,FALSE)</f>
        <v>sFEMB-001-R-010</v>
      </c>
      <c r="N197" s="17" t="str">
        <f>VLOOKUP($E197,Samples_Ext!$A:$Y,Samples_Seq!N$2,FALSE)</f>
        <v>Qiagen</v>
      </c>
      <c r="O197" s="17" t="str">
        <f>VLOOKUP($E197,Samples_Ext!$A:$Y,Samples_Seq!O$2,FALSE)</f>
        <v>QIAamp with Modifications</v>
      </c>
      <c r="P197" s="17" t="str">
        <f>VLOOKUP($E197,Samples_Ext!$A:$Y,Samples_Seq!P$2,FALSE)</f>
        <v>None</v>
      </c>
      <c r="Q197" s="17" t="str">
        <f>VLOOKUP($E197,Samples_Ext!$A:$Y,Samples_Seq!Q$2,FALSE)</f>
        <v>Vertical</v>
      </c>
      <c r="R197" s="17" t="str">
        <f>VLOOKUP($E197,Samples_Ext!$A:$Y,Samples_Seq!R$2,FALSE)</f>
        <v>Tubes</v>
      </c>
      <c r="S197" s="17" t="str">
        <f>VLOOKUP($E197,Samples_Ext!$A:$Y,Samples_Seq!S$2,FALSE)</f>
        <v>None</v>
      </c>
      <c r="T197" s="17" t="str">
        <f>VLOOKUP($E197,Samples_Ext!$A:$Y,Samples_Seq!T$2,FALSE)</f>
        <v>None</v>
      </c>
      <c r="U197" s="17" t="str">
        <f>VLOOKUP($E197,Samples_Ext!$A:$Y,Samples_Seq!U$2,FALSE)</f>
        <v>None</v>
      </c>
      <c r="V197" s="17" t="str">
        <f>VLOOKUP($E197,Samples_Ext!$A:$Y,Samples_Seq!V$2,FALSE)</f>
        <v>None</v>
      </c>
      <c r="W197" s="17" t="str">
        <f>VLOOKUP($E197,Samples_Ext!$A:$Y,Samples_Seq!W$2,FALSE)</f>
        <v>D</v>
      </c>
      <c r="X197" s="17" t="str">
        <f>VLOOKUP($E197,Samples_Ext!$A:$Y,Samples_Seq!X$2,FALSE)</f>
        <v>01</v>
      </c>
      <c r="Y197" s="17" t="str">
        <f>VLOOKUP($E197,Samples_Ext!$A:$Y,Samples_Seq!Y$2,FALSE)</f>
        <v>PC01914</v>
      </c>
      <c r="Z197" s="17">
        <f>VLOOKUP($E197,Samples_Ext!$A:$Y,Samples_Seq!Z$2,FALSE)</f>
        <v>1</v>
      </c>
      <c r="AA197" s="17">
        <f>VLOOKUP($E197,Samples_Ext!$A:$Y,Samples_Seq!AA$2,FALSE)</f>
        <v>1.1000000000000001</v>
      </c>
      <c r="AB197" s="17">
        <f>VLOOKUP($E197,Samples_Ext!$A:$Y,Samples_Seq!AB$2,FALSE)</f>
        <v>1.1000000000000001</v>
      </c>
      <c r="AC197" s="17" t="str">
        <f>VLOOKUP($E197,Samples_Ext!$A:$Y,Samples_Seq!AC$2,FALSE)</f>
        <v>Yes</v>
      </c>
      <c r="AD197" s="17" t="str">
        <f>VLOOKUP($E197,Samples_Ext!$A:$Y,Samples_Seq!AD$2,FALSE)</f>
        <v>No</v>
      </c>
    </row>
    <row r="198" spans="1:31" s="17" customFormat="1" ht="13.8" hidden="1" x14ac:dyDescent="0.3">
      <c r="A198" s="17" t="s">
        <v>2018</v>
      </c>
      <c r="B198" s="17" t="s">
        <v>2019</v>
      </c>
      <c r="C198" s="17" t="s">
        <v>1969</v>
      </c>
      <c r="D198" s="17" t="s">
        <v>1970</v>
      </c>
      <c r="E198" s="17" t="s">
        <v>312</v>
      </c>
      <c r="F198" s="64" t="str">
        <f t="shared" si="3"/>
        <v>SC253196;</v>
      </c>
      <c r="G198" s="17" t="str">
        <f>IFERROR(VLOOKUP($E198,Samples_Ext!$A:$Y,Samples_Seq!G$2,FALSE),"")</f>
        <v>ZymoC (D6300)_03</v>
      </c>
      <c r="H198" s="17" t="str">
        <f>VLOOKUP($E198,Samples_Ext!$A:$Y,Samples_Seq!H$2,FALSE)</f>
        <v>Ext.Control</v>
      </c>
      <c r="I198" s="17" t="str">
        <f>VLOOKUP($E198,Samples_Ext!$A:$Y,Samples_Seq!I$2,FALSE)</f>
        <v>D6300</v>
      </c>
      <c r="J198" s="17">
        <f>VLOOKUP($E198,Samples_Ext!$A:$Y,Samples_Seq!J$2,FALSE)</f>
        <v>3</v>
      </c>
      <c r="K198" s="17" t="str">
        <f>VLOOKUP($E198,Samples_Ext!$A:$Y,Samples_Seq!K$2,FALSE)</f>
        <v>Zymo.Ext</v>
      </c>
      <c r="L198" s="17" t="str">
        <f>VLOOKUP($E198,Samples_Ext!$A:$Y,Samples_Seq!L$2,FALSE)</f>
        <v>D6300</v>
      </c>
      <c r="M198" s="17" t="str">
        <f>VLOOKUP($E198,Samples_Ext!$A:$Y,Samples_Seq!M$2,FALSE)</f>
        <v>sFEMB-001-R-010</v>
      </c>
      <c r="N198" s="17" t="str">
        <f>VLOOKUP($E198,Samples_Ext!$A:$Y,Samples_Seq!N$2,FALSE)</f>
        <v>Qiagen</v>
      </c>
      <c r="O198" s="17" t="str">
        <f>VLOOKUP($E198,Samples_Ext!$A:$Y,Samples_Seq!O$2,FALSE)</f>
        <v>QIAamp with Modifications</v>
      </c>
      <c r="P198" s="17" t="str">
        <f>VLOOKUP($E198,Samples_Ext!$A:$Y,Samples_Seq!P$2,FALSE)</f>
        <v>None</v>
      </c>
      <c r="Q198" s="17" t="str">
        <f>VLOOKUP($E198,Samples_Ext!$A:$Y,Samples_Seq!Q$2,FALSE)</f>
        <v>Vertical</v>
      </c>
      <c r="R198" s="17" t="str">
        <f>VLOOKUP($E198,Samples_Ext!$A:$Y,Samples_Seq!R$2,FALSE)</f>
        <v>Tubes</v>
      </c>
      <c r="S198" s="17" t="str">
        <f>VLOOKUP($E198,Samples_Ext!$A:$Y,Samples_Seq!S$2,FALSE)</f>
        <v>None</v>
      </c>
      <c r="T198" s="17" t="str">
        <f>VLOOKUP($E198,Samples_Ext!$A:$Y,Samples_Seq!T$2,FALSE)</f>
        <v>None</v>
      </c>
      <c r="U198" s="17" t="str">
        <f>VLOOKUP($E198,Samples_Ext!$A:$Y,Samples_Seq!U$2,FALSE)</f>
        <v>None</v>
      </c>
      <c r="V198" s="17" t="str">
        <f>VLOOKUP($E198,Samples_Ext!$A:$Y,Samples_Seq!V$2,FALSE)</f>
        <v>None</v>
      </c>
      <c r="W198" s="17" t="str">
        <f>VLOOKUP($E198,Samples_Ext!$A:$Y,Samples_Seq!W$2,FALSE)</f>
        <v>D</v>
      </c>
      <c r="X198" s="17" t="str">
        <f>VLOOKUP($E198,Samples_Ext!$A:$Y,Samples_Seq!X$2,FALSE)</f>
        <v>01</v>
      </c>
      <c r="Y198" s="17" t="str">
        <f>VLOOKUP($E198,Samples_Ext!$A:$Y,Samples_Seq!Y$2,FALSE)</f>
        <v>PC01914</v>
      </c>
      <c r="Z198" s="17">
        <f>VLOOKUP($E198,Samples_Ext!$A:$Y,Samples_Seq!Z$2,FALSE)</f>
        <v>1</v>
      </c>
      <c r="AA198" s="17">
        <f>VLOOKUP($E198,Samples_Ext!$A:$Y,Samples_Seq!AA$2,FALSE)</f>
        <v>1.1000000000000001</v>
      </c>
      <c r="AB198" s="17">
        <f>VLOOKUP($E198,Samples_Ext!$A:$Y,Samples_Seq!AB$2,FALSE)</f>
        <v>1.1000000000000001</v>
      </c>
      <c r="AC198" s="17" t="str">
        <f>VLOOKUP($E198,Samples_Ext!$A:$Y,Samples_Seq!AC$2,FALSE)</f>
        <v>Yes</v>
      </c>
      <c r="AD198" s="17" t="str">
        <f>VLOOKUP($E198,Samples_Ext!$A:$Y,Samples_Seq!AD$2,FALSE)</f>
        <v>No</v>
      </c>
    </row>
    <row r="199" spans="1:31" s="17" customFormat="1" ht="13.8" hidden="1" x14ac:dyDescent="0.3">
      <c r="A199" s="17" t="s">
        <v>323</v>
      </c>
      <c r="B199" s="17" t="s">
        <v>1900</v>
      </c>
      <c r="C199" s="17" t="s">
        <v>1715</v>
      </c>
      <c r="D199" s="17" t="s">
        <v>1716</v>
      </c>
      <c r="E199" s="17" t="s">
        <v>323</v>
      </c>
      <c r="F199" s="64" t="str">
        <f t="shared" si="3"/>
        <v>SC253844;</v>
      </c>
      <c r="G199" s="17" t="str">
        <f>IFERROR(VLOOKUP($E199,Samples_Ext!$A:$Y,Samples_Seq!G$2,FALSE),"")</f>
        <v>ZymoC (D6300)_06</v>
      </c>
      <c r="H199" s="17" t="str">
        <f>VLOOKUP($E199,Samples_Ext!$A:$Y,Samples_Seq!H$2,FALSE)</f>
        <v>Ext.Control</v>
      </c>
      <c r="I199" s="17" t="str">
        <f>VLOOKUP($E199,Samples_Ext!$A:$Y,Samples_Seq!I$2,FALSE)</f>
        <v>D6300</v>
      </c>
      <c r="J199" s="17">
        <f>VLOOKUP($E199,Samples_Ext!$A:$Y,Samples_Seq!J$2,FALSE)</f>
        <v>6</v>
      </c>
      <c r="K199" s="17" t="str">
        <f>VLOOKUP($E199,Samples_Ext!$A:$Y,Samples_Seq!K$2,FALSE)</f>
        <v>Zymo.Ext</v>
      </c>
      <c r="L199" s="17" t="str">
        <f>VLOOKUP($E199,Samples_Ext!$A:$Y,Samples_Seq!L$2,FALSE)</f>
        <v>D6300</v>
      </c>
      <c r="M199" s="17" t="str">
        <f>VLOOKUP($E199,Samples_Ext!$A:$Y,Samples_Seq!M$2,FALSE)</f>
        <v>sFEMB-001-R-011</v>
      </c>
      <c r="N199" s="17" t="str">
        <f>VLOOKUP($E199,Samples_Ext!$A:$Y,Samples_Seq!N$2,FALSE)</f>
        <v>Qiagen</v>
      </c>
      <c r="O199" s="17" t="str">
        <f>VLOOKUP($E199,Samples_Ext!$A:$Y,Samples_Seq!O$2,FALSE)</f>
        <v>DSP Virus</v>
      </c>
      <c r="P199" s="17" t="str">
        <f>VLOOKUP($E199,Samples_Ext!$A:$Y,Samples_Seq!P$2,FALSE)</f>
        <v>QIASymphony</v>
      </c>
      <c r="Q199" s="17" t="str">
        <f>VLOOKUP($E199,Samples_Ext!$A:$Y,Samples_Seq!Q$2,FALSE)</f>
        <v>Vertical</v>
      </c>
      <c r="R199" s="17" t="str">
        <f>VLOOKUP($E199,Samples_Ext!$A:$Y,Samples_Seq!R$2,FALSE)</f>
        <v>Tubes</v>
      </c>
      <c r="S199" s="17" t="str">
        <f>VLOOKUP($E199,Samples_Ext!$A:$Y,Samples_Seq!S$2,FALSE)</f>
        <v>None</v>
      </c>
      <c r="T199" s="17" t="str">
        <f>VLOOKUP($E199,Samples_Ext!$A:$Y,Samples_Seq!T$2,FALSE)</f>
        <v>None</v>
      </c>
      <c r="U199" s="17" t="str">
        <f>VLOOKUP($E199,Samples_Ext!$A:$Y,Samples_Seq!U$2,FALSE)</f>
        <v>None</v>
      </c>
      <c r="V199" s="17" t="str">
        <f>VLOOKUP($E199,Samples_Ext!$A:$Y,Samples_Seq!V$2,FALSE)</f>
        <v>None</v>
      </c>
      <c r="W199" s="17" t="str">
        <f>VLOOKUP($E199,Samples_Ext!$A:$Y,Samples_Seq!W$2,FALSE)</f>
        <v>B</v>
      </c>
      <c r="X199" s="17" t="str">
        <f>VLOOKUP($E199,Samples_Ext!$A:$Y,Samples_Seq!X$2,FALSE)</f>
        <v>01</v>
      </c>
      <c r="Y199" s="17" t="str">
        <f>VLOOKUP($E199,Samples_Ext!$A:$Y,Samples_Seq!Y$2,FALSE)</f>
        <v>PC02231</v>
      </c>
      <c r="Z199" s="17">
        <f>VLOOKUP($E199,Samples_Ext!$A:$Y,Samples_Seq!Z$2,FALSE)</f>
        <v>76.099999999999994</v>
      </c>
      <c r="AA199" s="17">
        <f>VLOOKUP($E199,Samples_Ext!$A:$Y,Samples_Seq!AA$2,FALSE)</f>
        <v>2.5099999999999998</v>
      </c>
      <c r="AB199" s="17">
        <f>VLOOKUP($E199,Samples_Ext!$A:$Y,Samples_Seq!AB$2,FALSE)</f>
        <v>191.01099999999997</v>
      </c>
      <c r="AC199" s="17" t="str">
        <f>VLOOKUP($E199,Samples_Ext!$A:$Y,Samples_Seq!AC$2,FALSE)</f>
        <v>Yes</v>
      </c>
      <c r="AD199" s="17" t="str">
        <f>VLOOKUP($E199,Samples_Ext!$A:$Y,Samples_Seq!AD$2,FALSE)</f>
        <v>No</v>
      </c>
    </row>
    <row r="200" spans="1:31" s="17" customFormat="1" ht="13.8" hidden="1" x14ac:dyDescent="0.3">
      <c r="A200" s="17" t="s">
        <v>333</v>
      </c>
      <c r="B200" s="17" t="s">
        <v>1924</v>
      </c>
      <c r="C200" s="17" t="s">
        <v>1715</v>
      </c>
      <c r="D200" s="17" t="s">
        <v>1716</v>
      </c>
      <c r="E200" s="17" t="s">
        <v>333</v>
      </c>
      <c r="F200" s="64" t="str">
        <f t="shared" si="3"/>
        <v>SC253854;</v>
      </c>
      <c r="G200" s="17" t="str">
        <f>IFERROR(VLOOKUP($E200,Samples_Ext!$A:$Y,Samples_Seq!G$2,FALSE),"")</f>
        <v>ZymoC (D6300)_16</v>
      </c>
      <c r="H200" s="17" t="str">
        <f>VLOOKUP($E200,Samples_Ext!$A:$Y,Samples_Seq!H$2,FALSE)</f>
        <v>Ext.Control</v>
      </c>
      <c r="I200" s="17" t="str">
        <f>VLOOKUP($E200,Samples_Ext!$A:$Y,Samples_Seq!I$2,FALSE)</f>
        <v>D6300</v>
      </c>
      <c r="J200" s="17">
        <f>VLOOKUP($E200,Samples_Ext!$A:$Y,Samples_Seq!J$2,FALSE)</f>
        <v>16</v>
      </c>
      <c r="K200" s="17" t="str">
        <f>VLOOKUP($E200,Samples_Ext!$A:$Y,Samples_Seq!K$2,FALSE)</f>
        <v>Zymo.Ext</v>
      </c>
      <c r="L200" s="17" t="str">
        <f>VLOOKUP($E200,Samples_Ext!$A:$Y,Samples_Seq!L$2,FALSE)</f>
        <v>D6300</v>
      </c>
      <c r="M200" s="17" t="str">
        <f>VLOOKUP($E200,Samples_Ext!$A:$Y,Samples_Seq!M$2,FALSE)</f>
        <v>sFEMB-001-R-011</v>
      </c>
      <c r="N200" s="17" t="str">
        <f>VLOOKUP($E200,Samples_Ext!$A:$Y,Samples_Seq!N$2,FALSE)</f>
        <v>Qiagen</v>
      </c>
      <c r="O200" s="17" t="str">
        <f>VLOOKUP($E200,Samples_Ext!$A:$Y,Samples_Seq!O$2,FALSE)</f>
        <v>DSP Virus</v>
      </c>
      <c r="P200" s="17" t="str">
        <f>VLOOKUP($E200,Samples_Ext!$A:$Y,Samples_Seq!P$2,FALSE)</f>
        <v>QIASymphony</v>
      </c>
      <c r="Q200" s="17" t="str">
        <f>VLOOKUP($E200,Samples_Ext!$A:$Y,Samples_Seq!Q$2,FALSE)</f>
        <v>Vertical</v>
      </c>
      <c r="R200" s="17" t="str">
        <f>VLOOKUP($E200,Samples_Ext!$A:$Y,Samples_Seq!R$2,FALSE)</f>
        <v>Tubes</v>
      </c>
      <c r="S200" s="17" t="str">
        <f>VLOOKUP($E200,Samples_Ext!$A:$Y,Samples_Seq!S$2,FALSE)</f>
        <v>None</v>
      </c>
      <c r="T200" s="17" t="str">
        <f>VLOOKUP($E200,Samples_Ext!$A:$Y,Samples_Seq!T$2,FALSE)</f>
        <v>None</v>
      </c>
      <c r="U200" s="17" t="str">
        <f>VLOOKUP($E200,Samples_Ext!$A:$Y,Samples_Seq!U$2,FALSE)</f>
        <v>None</v>
      </c>
      <c r="V200" s="17" t="str">
        <f>VLOOKUP($E200,Samples_Ext!$A:$Y,Samples_Seq!V$2,FALSE)</f>
        <v>None</v>
      </c>
      <c r="W200" s="17" t="str">
        <f>VLOOKUP($E200,Samples_Ext!$A:$Y,Samples_Seq!W$2,FALSE)</f>
        <v>D</v>
      </c>
      <c r="X200" s="17" t="str">
        <f>VLOOKUP($E200,Samples_Ext!$A:$Y,Samples_Seq!X$2,FALSE)</f>
        <v>02</v>
      </c>
      <c r="Y200" s="17" t="str">
        <f>VLOOKUP($E200,Samples_Ext!$A:$Y,Samples_Seq!Y$2,FALSE)</f>
        <v>PC02231</v>
      </c>
      <c r="Z200" s="17">
        <f>VLOOKUP($E200,Samples_Ext!$A:$Y,Samples_Seq!Z$2,FALSE)</f>
        <v>80.8</v>
      </c>
      <c r="AA200" s="17">
        <f>VLOOKUP($E200,Samples_Ext!$A:$Y,Samples_Seq!AA$2,FALSE)</f>
        <v>3.2799999999999994</v>
      </c>
      <c r="AB200" s="17">
        <f>VLOOKUP($E200,Samples_Ext!$A:$Y,Samples_Seq!AB$2,FALSE)</f>
        <v>265.02399999999994</v>
      </c>
      <c r="AC200" s="17" t="str">
        <f>VLOOKUP($E200,Samples_Ext!$A:$Y,Samples_Seq!AC$2,FALSE)</f>
        <v>Yes</v>
      </c>
      <c r="AD200" s="17" t="str">
        <f>VLOOKUP($E200,Samples_Ext!$A:$Y,Samples_Seq!AD$2,FALSE)</f>
        <v>No</v>
      </c>
    </row>
    <row r="201" spans="1:31" s="17" customFormat="1" ht="13.8" hidden="1" x14ac:dyDescent="0.3">
      <c r="A201" s="17" t="s">
        <v>446</v>
      </c>
      <c r="B201" s="17" t="s">
        <v>2055</v>
      </c>
      <c r="C201" s="17" t="s">
        <v>1969</v>
      </c>
      <c r="D201" s="17" t="s">
        <v>1970</v>
      </c>
      <c r="E201" s="17" t="s">
        <v>446</v>
      </c>
      <c r="F201" s="64" t="str">
        <f t="shared" si="3"/>
        <v>SC304092;</v>
      </c>
      <c r="G201" s="17" t="str">
        <f>IFERROR(VLOOKUP($E201,Samples_Ext!$A:$Y,Samples_Seq!G$2,FALSE),"")</f>
        <v>ZymoC (D6300)_11</v>
      </c>
      <c r="H201" s="17" t="str">
        <f>VLOOKUP($E201,Samples_Ext!$A:$Y,Samples_Seq!H$2,FALSE)</f>
        <v>Ext.Control</v>
      </c>
      <c r="I201" s="17" t="str">
        <f>VLOOKUP($E201,Samples_Ext!$A:$Y,Samples_Seq!I$2,FALSE)</f>
        <v>D6300</v>
      </c>
      <c r="J201" s="17">
        <f>VLOOKUP($E201,Samples_Ext!$A:$Y,Samples_Seq!J$2,FALSE)</f>
        <v>11</v>
      </c>
      <c r="K201" s="17" t="str">
        <f>VLOOKUP($E201,Samples_Ext!$A:$Y,Samples_Seq!K$2,FALSE)</f>
        <v>Zymo.Ext</v>
      </c>
      <c r="L201" s="17" t="str">
        <f>VLOOKUP($E201,Samples_Ext!$A:$Y,Samples_Seq!L$2,FALSE)</f>
        <v>D6300</v>
      </c>
      <c r="M201" s="17" t="str">
        <f>VLOOKUP($E201,Samples_Ext!$A:$Y,Samples_Seq!M$2,FALSE)</f>
        <v>sFEMB-001-R-015</v>
      </c>
      <c r="N201" s="17" t="str">
        <f>VLOOKUP($E201,Samples_Ext!$A:$Y,Samples_Seq!N$2,FALSE)</f>
        <v>ZymoResearch</v>
      </c>
      <c r="O201" s="17" t="str">
        <f>VLOOKUP($E201,Samples_Ext!$A:$Y,Samples_Seq!O$2,FALSE)</f>
        <v>96 MagBead DNA Extraction Kit</v>
      </c>
      <c r="P201" s="17" t="str">
        <f>VLOOKUP($E201,Samples_Ext!$A:$Y,Samples_Seq!P$2,FALSE)</f>
        <v>None</v>
      </c>
      <c r="Q201" s="17" t="str">
        <f>VLOOKUP($E201,Samples_Ext!$A:$Y,Samples_Seq!Q$2,FALSE)</f>
        <v>Vertical</v>
      </c>
      <c r="R201" s="17" t="str">
        <f>VLOOKUP($E201,Samples_Ext!$A:$Y,Samples_Seq!R$2,FALSE)</f>
        <v>Tubes</v>
      </c>
      <c r="S201" s="17" t="str">
        <f>VLOOKUP($E201,Samples_Ext!$A:$Y,Samples_Seq!S$2,FALSE)</f>
        <v>None</v>
      </c>
      <c r="T201" s="17" t="str">
        <f>VLOOKUP($E201,Samples_Ext!$A:$Y,Samples_Seq!T$2,FALSE)</f>
        <v>None</v>
      </c>
      <c r="U201" s="17" t="str">
        <f>VLOOKUP($E201,Samples_Ext!$A:$Y,Samples_Seq!U$2,FALSE)</f>
        <v>None</v>
      </c>
      <c r="V201" s="17" t="str">
        <f>VLOOKUP($E201,Samples_Ext!$A:$Y,Samples_Seq!V$2,FALSE)</f>
        <v>None</v>
      </c>
      <c r="W201" s="17" t="str">
        <f>VLOOKUP($E201,Samples_Ext!$A:$Y,Samples_Seq!W$2,FALSE)</f>
        <v>C</v>
      </c>
      <c r="X201" s="17" t="str">
        <f>VLOOKUP($E201,Samples_Ext!$A:$Y,Samples_Seq!X$2,FALSE)</f>
        <v>01</v>
      </c>
      <c r="Y201" s="17" t="str">
        <f>VLOOKUP($E201,Samples_Ext!$A:$Y,Samples_Seq!Y$2,FALSE)</f>
        <v>PC05752</v>
      </c>
      <c r="Z201" s="17">
        <f>VLOOKUP($E201,Samples_Ext!$A:$Y,Samples_Seq!Z$2,FALSE)</f>
        <v>21.12</v>
      </c>
      <c r="AA201" s="17">
        <f>VLOOKUP($E201,Samples_Ext!$A:$Y,Samples_Seq!AA$2,FALSE)</f>
        <v>5.5401103585837115</v>
      </c>
      <c r="AB201" s="17">
        <f>VLOOKUP($E201,Samples_Ext!$A:$Y,Samples_Seq!AB$2,FALSE)</f>
        <v>117.007130773288</v>
      </c>
      <c r="AC201" s="17" t="str">
        <f>VLOOKUP($E201,Samples_Ext!$A:$Y,Samples_Seq!AC$2,FALSE)</f>
        <v>Yes</v>
      </c>
      <c r="AD201" s="17" t="str">
        <f>VLOOKUP($E201,Samples_Ext!$A:$Y,Samples_Seq!AD$2,FALSE)</f>
        <v>No</v>
      </c>
      <c r="AE201" s="17" t="s">
        <v>1669</v>
      </c>
    </row>
    <row r="202" spans="1:31" s="17" customFormat="1" ht="13.8" hidden="1" x14ac:dyDescent="0.3">
      <c r="A202" s="17" t="s">
        <v>451</v>
      </c>
      <c r="B202" s="17" t="s">
        <v>2060</v>
      </c>
      <c r="C202" s="17" t="s">
        <v>1969</v>
      </c>
      <c r="D202" s="17" t="s">
        <v>1970</v>
      </c>
      <c r="E202" s="17" t="s">
        <v>451</v>
      </c>
      <c r="F202" s="64" t="str">
        <f t="shared" si="3"/>
        <v>SC304097;</v>
      </c>
      <c r="G202" s="17" t="str">
        <f>IFERROR(VLOOKUP($E202,Samples_Ext!$A:$Y,Samples_Seq!G$2,FALSE),"")</f>
        <v>ZymoC (D6300)_14</v>
      </c>
      <c r="H202" s="17" t="str">
        <f>VLOOKUP($E202,Samples_Ext!$A:$Y,Samples_Seq!H$2,FALSE)</f>
        <v>Ext.Control</v>
      </c>
      <c r="I202" s="17" t="str">
        <f>VLOOKUP($E202,Samples_Ext!$A:$Y,Samples_Seq!I$2,FALSE)</f>
        <v>D6300</v>
      </c>
      <c r="J202" s="17">
        <f>VLOOKUP($E202,Samples_Ext!$A:$Y,Samples_Seq!J$2,FALSE)</f>
        <v>14</v>
      </c>
      <c r="K202" s="17" t="str">
        <f>VLOOKUP($E202,Samples_Ext!$A:$Y,Samples_Seq!K$2,FALSE)</f>
        <v>Zymo.Ext</v>
      </c>
      <c r="L202" s="17" t="str">
        <f>VLOOKUP($E202,Samples_Ext!$A:$Y,Samples_Seq!L$2,FALSE)</f>
        <v>D6300</v>
      </c>
      <c r="M202" s="17" t="str">
        <f>VLOOKUP($E202,Samples_Ext!$A:$Y,Samples_Seq!M$2,FALSE)</f>
        <v>sFEMB-001-R-015</v>
      </c>
      <c r="N202" s="17" t="str">
        <f>VLOOKUP($E202,Samples_Ext!$A:$Y,Samples_Seq!N$2,FALSE)</f>
        <v>ZymoResearch</v>
      </c>
      <c r="O202" s="17" t="str">
        <f>VLOOKUP($E202,Samples_Ext!$A:$Y,Samples_Seq!O$2,FALSE)</f>
        <v>96 MagBead DNA Extraction Kit</v>
      </c>
      <c r="P202" s="17" t="str">
        <f>VLOOKUP($E202,Samples_Ext!$A:$Y,Samples_Seq!P$2,FALSE)</f>
        <v>None</v>
      </c>
      <c r="Q202" s="17" t="str">
        <f>VLOOKUP($E202,Samples_Ext!$A:$Y,Samples_Seq!Q$2,FALSE)</f>
        <v>Vertical</v>
      </c>
      <c r="R202" s="17" t="str">
        <f>VLOOKUP($E202,Samples_Ext!$A:$Y,Samples_Seq!R$2,FALSE)</f>
        <v>Tubes</v>
      </c>
      <c r="S202" s="17" t="str">
        <f>VLOOKUP($E202,Samples_Ext!$A:$Y,Samples_Seq!S$2,FALSE)</f>
        <v>None</v>
      </c>
      <c r="T202" s="17" t="str">
        <f>VLOOKUP($E202,Samples_Ext!$A:$Y,Samples_Seq!T$2,FALSE)</f>
        <v>None</v>
      </c>
      <c r="U202" s="17" t="str">
        <f>VLOOKUP($E202,Samples_Ext!$A:$Y,Samples_Seq!U$2,FALSE)</f>
        <v>None</v>
      </c>
      <c r="V202" s="17" t="str">
        <f>VLOOKUP($E202,Samples_Ext!$A:$Y,Samples_Seq!V$2,FALSE)</f>
        <v>None</v>
      </c>
      <c r="W202" s="17" t="str">
        <f>VLOOKUP($E202,Samples_Ext!$A:$Y,Samples_Seq!W$2,FALSE)</f>
        <v>H</v>
      </c>
      <c r="X202" s="17" t="str">
        <f>VLOOKUP($E202,Samples_Ext!$A:$Y,Samples_Seq!X$2,FALSE)</f>
        <v>01</v>
      </c>
      <c r="Y202" s="17" t="str">
        <f>VLOOKUP($E202,Samples_Ext!$A:$Y,Samples_Seq!Y$2,FALSE)</f>
        <v>PC05752</v>
      </c>
      <c r="Z202" s="17">
        <f>VLOOKUP($E202,Samples_Ext!$A:$Y,Samples_Seq!Z$2,FALSE)</f>
        <v>37.229999999999997</v>
      </c>
      <c r="AA202" s="17">
        <f>VLOOKUP($E202,Samples_Ext!$A:$Y,Samples_Seq!AA$2,FALSE)</f>
        <v>6.0699690542824074</v>
      </c>
      <c r="AB202" s="17">
        <f>VLOOKUP($E202,Samples_Ext!$A:$Y,Samples_Seq!AB$2,FALSE)</f>
        <v>225.98494789093402</v>
      </c>
      <c r="AC202" s="17" t="str">
        <f>VLOOKUP($E202,Samples_Ext!$A:$Y,Samples_Seq!AC$2,FALSE)</f>
        <v>Yes</v>
      </c>
      <c r="AD202" s="17" t="str">
        <f>VLOOKUP($E202,Samples_Ext!$A:$Y,Samples_Seq!AD$2,FALSE)</f>
        <v>No</v>
      </c>
    </row>
    <row r="203" spans="1:31" s="17" customFormat="1" ht="13.8" hidden="1" x14ac:dyDescent="0.3">
      <c r="A203" s="17" t="s">
        <v>1617</v>
      </c>
      <c r="B203" s="17" t="s">
        <v>2063</v>
      </c>
      <c r="C203" s="17" t="s">
        <v>1969</v>
      </c>
      <c r="D203" s="17" t="s">
        <v>1970</v>
      </c>
      <c r="E203" s="17" t="s">
        <v>459</v>
      </c>
      <c r="F203" s="64" t="str">
        <f t="shared" si="3"/>
        <v>SC304924;</v>
      </c>
      <c r="G203" s="17" t="str">
        <f>IFERROR(VLOOKUP($E203,Samples_Ext!$A:$Y,Samples_Seq!G$2,FALSE),"")</f>
        <v>ZymoC (D6300)_04</v>
      </c>
      <c r="H203" s="17" t="str">
        <f>VLOOKUP($E203,Samples_Ext!$A:$Y,Samples_Seq!H$2,FALSE)</f>
        <v>Ext.Control</v>
      </c>
      <c r="I203" s="17" t="str">
        <f>VLOOKUP($E203,Samples_Ext!$A:$Y,Samples_Seq!I$2,FALSE)</f>
        <v>D6300</v>
      </c>
      <c r="J203" s="17">
        <f>VLOOKUP($E203,Samples_Ext!$A:$Y,Samples_Seq!J$2,FALSE)</f>
        <v>4</v>
      </c>
      <c r="K203" s="17" t="str">
        <f>VLOOKUP($E203,Samples_Ext!$A:$Y,Samples_Seq!K$2,FALSE)</f>
        <v>Zymo.Ext</v>
      </c>
      <c r="L203" s="17" t="str">
        <f>VLOOKUP($E203,Samples_Ext!$A:$Y,Samples_Seq!L$2,FALSE)</f>
        <v>D6300</v>
      </c>
      <c r="M203" s="17" t="str">
        <f>VLOOKUP($E203,Samples_Ext!$A:$Y,Samples_Seq!M$2,FALSE)</f>
        <v>sFEMB-001-R-016</v>
      </c>
      <c r="N203" s="17" t="str">
        <f>VLOOKUP($E203,Samples_Ext!$A:$Y,Samples_Seq!N$2,FALSE)</f>
        <v>ZymoResearch</v>
      </c>
      <c r="O203" s="17" t="str">
        <f>VLOOKUP($E203,Samples_Ext!$A:$Y,Samples_Seq!O$2,FALSE)</f>
        <v>96 MagBead DNA Extraction Kit</v>
      </c>
      <c r="P203" s="17" t="str">
        <f>VLOOKUP($E203,Samples_Ext!$A:$Y,Samples_Seq!P$2,FALSE)</f>
        <v>None</v>
      </c>
      <c r="Q203" s="17" t="str">
        <f>VLOOKUP($E203,Samples_Ext!$A:$Y,Samples_Seq!Q$2,FALSE)</f>
        <v>Vertical</v>
      </c>
      <c r="R203" s="17" t="str">
        <f>VLOOKUP($E203,Samples_Ext!$A:$Y,Samples_Seq!R$2,FALSE)</f>
        <v>Tubes</v>
      </c>
      <c r="S203" s="17" t="str">
        <f>VLOOKUP($E203,Samples_Ext!$A:$Y,Samples_Seq!S$2,FALSE)</f>
        <v>None</v>
      </c>
      <c r="T203" s="17" t="str">
        <f>VLOOKUP($E203,Samples_Ext!$A:$Y,Samples_Seq!T$2,FALSE)</f>
        <v>None</v>
      </c>
      <c r="U203" s="17" t="str">
        <f>VLOOKUP($E203,Samples_Ext!$A:$Y,Samples_Seq!U$2,FALSE)</f>
        <v>None</v>
      </c>
      <c r="V203" s="17" t="str">
        <f>VLOOKUP($E203,Samples_Ext!$A:$Y,Samples_Seq!V$2,FALSE)</f>
        <v>Residuals of R03</v>
      </c>
      <c r="W203" s="17" t="str">
        <f>VLOOKUP($E203,Samples_Ext!$A:$Y,Samples_Seq!W$2,FALSE)</f>
        <v>A</v>
      </c>
      <c r="X203" s="17" t="str">
        <f>VLOOKUP($E203,Samples_Ext!$A:$Y,Samples_Seq!X$2,FALSE)</f>
        <v>01</v>
      </c>
      <c r="Y203" s="17" t="str">
        <f>VLOOKUP($E203,Samples_Ext!$A:$Y,Samples_Seq!Y$2,FALSE)</f>
        <v>PC05933</v>
      </c>
      <c r="Z203" s="17">
        <f>VLOOKUP($E203,Samples_Ext!$A:$Y,Samples_Seq!Z$2,FALSE)</f>
        <v>32.99</v>
      </c>
      <c r="AA203" s="17">
        <f>VLOOKUP($E203,Samples_Ext!$A:$Y,Samples_Seq!AA$2,FALSE)</f>
        <v>5.4303440597452557</v>
      </c>
      <c r="AB203" s="17">
        <f>VLOOKUP($E203,Samples_Ext!$A:$Y,Samples_Seq!AB$2,FALSE)</f>
        <v>179.14705053099598</v>
      </c>
      <c r="AC203" s="17" t="str">
        <f>VLOOKUP($E203,Samples_Ext!$A:$Y,Samples_Seq!AC$2,FALSE)</f>
        <v>Yes</v>
      </c>
      <c r="AD203" s="17" t="str">
        <f>VLOOKUP($E203,Samples_Ext!$A:$Y,Samples_Seq!AD$2,FALSE)</f>
        <v>No</v>
      </c>
    </row>
    <row r="204" spans="1:31" s="17" customFormat="1" ht="13.8" hidden="1" x14ac:dyDescent="0.3">
      <c r="A204" s="17" t="s">
        <v>1618</v>
      </c>
      <c r="B204" s="17" t="s">
        <v>2064</v>
      </c>
      <c r="C204" s="17" t="s">
        <v>1969</v>
      </c>
      <c r="D204" s="17" t="s">
        <v>1970</v>
      </c>
      <c r="E204" s="17" t="s">
        <v>459</v>
      </c>
      <c r="F204" s="64" t="str">
        <f t="shared" si="3"/>
        <v>SC304924;</v>
      </c>
      <c r="G204" s="17" t="str">
        <f>IFERROR(VLOOKUP($E204,Samples_Ext!$A:$Y,Samples_Seq!G$2,FALSE),"")</f>
        <v>ZymoC (D6300)_04</v>
      </c>
      <c r="H204" s="17" t="str">
        <f>VLOOKUP($E204,Samples_Ext!$A:$Y,Samples_Seq!H$2,FALSE)</f>
        <v>Ext.Control</v>
      </c>
      <c r="I204" s="17" t="str">
        <f>VLOOKUP($E204,Samples_Ext!$A:$Y,Samples_Seq!I$2,FALSE)</f>
        <v>D6300</v>
      </c>
      <c r="J204" s="17">
        <f>VLOOKUP($E204,Samples_Ext!$A:$Y,Samples_Seq!J$2,FALSE)</f>
        <v>4</v>
      </c>
      <c r="K204" s="17" t="str">
        <f>VLOOKUP($E204,Samples_Ext!$A:$Y,Samples_Seq!K$2,FALSE)</f>
        <v>Zymo.Ext</v>
      </c>
      <c r="L204" s="17" t="str">
        <f>VLOOKUP($E204,Samples_Ext!$A:$Y,Samples_Seq!L$2,FALSE)</f>
        <v>D6300</v>
      </c>
      <c r="M204" s="17" t="str">
        <f>VLOOKUP($E204,Samples_Ext!$A:$Y,Samples_Seq!M$2,FALSE)</f>
        <v>sFEMB-001-R-016</v>
      </c>
      <c r="N204" s="17" t="str">
        <f>VLOOKUP($E204,Samples_Ext!$A:$Y,Samples_Seq!N$2,FALSE)</f>
        <v>ZymoResearch</v>
      </c>
      <c r="O204" s="17" t="str">
        <f>VLOOKUP($E204,Samples_Ext!$A:$Y,Samples_Seq!O$2,FALSE)</f>
        <v>96 MagBead DNA Extraction Kit</v>
      </c>
      <c r="P204" s="17" t="str">
        <f>VLOOKUP($E204,Samples_Ext!$A:$Y,Samples_Seq!P$2,FALSE)</f>
        <v>None</v>
      </c>
      <c r="Q204" s="17" t="str">
        <f>VLOOKUP($E204,Samples_Ext!$A:$Y,Samples_Seq!Q$2,FALSE)</f>
        <v>Vertical</v>
      </c>
      <c r="R204" s="17" t="str">
        <f>VLOOKUP($E204,Samples_Ext!$A:$Y,Samples_Seq!R$2,FALSE)</f>
        <v>Tubes</v>
      </c>
      <c r="S204" s="17" t="str">
        <f>VLOOKUP($E204,Samples_Ext!$A:$Y,Samples_Seq!S$2,FALSE)</f>
        <v>None</v>
      </c>
      <c r="T204" s="17" t="str">
        <f>VLOOKUP($E204,Samples_Ext!$A:$Y,Samples_Seq!T$2,FALSE)</f>
        <v>None</v>
      </c>
      <c r="U204" s="17" t="str">
        <f>VLOOKUP($E204,Samples_Ext!$A:$Y,Samples_Seq!U$2,FALSE)</f>
        <v>None</v>
      </c>
      <c r="V204" s="17" t="str">
        <f>VLOOKUP($E204,Samples_Ext!$A:$Y,Samples_Seq!V$2,FALSE)</f>
        <v>Residuals of R03</v>
      </c>
      <c r="W204" s="17" t="str">
        <f>VLOOKUP($E204,Samples_Ext!$A:$Y,Samples_Seq!W$2,FALSE)</f>
        <v>A</v>
      </c>
      <c r="X204" s="17" t="str">
        <f>VLOOKUP($E204,Samples_Ext!$A:$Y,Samples_Seq!X$2,FALSE)</f>
        <v>01</v>
      </c>
      <c r="Y204" s="17" t="str">
        <f>VLOOKUP($E204,Samples_Ext!$A:$Y,Samples_Seq!Y$2,FALSE)</f>
        <v>PC05933</v>
      </c>
      <c r="Z204" s="17">
        <f>VLOOKUP($E204,Samples_Ext!$A:$Y,Samples_Seq!Z$2,FALSE)</f>
        <v>32.99</v>
      </c>
      <c r="AA204" s="17">
        <f>VLOOKUP($E204,Samples_Ext!$A:$Y,Samples_Seq!AA$2,FALSE)</f>
        <v>5.4303440597452557</v>
      </c>
      <c r="AB204" s="17">
        <f>VLOOKUP($E204,Samples_Ext!$A:$Y,Samples_Seq!AB$2,FALSE)</f>
        <v>179.14705053099598</v>
      </c>
      <c r="AC204" s="17" t="str">
        <f>VLOOKUP($E204,Samples_Ext!$A:$Y,Samples_Seq!AC$2,FALSE)</f>
        <v>Yes</v>
      </c>
      <c r="AD204" s="17" t="str">
        <f>VLOOKUP($E204,Samples_Ext!$A:$Y,Samples_Seq!AD$2,FALSE)</f>
        <v>No</v>
      </c>
    </row>
    <row r="205" spans="1:31" s="17" customFormat="1" ht="13.8" hidden="1" x14ac:dyDescent="0.3">
      <c r="A205" s="17" t="s">
        <v>462</v>
      </c>
      <c r="B205" s="17" t="s">
        <v>2068</v>
      </c>
      <c r="C205" s="17" t="s">
        <v>1969</v>
      </c>
      <c r="D205" s="17" t="s">
        <v>1970</v>
      </c>
      <c r="E205" s="17" t="s">
        <v>462</v>
      </c>
      <c r="F205" s="64" t="str">
        <f t="shared" si="3"/>
        <v>SC304927;</v>
      </c>
      <c r="G205" s="17" t="str">
        <f>IFERROR(VLOOKUP($E205,Samples_Ext!$A:$Y,Samples_Seq!G$2,FALSE),"")</f>
        <v>ZymoC (D6300)_22</v>
      </c>
      <c r="H205" s="17" t="str">
        <f>VLOOKUP($E205,Samples_Ext!$A:$Y,Samples_Seq!H$2,FALSE)</f>
        <v>Ext.Control</v>
      </c>
      <c r="I205" s="17" t="str">
        <f>VLOOKUP($E205,Samples_Ext!$A:$Y,Samples_Seq!I$2,FALSE)</f>
        <v>D6300</v>
      </c>
      <c r="J205" s="17">
        <f>VLOOKUP($E205,Samples_Ext!$A:$Y,Samples_Seq!J$2,FALSE)</f>
        <v>22</v>
      </c>
      <c r="K205" s="17" t="str">
        <f>VLOOKUP($E205,Samples_Ext!$A:$Y,Samples_Seq!K$2,FALSE)</f>
        <v>Zymo.Ext</v>
      </c>
      <c r="L205" s="17" t="str">
        <f>VLOOKUP($E205,Samples_Ext!$A:$Y,Samples_Seq!L$2,FALSE)</f>
        <v>D6300</v>
      </c>
      <c r="M205" s="17" t="str">
        <f>VLOOKUP($E205,Samples_Ext!$A:$Y,Samples_Seq!M$2,FALSE)</f>
        <v>sFEMB-001-R-016</v>
      </c>
      <c r="N205" s="17" t="str">
        <f>VLOOKUP($E205,Samples_Ext!$A:$Y,Samples_Seq!N$2,FALSE)</f>
        <v>ZymoResearch</v>
      </c>
      <c r="O205" s="17" t="str">
        <f>VLOOKUP($E205,Samples_Ext!$A:$Y,Samples_Seq!O$2,FALSE)</f>
        <v>96 MagBead DNA Extraction Kit</v>
      </c>
      <c r="P205" s="17" t="str">
        <f>VLOOKUP($E205,Samples_Ext!$A:$Y,Samples_Seq!P$2,FALSE)</f>
        <v>None</v>
      </c>
      <c r="Q205" s="17" t="str">
        <f>VLOOKUP($E205,Samples_Ext!$A:$Y,Samples_Seq!Q$2,FALSE)</f>
        <v>Vertical</v>
      </c>
      <c r="R205" s="17" t="str">
        <f>VLOOKUP($E205,Samples_Ext!$A:$Y,Samples_Seq!R$2,FALSE)</f>
        <v>Tubes</v>
      </c>
      <c r="S205" s="17" t="str">
        <f>VLOOKUP($E205,Samples_Ext!$A:$Y,Samples_Seq!S$2,FALSE)</f>
        <v>None</v>
      </c>
      <c r="T205" s="17" t="str">
        <f>VLOOKUP($E205,Samples_Ext!$A:$Y,Samples_Seq!T$2,FALSE)</f>
        <v>None</v>
      </c>
      <c r="U205" s="17" t="str">
        <f>VLOOKUP($E205,Samples_Ext!$A:$Y,Samples_Seq!U$2,FALSE)</f>
        <v>None</v>
      </c>
      <c r="V205" s="17" t="str">
        <f>VLOOKUP($E205,Samples_Ext!$A:$Y,Samples_Seq!V$2,FALSE)</f>
        <v>Residuals of R03</v>
      </c>
      <c r="W205" s="17" t="str">
        <f>VLOOKUP($E205,Samples_Ext!$A:$Y,Samples_Seq!W$2,FALSE)</f>
        <v>D</v>
      </c>
      <c r="X205" s="17" t="str">
        <f>VLOOKUP($E205,Samples_Ext!$A:$Y,Samples_Seq!X$2,FALSE)</f>
        <v>01</v>
      </c>
      <c r="Y205" s="17" t="str">
        <f>VLOOKUP($E205,Samples_Ext!$A:$Y,Samples_Seq!Y$2,FALSE)</f>
        <v>PC05933</v>
      </c>
      <c r="Z205" s="17">
        <f>VLOOKUP($E205,Samples_Ext!$A:$Y,Samples_Seq!Z$2,FALSE)</f>
        <v>29.12</v>
      </c>
      <c r="AA205" s="17">
        <f>VLOOKUP($E205,Samples_Ext!$A:$Y,Samples_Seq!AA$2,FALSE)</f>
        <v>7.1402372092874993</v>
      </c>
      <c r="AB205" s="17">
        <f>VLOOKUP($E205,Samples_Ext!$A:$Y,Samples_Seq!AB$2,FALSE)</f>
        <v>207.92370753445198</v>
      </c>
      <c r="AC205" s="17" t="str">
        <f>VLOOKUP($E205,Samples_Ext!$A:$Y,Samples_Seq!AC$2,FALSE)</f>
        <v>Yes</v>
      </c>
      <c r="AD205" s="17" t="str">
        <f>VLOOKUP($E205,Samples_Ext!$A:$Y,Samples_Seq!AD$2,FALSE)</f>
        <v>No</v>
      </c>
    </row>
    <row r="206" spans="1:31" s="17" customFormat="1" ht="13.8" hidden="1" x14ac:dyDescent="0.3">
      <c r="A206" s="17" t="s">
        <v>2073</v>
      </c>
      <c r="B206" s="17" t="s">
        <v>2074</v>
      </c>
      <c r="C206" s="17" t="s">
        <v>1969</v>
      </c>
      <c r="D206" s="17" t="s">
        <v>1970</v>
      </c>
      <c r="E206" s="17" t="s">
        <v>469</v>
      </c>
      <c r="F206" s="64" t="str">
        <f t="shared" si="3"/>
        <v>SC304934;</v>
      </c>
      <c r="G206" s="17" t="str">
        <f>IFERROR(VLOOKUP($E206,Samples_Ext!$A:$Y,Samples_Seq!G$2,FALSE),"")</f>
        <v>ZymoC (D6300)_04</v>
      </c>
      <c r="H206" s="17" t="str">
        <f>VLOOKUP($E206,Samples_Ext!$A:$Y,Samples_Seq!H$2,FALSE)</f>
        <v>Ext.Control</v>
      </c>
      <c r="I206" s="17" t="str">
        <f>VLOOKUP($E206,Samples_Ext!$A:$Y,Samples_Seq!I$2,FALSE)</f>
        <v>D6300</v>
      </c>
      <c r="J206" s="17">
        <f>VLOOKUP($E206,Samples_Ext!$A:$Y,Samples_Seq!J$2,FALSE)</f>
        <v>4</v>
      </c>
      <c r="K206" s="17" t="str">
        <f>VLOOKUP($E206,Samples_Ext!$A:$Y,Samples_Seq!K$2,FALSE)</f>
        <v>Zymo.Ext</v>
      </c>
      <c r="L206" s="17" t="str">
        <f>VLOOKUP($E206,Samples_Ext!$A:$Y,Samples_Seq!L$2,FALSE)</f>
        <v>D6300</v>
      </c>
      <c r="M206" s="17" t="str">
        <f>VLOOKUP($E206,Samples_Ext!$A:$Y,Samples_Seq!M$2,FALSE)</f>
        <v>sFEMB-001-R-017</v>
      </c>
      <c r="N206" s="17" t="str">
        <f>VLOOKUP($E206,Samples_Ext!$A:$Y,Samples_Seq!N$2,FALSE)</f>
        <v>ZymoResearch</v>
      </c>
      <c r="O206" s="17" t="str">
        <f>VLOOKUP($E206,Samples_Ext!$A:$Y,Samples_Seq!O$2,FALSE)</f>
        <v>96 MagBead DNA Extraction Kit</v>
      </c>
      <c r="P206" s="17" t="str">
        <f>VLOOKUP($E206,Samples_Ext!$A:$Y,Samples_Seq!P$2,FALSE)</f>
        <v>None</v>
      </c>
      <c r="Q206" s="17" t="str">
        <f>VLOOKUP($E206,Samples_Ext!$A:$Y,Samples_Seq!Q$2,FALSE)</f>
        <v>Vertical</v>
      </c>
      <c r="R206" s="17" t="str">
        <f>VLOOKUP($E206,Samples_Ext!$A:$Y,Samples_Seq!R$2,FALSE)</f>
        <v>Tubes</v>
      </c>
      <c r="S206" s="17" t="str">
        <f>VLOOKUP($E206,Samples_Ext!$A:$Y,Samples_Seq!S$2,FALSE)</f>
        <v>None</v>
      </c>
      <c r="T206" s="17" t="str">
        <f>VLOOKUP($E206,Samples_Ext!$A:$Y,Samples_Seq!T$2,FALSE)</f>
        <v>None</v>
      </c>
      <c r="U206" s="17" t="str">
        <f>VLOOKUP($E206,Samples_Ext!$A:$Y,Samples_Seq!U$2,FALSE)</f>
        <v>None</v>
      </c>
      <c r="V206" s="17" t="str">
        <f>VLOOKUP($E206,Samples_Ext!$A:$Y,Samples_Seq!V$2,FALSE)</f>
        <v>Residuls of R05</v>
      </c>
      <c r="W206" s="17" t="str">
        <f>VLOOKUP($E206,Samples_Ext!$A:$Y,Samples_Seq!W$2,FALSE)</f>
        <v>A</v>
      </c>
      <c r="X206" s="17" t="str">
        <f>VLOOKUP($E206,Samples_Ext!$A:$Y,Samples_Seq!X$2,FALSE)</f>
        <v>01</v>
      </c>
      <c r="Y206" s="17" t="str">
        <f>VLOOKUP($E206,Samples_Ext!$A:$Y,Samples_Seq!Y$2,FALSE)</f>
        <v>PC05934</v>
      </c>
      <c r="Z206" s="17">
        <f>VLOOKUP($E206,Samples_Ext!$A:$Y,Samples_Seq!Z$2,FALSE)</f>
        <v>8.24</v>
      </c>
      <c r="AA206" s="17">
        <f>VLOOKUP($E206,Samples_Ext!$A:$Y,Samples_Seq!AA$2,FALSE)</f>
        <v>7.4301754426783972</v>
      </c>
      <c r="AB206" s="17">
        <f>VLOOKUP($E206,Samples_Ext!$A:$Y,Samples_Seq!AB$2,FALSE)</f>
        <v>61.224645647669995</v>
      </c>
      <c r="AC206" s="17" t="str">
        <f>VLOOKUP($E206,Samples_Ext!$A:$Y,Samples_Seq!AC$2,FALSE)</f>
        <v>Yes</v>
      </c>
      <c r="AD206" s="17" t="str">
        <f>VLOOKUP($E206,Samples_Ext!$A:$Y,Samples_Seq!AD$2,FALSE)</f>
        <v>No</v>
      </c>
    </row>
    <row r="207" spans="1:31" s="17" customFormat="1" ht="13.8" hidden="1" x14ac:dyDescent="0.3">
      <c r="A207" s="17" t="s">
        <v>2075</v>
      </c>
      <c r="B207" s="17" t="s">
        <v>2076</v>
      </c>
      <c r="C207" s="17" t="s">
        <v>1969</v>
      </c>
      <c r="D207" s="17" t="s">
        <v>1970</v>
      </c>
      <c r="E207" s="17" t="s">
        <v>469</v>
      </c>
      <c r="F207" s="64" t="str">
        <f t="shared" si="3"/>
        <v>SC304934;</v>
      </c>
      <c r="G207" s="17" t="str">
        <f>IFERROR(VLOOKUP($E207,Samples_Ext!$A:$Y,Samples_Seq!G$2,FALSE),"")</f>
        <v>ZymoC (D6300)_04</v>
      </c>
      <c r="H207" s="17" t="str">
        <f>VLOOKUP($E207,Samples_Ext!$A:$Y,Samples_Seq!H$2,FALSE)</f>
        <v>Ext.Control</v>
      </c>
      <c r="I207" s="17" t="str">
        <f>VLOOKUP($E207,Samples_Ext!$A:$Y,Samples_Seq!I$2,FALSE)</f>
        <v>D6300</v>
      </c>
      <c r="J207" s="17">
        <f>VLOOKUP($E207,Samples_Ext!$A:$Y,Samples_Seq!J$2,FALSE)</f>
        <v>4</v>
      </c>
      <c r="K207" s="17" t="str">
        <f>VLOOKUP($E207,Samples_Ext!$A:$Y,Samples_Seq!K$2,FALSE)</f>
        <v>Zymo.Ext</v>
      </c>
      <c r="L207" s="17" t="str">
        <f>VLOOKUP($E207,Samples_Ext!$A:$Y,Samples_Seq!L$2,FALSE)</f>
        <v>D6300</v>
      </c>
      <c r="M207" s="17" t="str">
        <f>VLOOKUP($E207,Samples_Ext!$A:$Y,Samples_Seq!M$2,FALSE)</f>
        <v>sFEMB-001-R-017</v>
      </c>
      <c r="N207" s="17" t="str">
        <f>VLOOKUP($E207,Samples_Ext!$A:$Y,Samples_Seq!N$2,FALSE)</f>
        <v>ZymoResearch</v>
      </c>
      <c r="O207" s="17" t="str">
        <f>VLOOKUP($E207,Samples_Ext!$A:$Y,Samples_Seq!O$2,FALSE)</f>
        <v>96 MagBead DNA Extraction Kit</v>
      </c>
      <c r="P207" s="17" t="str">
        <f>VLOOKUP($E207,Samples_Ext!$A:$Y,Samples_Seq!P$2,FALSE)</f>
        <v>None</v>
      </c>
      <c r="Q207" s="17" t="str">
        <f>VLOOKUP($E207,Samples_Ext!$A:$Y,Samples_Seq!Q$2,FALSE)</f>
        <v>Vertical</v>
      </c>
      <c r="R207" s="17" t="str">
        <f>VLOOKUP($E207,Samples_Ext!$A:$Y,Samples_Seq!R$2,FALSE)</f>
        <v>Tubes</v>
      </c>
      <c r="S207" s="17" t="str">
        <f>VLOOKUP($E207,Samples_Ext!$A:$Y,Samples_Seq!S$2,FALSE)</f>
        <v>None</v>
      </c>
      <c r="T207" s="17" t="str">
        <f>VLOOKUP($E207,Samples_Ext!$A:$Y,Samples_Seq!T$2,FALSE)</f>
        <v>None</v>
      </c>
      <c r="U207" s="17" t="str">
        <f>VLOOKUP($E207,Samples_Ext!$A:$Y,Samples_Seq!U$2,FALSE)</f>
        <v>None</v>
      </c>
      <c r="V207" s="17" t="str">
        <f>VLOOKUP($E207,Samples_Ext!$A:$Y,Samples_Seq!V$2,FALSE)</f>
        <v>Residuls of R05</v>
      </c>
      <c r="W207" s="17" t="str">
        <f>VLOOKUP($E207,Samples_Ext!$A:$Y,Samples_Seq!W$2,FALSE)</f>
        <v>A</v>
      </c>
      <c r="X207" s="17" t="str">
        <f>VLOOKUP($E207,Samples_Ext!$A:$Y,Samples_Seq!X$2,FALSE)</f>
        <v>01</v>
      </c>
      <c r="Y207" s="17" t="str">
        <f>VLOOKUP($E207,Samples_Ext!$A:$Y,Samples_Seq!Y$2,FALSE)</f>
        <v>PC05934</v>
      </c>
      <c r="Z207" s="17">
        <f>VLOOKUP($E207,Samples_Ext!$A:$Y,Samples_Seq!Z$2,FALSE)</f>
        <v>8.24</v>
      </c>
      <c r="AA207" s="17">
        <f>VLOOKUP($E207,Samples_Ext!$A:$Y,Samples_Seq!AA$2,FALSE)</f>
        <v>7.4301754426783972</v>
      </c>
      <c r="AB207" s="17">
        <f>VLOOKUP($E207,Samples_Ext!$A:$Y,Samples_Seq!AB$2,FALSE)</f>
        <v>61.224645647669995</v>
      </c>
      <c r="AC207" s="17" t="str">
        <f>VLOOKUP($E207,Samples_Ext!$A:$Y,Samples_Seq!AC$2,FALSE)</f>
        <v>Yes</v>
      </c>
      <c r="AD207" s="17" t="str">
        <f>VLOOKUP($E207,Samples_Ext!$A:$Y,Samples_Seq!AD$2,FALSE)</f>
        <v>No</v>
      </c>
    </row>
    <row r="208" spans="1:31" s="17" customFormat="1" ht="13.8" hidden="1" x14ac:dyDescent="0.3">
      <c r="A208" s="17" t="s">
        <v>472</v>
      </c>
      <c r="B208" s="17" t="s">
        <v>2082</v>
      </c>
      <c r="C208" s="17" t="s">
        <v>1969</v>
      </c>
      <c r="D208" s="17" t="s">
        <v>1970</v>
      </c>
      <c r="E208" s="17" t="s">
        <v>472</v>
      </c>
      <c r="F208" s="64" t="str">
        <f t="shared" si="3"/>
        <v>SC304937;</v>
      </c>
      <c r="G208" s="17" t="str">
        <f>IFERROR(VLOOKUP($E208,Samples_Ext!$A:$Y,Samples_Seq!G$2,FALSE),"")</f>
        <v>ZymoC (D6300)_22</v>
      </c>
      <c r="H208" s="17" t="str">
        <f>VLOOKUP($E208,Samples_Ext!$A:$Y,Samples_Seq!H$2,FALSE)</f>
        <v>Ext.Control</v>
      </c>
      <c r="I208" s="17" t="str">
        <f>VLOOKUP($E208,Samples_Ext!$A:$Y,Samples_Seq!I$2,FALSE)</f>
        <v>D6300</v>
      </c>
      <c r="J208" s="17">
        <f>VLOOKUP($E208,Samples_Ext!$A:$Y,Samples_Seq!J$2,FALSE)</f>
        <v>22</v>
      </c>
      <c r="K208" s="17" t="str">
        <f>VLOOKUP($E208,Samples_Ext!$A:$Y,Samples_Seq!K$2,FALSE)</f>
        <v>Zymo.Ext</v>
      </c>
      <c r="L208" s="17" t="str">
        <f>VLOOKUP($E208,Samples_Ext!$A:$Y,Samples_Seq!L$2,FALSE)</f>
        <v>D6300</v>
      </c>
      <c r="M208" s="17" t="str">
        <f>VLOOKUP($E208,Samples_Ext!$A:$Y,Samples_Seq!M$2,FALSE)</f>
        <v>sFEMB-001-R-017</v>
      </c>
      <c r="N208" s="17" t="str">
        <f>VLOOKUP($E208,Samples_Ext!$A:$Y,Samples_Seq!N$2,FALSE)</f>
        <v>ZymoResearch</v>
      </c>
      <c r="O208" s="17" t="str">
        <f>VLOOKUP($E208,Samples_Ext!$A:$Y,Samples_Seq!O$2,FALSE)</f>
        <v>96 MagBead DNA Extraction Kit</v>
      </c>
      <c r="P208" s="17" t="str">
        <f>VLOOKUP($E208,Samples_Ext!$A:$Y,Samples_Seq!P$2,FALSE)</f>
        <v>None</v>
      </c>
      <c r="Q208" s="17" t="str">
        <f>VLOOKUP($E208,Samples_Ext!$A:$Y,Samples_Seq!Q$2,FALSE)</f>
        <v>Vertical</v>
      </c>
      <c r="R208" s="17" t="str">
        <f>VLOOKUP($E208,Samples_Ext!$A:$Y,Samples_Seq!R$2,FALSE)</f>
        <v>Tubes</v>
      </c>
      <c r="S208" s="17" t="str">
        <f>VLOOKUP($E208,Samples_Ext!$A:$Y,Samples_Seq!S$2,FALSE)</f>
        <v>None</v>
      </c>
      <c r="T208" s="17" t="str">
        <f>VLOOKUP($E208,Samples_Ext!$A:$Y,Samples_Seq!T$2,FALSE)</f>
        <v>None</v>
      </c>
      <c r="U208" s="17" t="str">
        <f>VLOOKUP($E208,Samples_Ext!$A:$Y,Samples_Seq!U$2,FALSE)</f>
        <v>None</v>
      </c>
      <c r="V208" s="17" t="str">
        <f>VLOOKUP($E208,Samples_Ext!$A:$Y,Samples_Seq!V$2,FALSE)</f>
        <v>Residuls of R05</v>
      </c>
      <c r="W208" s="17" t="str">
        <f>VLOOKUP($E208,Samples_Ext!$A:$Y,Samples_Seq!W$2,FALSE)</f>
        <v>D</v>
      </c>
      <c r="X208" s="17" t="str">
        <f>VLOOKUP($E208,Samples_Ext!$A:$Y,Samples_Seq!X$2,FALSE)</f>
        <v>01</v>
      </c>
      <c r="Y208" s="17" t="str">
        <f>VLOOKUP($E208,Samples_Ext!$A:$Y,Samples_Seq!Y$2,FALSE)</f>
        <v>PC05934</v>
      </c>
      <c r="Z208" s="17">
        <f>VLOOKUP($E208,Samples_Ext!$A:$Y,Samples_Seq!Z$2,FALSE)</f>
        <v>32.049999999999997</v>
      </c>
      <c r="AA208" s="17">
        <f>VLOOKUP($E208,Samples_Ext!$A:$Y,Samples_Seq!AA$2,FALSE)</f>
        <v>5.8703763748395019</v>
      </c>
      <c r="AB208" s="17">
        <f>VLOOKUP($E208,Samples_Ext!$A:$Y,Samples_Seq!AB$2,FALSE)</f>
        <v>188.14556281360601</v>
      </c>
      <c r="AC208" s="17" t="str">
        <f>VLOOKUP($E208,Samples_Ext!$A:$Y,Samples_Seq!AC$2,FALSE)</f>
        <v>Yes</v>
      </c>
      <c r="AD208" s="17" t="str">
        <f>VLOOKUP($E208,Samples_Ext!$A:$Y,Samples_Seq!AD$2,FALSE)</f>
        <v>No</v>
      </c>
    </row>
    <row r="209" spans="1:31" s="17" customFormat="1" ht="13.8" hidden="1" x14ac:dyDescent="0.3">
      <c r="A209" s="17" t="s">
        <v>1323</v>
      </c>
      <c r="B209" s="17" t="s">
        <v>2129</v>
      </c>
      <c r="C209" s="17" t="s">
        <v>2096</v>
      </c>
      <c r="D209" s="17" t="s">
        <v>2097</v>
      </c>
      <c r="E209" s="17" t="s">
        <v>1323</v>
      </c>
      <c r="F209" s="64" t="str">
        <f t="shared" si="3"/>
        <v>SC552959;</v>
      </c>
      <c r="G209" s="17" t="str">
        <f>IFERROR(VLOOKUP($E209,Samples_Ext!$A:$Y,Samples_Seq!G$2,FALSE),"")</f>
        <v>ZymoC (D6300)_222</v>
      </c>
      <c r="H209" s="17" t="str">
        <f>VLOOKUP($E209,Samples_Ext!$A:$Y,Samples_Seq!H$2,FALSE)</f>
        <v>Ext.Control</v>
      </c>
      <c r="I209" s="17" t="str">
        <f>VLOOKUP($E209,Samples_Ext!$A:$Y,Samples_Seq!I$2,FALSE)</f>
        <v>D6300</v>
      </c>
      <c r="J209" s="17">
        <f>VLOOKUP($E209,Samples_Ext!$A:$Y,Samples_Seq!J$2,FALSE)</f>
        <v>222</v>
      </c>
      <c r="K209" s="17" t="str">
        <f>VLOOKUP($E209,Samples_Ext!$A:$Y,Samples_Seq!K$2,FALSE)</f>
        <v>Zymo.Ext</v>
      </c>
      <c r="L209" s="17" t="str">
        <f>VLOOKUP($E209,Samples_Ext!$A:$Y,Samples_Seq!L$2,FALSE)</f>
        <v>D6300</v>
      </c>
      <c r="M209" s="17" t="str">
        <f>VLOOKUP($E209,Samples_Ext!$A:$Y,Samples_Seq!M$2,FALSE)</f>
        <v>sFEMB-001-R-037</v>
      </c>
      <c r="N209" s="17" t="str">
        <f>VLOOKUP($E209,Samples_Ext!$A:$Y,Samples_Seq!N$2,FALSE)</f>
        <v>Qiagen</v>
      </c>
      <c r="O209" s="17" t="str">
        <f>VLOOKUP($E209,Samples_Ext!$A:$Y,Samples_Seq!O$2,FALSE)</f>
        <v>MagAttract PowerSoil DNA Kit</v>
      </c>
      <c r="P209" s="17" t="str">
        <f>VLOOKUP($E209,Samples_Ext!$A:$Y,Samples_Seq!P$2,FALSE)</f>
        <v>KingFisher</v>
      </c>
      <c r="Q209" s="17" t="str">
        <f>VLOOKUP($E209,Samples_Ext!$A:$Y,Samples_Seq!Q$2,FALSE)</f>
        <v>TissueLyzer</v>
      </c>
      <c r="R209" s="17" t="str">
        <f>VLOOKUP($E209,Samples_Ext!$A:$Y,Samples_Seq!R$2,FALSE)</f>
        <v>Plate</v>
      </c>
      <c r="S209" s="17" t="str">
        <f>VLOOKUP($E209,Samples_Ext!$A:$Y,Samples_Seq!S$2,FALSE)</f>
        <v>None</v>
      </c>
      <c r="T209" s="17" t="str">
        <f>VLOOKUP($E209,Samples_Ext!$A:$Y,Samples_Seq!T$2,FALSE)</f>
        <v>None</v>
      </c>
      <c r="U209" s="17" t="str">
        <f>VLOOKUP($E209,Samples_Ext!$A:$Y,Samples_Seq!U$2,FALSE)</f>
        <v>None</v>
      </c>
      <c r="V209" s="17" t="str">
        <f>VLOOKUP($E209,Samples_Ext!$A:$Y,Samples_Seq!V$2,FALSE)</f>
        <v>None</v>
      </c>
      <c r="W209" s="17" t="str">
        <f>VLOOKUP($E209,Samples_Ext!$A:$Y,Samples_Seq!W$2,FALSE)</f>
        <v>D</v>
      </c>
      <c r="X209" s="17" t="str">
        <f>VLOOKUP($E209,Samples_Ext!$A:$Y,Samples_Seq!X$2,FALSE)</f>
        <v>02</v>
      </c>
      <c r="Y209" s="17" t="str">
        <f>VLOOKUP($E209,Samples_Ext!$A:$Y,Samples_Seq!Y$2,FALSE)</f>
        <v>PC21455</v>
      </c>
      <c r="Z209" s="17">
        <f>VLOOKUP($E209,Samples_Ext!$A:$Y,Samples_Seq!Z$2,FALSE)</f>
        <v>68.415400000000005</v>
      </c>
      <c r="AA209" s="17">
        <f>VLOOKUP($E209,Samples_Ext!$A:$Y,Samples_Seq!AA$2,FALSE)</f>
        <v>6.02</v>
      </c>
      <c r="AB209" s="17">
        <f>VLOOKUP($E209,Samples_Ext!$A:$Y,Samples_Seq!AB$2,FALSE)</f>
        <v>411.86070799999999</v>
      </c>
      <c r="AC209" s="17" t="str">
        <f>VLOOKUP($E209,Samples_Ext!$A:$Y,Samples_Seq!AC$2,FALSE)</f>
        <v>Yes</v>
      </c>
      <c r="AD209" s="17" t="str">
        <f>VLOOKUP($E209,Samples_Ext!$A:$Y,Samples_Seq!AD$2,FALSE)</f>
        <v>No</v>
      </c>
    </row>
    <row r="210" spans="1:31" s="17" customFormat="1" ht="13.8" hidden="1" x14ac:dyDescent="0.3">
      <c r="A210" s="17" t="s">
        <v>1337</v>
      </c>
      <c r="B210" s="17" t="s">
        <v>2143</v>
      </c>
      <c r="C210" s="17" t="s">
        <v>2096</v>
      </c>
      <c r="D210" s="17" t="s">
        <v>2097</v>
      </c>
      <c r="E210" s="17" t="s">
        <v>1337</v>
      </c>
      <c r="F210" s="64" t="str">
        <f t="shared" si="3"/>
        <v>SC552973;</v>
      </c>
      <c r="G210" s="17" t="str">
        <f>IFERROR(VLOOKUP($E210,Samples_Ext!$A:$Y,Samples_Seq!G$2,FALSE),"")</f>
        <v>ZymoC (D6300)_214</v>
      </c>
      <c r="H210" s="17" t="str">
        <f>VLOOKUP($E210,Samples_Ext!$A:$Y,Samples_Seq!H$2,FALSE)</f>
        <v>Ext.Control</v>
      </c>
      <c r="I210" s="17" t="str">
        <f>VLOOKUP($E210,Samples_Ext!$A:$Y,Samples_Seq!I$2,FALSE)</f>
        <v>D6300</v>
      </c>
      <c r="J210" s="17">
        <f>VLOOKUP($E210,Samples_Ext!$A:$Y,Samples_Seq!J$2,FALSE)</f>
        <v>214</v>
      </c>
      <c r="K210" s="17" t="str">
        <f>VLOOKUP($E210,Samples_Ext!$A:$Y,Samples_Seq!K$2,FALSE)</f>
        <v>Zymo.Ext</v>
      </c>
      <c r="L210" s="17" t="str">
        <f>VLOOKUP($E210,Samples_Ext!$A:$Y,Samples_Seq!L$2,FALSE)</f>
        <v>D6300</v>
      </c>
      <c r="M210" s="17" t="str">
        <f>VLOOKUP($E210,Samples_Ext!$A:$Y,Samples_Seq!M$2,FALSE)</f>
        <v>sFEMB-001-R-038</v>
      </c>
      <c r="N210" s="17" t="str">
        <f>VLOOKUP($E210,Samples_Ext!$A:$Y,Samples_Seq!N$2,FALSE)</f>
        <v>Qiagen</v>
      </c>
      <c r="O210" s="17" t="str">
        <f>VLOOKUP($E210,Samples_Ext!$A:$Y,Samples_Seq!O$2,FALSE)</f>
        <v>MagAttract PowerMicrobiome Kit</v>
      </c>
      <c r="P210" s="17" t="str">
        <f>VLOOKUP($E210,Samples_Ext!$A:$Y,Samples_Seq!P$2,FALSE)</f>
        <v>KingFisher</v>
      </c>
      <c r="Q210" s="17" t="str">
        <f>VLOOKUP($E210,Samples_Ext!$A:$Y,Samples_Seq!Q$2,FALSE)</f>
        <v>TissueLyzer</v>
      </c>
      <c r="R210" s="17" t="str">
        <f>VLOOKUP($E210,Samples_Ext!$A:$Y,Samples_Seq!R$2,FALSE)</f>
        <v>Plate</v>
      </c>
      <c r="S210" s="17" t="str">
        <f>VLOOKUP($E210,Samples_Ext!$A:$Y,Samples_Seq!S$2,FALSE)</f>
        <v>None</v>
      </c>
      <c r="T210" s="17" t="str">
        <f>VLOOKUP($E210,Samples_Ext!$A:$Y,Samples_Seq!T$2,FALSE)</f>
        <v>None</v>
      </c>
      <c r="U210" s="17" t="str">
        <f>VLOOKUP($E210,Samples_Ext!$A:$Y,Samples_Seq!U$2,FALSE)</f>
        <v>None</v>
      </c>
      <c r="V210" s="17" t="str">
        <f>VLOOKUP($E210,Samples_Ext!$A:$Y,Samples_Seq!V$2,FALSE)</f>
        <v>None</v>
      </c>
      <c r="W210" s="17" t="str">
        <f>VLOOKUP($E210,Samples_Ext!$A:$Y,Samples_Seq!W$2,FALSE)</f>
        <v>D</v>
      </c>
      <c r="X210" s="17" t="str">
        <f>VLOOKUP($E210,Samples_Ext!$A:$Y,Samples_Seq!X$2,FALSE)</f>
        <v>02</v>
      </c>
      <c r="Y210" s="17" t="str">
        <f>VLOOKUP($E210,Samples_Ext!$A:$Y,Samples_Seq!Y$2,FALSE)</f>
        <v>PC21456</v>
      </c>
      <c r="Z210" s="17">
        <f>VLOOKUP($E210,Samples_Ext!$A:$Y,Samples_Seq!Z$2,FALSE)</f>
        <v>59.5349</v>
      </c>
      <c r="AA210" s="17">
        <f>VLOOKUP($E210,Samples_Ext!$A:$Y,Samples_Seq!AA$2,FALSE)</f>
        <v>4.7400000000000011</v>
      </c>
      <c r="AB210" s="17">
        <f>VLOOKUP($E210,Samples_Ext!$A:$Y,Samples_Seq!AB$2,FALSE)</f>
        <v>282.19542600000005</v>
      </c>
      <c r="AC210" s="17" t="str">
        <f>VLOOKUP($E210,Samples_Ext!$A:$Y,Samples_Seq!AC$2,FALSE)</f>
        <v>Yes</v>
      </c>
      <c r="AD210" s="17" t="str">
        <f>VLOOKUP($E210,Samples_Ext!$A:$Y,Samples_Seq!AD$2,FALSE)</f>
        <v>No</v>
      </c>
    </row>
    <row r="211" spans="1:31" s="17" customFormat="1" ht="13.8" hidden="1" x14ac:dyDescent="0.3">
      <c r="A211" s="17" t="s">
        <v>1438</v>
      </c>
      <c r="B211" s="17" t="s">
        <v>2157</v>
      </c>
      <c r="C211" s="17" t="s">
        <v>2096</v>
      </c>
      <c r="D211" s="17" t="s">
        <v>2097</v>
      </c>
      <c r="E211" s="17" t="s">
        <v>1438</v>
      </c>
      <c r="F211" s="64" t="str">
        <f t="shared" si="3"/>
        <v>SC552987;</v>
      </c>
      <c r="G211" s="17" t="str">
        <f>IFERROR(VLOOKUP($E211,Samples_Ext!$A:$Y,Samples_Seq!G$2,FALSE),"")</f>
        <v>ZymoC (D6300)_211</v>
      </c>
      <c r="H211" s="17" t="str">
        <f>VLOOKUP($E211,Samples_Ext!$A:$Y,Samples_Seq!H$2,FALSE)</f>
        <v>Ext.Control</v>
      </c>
      <c r="I211" s="17" t="str">
        <f>VLOOKUP($E211,Samples_Ext!$A:$Y,Samples_Seq!I$2,FALSE)</f>
        <v>D6300</v>
      </c>
      <c r="J211" s="17">
        <f>VLOOKUP($E211,Samples_Ext!$A:$Y,Samples_Seq!J$2,FALSE)</f>
        <v>211</v>
      </c>
      <c r="K211" s="17" t="str">
        <f>VLOOKUP($E211,Samples_Ext!$A:$Y,Samples_Seq!K$2,FALSE)</f>
        <v>Zymo.Ext</v>
      </c>
      <c r="L211" s="17" t="str">
        <f>VLOOKUP($E211,Samples_Ext!$A:$Y,Samples_Seq!L$2,FALSE)</f>
        <v>D6300</v>
      </c>
      <c r="M211" s="17" t="str">
        <f>VLOOKUP($E211,Samples_Ext!$A:$Y,Samples_Seq!M$2,FALSE)</f>
        <v>sFEMB-001-R-039</v>
      </c>
      <c r="N211" s="17" t="str">
        <f>VLOOKUP($E211,Samples_Ext!$A:$Y,Samples_Seq!N$2,FALSE)</f>
        <v>Qiagen</v>
      </c>
      <c r="O211" s="17" t="str">
        <f>VLOOKUP($E211,Samples_Ext!$A:$Y,Samples_Seq!O$2,FALSE)</f>
        <v>DNeasy PowerSoil Pro kit</v>
      </c>
      <c r="P211" s="17" t="str">
        <f>VLOOKUP($E211,Samples_Ext!$A:$Y,Samples_Seq!P$2,FALSE)</f>
        <v>None</v>
      </c>
      <c r="Q211" s="17" t="str">
        <f>VLOOKUP($E211,Samples_Ext!$A:$Y,Samples_Seq!Q$2,FALSE)</f>
        <v>Vertical</v>
      </c>
      <c r="R211" s="17" t="str">
        <f>VLOOKUP($E211,Samples_Ext!$A:$Y,Samples_Seq!R$2,FALSE)</f>
        <v>Tubes</v>
      </c>
      <c r="S211" s="17" t="str">
        <f>VLOOKUP($E211,Samples_Ext!$A:$Y,Samples_Seq!S$2,FALSE)</f>
        <v>None</v>
      </c>
      <c r="T211" s="17" t="str">
        <f>VLOOKUP($E211,Samples_Ext!$A:$Y,Samples_Seq!T$2,FALSE)</f>
        <v>None</v>
      </c>
      <c r="U211" s="17" t="str">
        <f>VLOOKUP($E211,Samples_Ext!$A:$Y,Samples_Seq!U$2,FALSE)</f>
        <v>None</v>
      </c>
      <c r="V211" s="17" t="str">
        <f>VLOOKUP($E211,Samples_Ext!$A:$Y,Samples_Seq!V$2,FALSE)</f>
        <v>None</v>
      </c>
      <c r="W211" s="17" t="str">
        <f>VLOOKUP($E211,Samples_Ext!$A:$Y,Samples_Seq!W$2,FALSE)</f>
        <v>D</v>
      </c>
      <c r="X211" s="17" t="str">
        <f>VLOOKUP($E211,Samples_Ext!$A:$Y,Samples_Seq!X$2,FALSE)</f>
        <v>02</v>
      </c>
      <c r="Y211" s="17" t="str">
        <f>VLOOKUP($E211,Samples_Ext!$A:$Y,Samples_Seq!Y$2,FALSE)</f>
        <v>PC21457</v>
      </c>
      <c r="Z211" s="17">
        <f>VLOOKUP($E211,Samples_Ext!$A:$Y,Samples_Seq!Z$2,FALSE)</f>
        <v>70.927700000000002</v>
      </c>
      <c r="AA211" s="17">
        <f>VLOOKUP($E211,Samples_Ext!$A:$Y,Samples_Seq!AA$2,FALSE)</f>
        <v>0.78</v>
      </c>
      <c r="AB211" s="17">
        <f>VLOOKUP($E211,Samples_Ext!$A:$Y,Samples_Seq!AB$2,FALSE)</f>
        <v>55.323606000000005</v>
      </c>
      <c r="AC211" s="17" t="str">
        <f>VLOOKUP($E211,Samples_Ext!$A:$Y,Samples_Seq!AC$2,FALSE)</f>
        <v>Yes</v>
      </c>
      <c r="AD211" s="17" t="str">
        <f>VLOOKUP($E211,Samples_Ext!$A:$Y,Samples_Seq!AD$2,FALSE)</f>
        <v>No</v>
      </c>
      <c r="AE211" s="17" t="s">
        <v>1669</v>
      </c>
    </row>
    <row r="212" spans="1:31" s="17" customFormat="1" ht="13.8" hidden="1" x14ac:dyDescent="0.3">
      <c r="A212" s="17" t="s">
        <v>1441</v>
      </c>
      <c r="B212" s="17" t="s">
        <v>2160</v>
      </c>
      <c r="C212" s="17" t="s">
        <v>2096</v>
      </c>
      <c r="D212" s="17" t="s">
        <v>2097</v>
      </c>
      <c r="E212" s="17" t="s">
        <v>1441</v>
      </c>
      <c r="F212" s="64" t="str">
        <f t="shared" si="3"/>
        <v>SC552990;</v>
      </c>
      <c r="G212" s="17" t="str">
        <f>IFERROR(VLOOKUP($E212,Samples_Ext!$A:$Y,Samples_Seq!G$2,FALSE),"")</f>
        <v>ZymoC (D6300)</v>
      </c>
      <c r="H212" s="17" t="str">
        <f>VLOOKUP($E212,Samples_Ext!$A:$Y,Samples_Seq!H$2,FALSE)</f>
        <v>Ext.Control</v>
      </c>
      <c r="I212" s="17" t="str">
        <f>VLOOKUP($E212,Samples_Ext!$A:$Y,Samples_Seq!I$2,FALSE)</f>
        <v>D6300</v>
      </c>
      <c r="J212" s="17">
        <f>VLOOKUP($E212,Samples_Ext!$A:$Y,Samples_Seq!J$2,FALSE)</f>
        <v>0</v>
      </c>
      <c r="K212" s="17" t="str">
        <f>VLOOKUP($E212,Samples_Ext!$A:$Y,Samples_Seq!K$2,FALSE)</f>
        <v>Zymo.Ext</v>
      </c>
      <c r="L212" s="17" t="str">
        <f>VLOOKUP($E212,Samples_Ext!$A:$Y,Samples_Seq!L$2,FALSE)</f>
        <v>D6300</v>
      </c>
      <c r="M212" s="17" t="str">
        <f>VLOOKUP($E212,Samples_Ext!$A:$Y,Samples_Seq!M$2,FALSE)</f>
        <v>sFEMB-001-R-039</v>
      </c>
      <c r="N212" s="17" t="str">
        <f>VLOOKUP($E212,Samples_Ext!$A:$Y,Samples_Seq!N$2,FALSE)</f>
        <v>Qiagen</v>
      </c>
      <c r="O212" s="17" t="str">
        <f>VLOOKUP($E212,Samples_Ext!$A:$Y,Samples_Seq!O$2,FALSE)</f>
        <v>DNeasy PowerSoil Pro kit</v>
      </c>
      <c r="P212" s="17" t="str">
        <f>VLOOKUP($E212,Samples_Ext!$A:$Y,Samples_Seq!P$2,FALSE)</f>
        <v>None</v>
      </c>
      <c r="Q212" s="17" t="str">
        <f>VLOOKUP($E212,Samples_Ext!$A:$Y,Samples_Seq!Q$2,FALSE)</f>
        <v>Vertical</v>
      </c>
      <c r="R212" s="17" t="str">
        <f>VLOOKUP($E212,Samples_Ext!$A:$Y,Samples_Seq!R$2,FALSE)</f>
        <v>Tubes</v>
      </c>
      <c r="S212" s="17" t="str">
        <f>VLOOKUP($E212,Samples_Ext!$A:$Y,Samples_Seq!S$2,FALSE)</f>
        <v>None</v>
      </c>
      <c r="T212" s="17" t="str">
        <f>VLOOKUP($E212,Samples_Ext!$A:$Y,Samples_Seq!T$2,FALSE)</f>
        <v>None</v>
      </c>
      <c r="U212" s="17" t="str">
        <f>VLOOKUP($E212,Samples_Ext!$A:$Y,Samples_Seq!U$2,FALSE)</f>
        <v>None</v>
      </c>
      <c r="V212" s="17" t="str">
        <f>VLOOKUP($E212,Samples_Ext!$A:$Y,Samples_Seq!V$2,FALSE)</f>
        <v>None</v>
      </c>
      <c r="W212" s="17" t="str">
        <f>VLOOKUP($E212,Samples_Ext!$A:$Y,Samples_Seq!W$2,FALSE)</f>
        <v>G</v>
      </c>
      <c r="X212" s="17" t="str">
        <f>VLOOKUP($E212,Samples_Ext!$A:$Y,Samples_Seq!X$2,FALSE)</f>
        <v>02</v>
      </c>
      <c r="Y212" s="17" t="str">
        <f>VLOOKUP($E212,Samples_Ext!$A:$Y,Samples_Seq!Y$2,FALSE)</f>
        <v>PC21457</v>
      </c>
      <c r="Z212" s="17">
        <f>VLOOKUP($E212,Samples_Ext!$A:$Y,Samples_Seq!Z$2,FALSE)</f>
        <v>77.488399999999999</v>
      </c>
      <c r="AA212" s="17">
        <f>VLOOKUP($E212,Samples_Ext!$A:$Y,Samples_Seq!AA$2,FALSE)</f>
        <v>0.8</v>
      </c>
      <c r="AB212" s="17">
        <f>VLOOKUP($E212,Samples_Ext!$A:$Y,Samples_Seq!AB$2,FALSE)</f>
        <v>61.990720000000003</v>
      </c>
      <c r="AC212" s="17" t="str">
        <f>VLOOKUP($E212,Samples_Ext!$A:$Y,Samples_Seq!AC$2,FALSE)</f>
        <v>Yes</v>
      </c>
      <c r="AD212" s="17" t="str">
        <f>VLOOKUP($E212,Samples_Ext!$A:$Y,Samples_Seq!AD$2,FALSE)</f>
        <v>No</v>
      </c>
    </row>
    <row r="213" spans="1:31" s="17" customFormat="1" ht="13.8" hidden="1" x14ac:dyDescent="0.3">
      <c r="A213" s="17" t="s">
        <v>1351</v>
      </c>
      <c r="B213" s="17" t="s">
        <v>2172</v>
      </c>
      <c r="C213" s="17" t="s">
        <v>2096</v>
      </c>
      <c r="D213" s="17" t="s">
        <v>2097</v>
      </c>
      <c r="E213" s="17" t="s">
        <v>1351</v>
      </c>
      <c r="F213" s="64" t="str">
        <f t="shared" si="3"/>
        <v>SC553002;</v>
      </c>
      <c r="G213" s="17" t="str">
        <f>IFERROR(VLOOKUP($E213,Samples_Ext!$A:$Y,Samples_Seq!G$2,FALSE),"")</f>
        <v>ZymoC (D6300)_203</v>
      </c>
      <c r="H213" s="17" t="str">
        <f>VLOOKUP($E213,Samples_Ext!$A:$Y,Samples_Seq!H$2,FALSE)</f>
        <v>Ext.Control</v>
      </c>
      <c r="I213" s="17" t="str">
        <f>VLOOKUP($E213,Samples_Ext!$A:$Y,Samples_Seq!I$2,FALSE)</f>
        <v>D6300</v>
      </c>
      <c r="J213" s="17">
        <f>VLOOKUP($E213,Samples_Ext!$A:$Y,Samples_Seq!J$2,FALSE)</f>
        <v>203</v>
      </c>
      <c r="K213" s="17" t="str">
        <f>VLOOKUP($E213,Samples_Ext!$A:$Y,Samples_Seq!K$2,FALSE)</f>
        <v>Zymo.Ext</v>
      </c>
      <c r="L213" s="17" t="str">
        <f>VLOOKUP($E213,Samples_Ext!$A:$Y,Samples_Seq!L$2,FALSE)</f>
        <v>D6300</v>
      </c>
      <c r="M213" s="17" t="str">
        <f>VLOOKUP($E213,Samples_Ext!$A:$Y,Samples_Seq!M$2,FALSE)</f>
        <v>sFEMB-001-R-040</v>
      </c>
      <c r="N213" s="17" t="str">
        <f>VLOOKUP($E213,Samples_Ext!$A:$Y,Samples_Seq!N$2,FALSE)</f>
        <v>Qiagen</v>
      </c>
      <c r="O213" s="17" t="str">
        <f>VLOOKUP($E213,Samples_Ext!$A:$Y,Samples_Seq!O$2,FALSE)</f>
        <v>MagAttract PowerSoil DNA Kit</v>
      </c>
      <c r="P213" s="17" t="str">
        <f>VLOOKUP($E213,Samples_Ext!$A:$Y,Samples_Seq!P$2,FALSE)</f>
        <v>KingFisher</v>
      </c>
      <c r="Q213" s="17" t="str">
        <f>VLOOKUP($E213,Samples_Ext!$A:$Y,Samples_Seq!Q$2,FALSE)</f>
        <v>TissueLyzer</v>
      </c>
      <c r="R213" s="17" t="str">
        <f>VLOOKUP($E213,Samples_Ext!$A:$Y,Samples_Seq!R$2,FALSE)</f>
        <v>Plate</v>
      </c>
      <c r="S213" s="17" t="str">
        <f>VLOOKUP($E213,Samples_Ext!$A:$Y,Samples_Seq!S$2,FALSE)</f>
        <v>Pro Plate</v>
      </c>
      <c r="T213" s="17" t="str">
        <f>VLOOKUP($E213,Samples_Ext!$A:$Y,Samples_Seq!T$2,FALSE)</f>
        <v>None</v>
      </c>
      <c r="U213" s="17" t="str">
        <f>VLOOKUP($E213,Samples_Ext!$A:$Y,Samples_Seq!U$2,FALSE)</f>
        <v>None</v>
      </c>
      <c r="V213" s="17" t="str">
        <f>VLOOKUP($E213,Samples_Ext!$A:$Y,Samples_Seq!V$2,FALSE)</f>
        <v>None</v>
      </c>
      <c r="W213" s="17" t="str">
        <f>VLOOKUP($E213,Samples_Ext!$A:$Y,Samples_Seq!W$2,FALSE)</f>
        <v>D</v>
      </c>
      <c r="X213" s="17" t="str">
        <f>VLOOKUP($E213,Samples_Ext!$A:$Y,Samples_Seq!X$2,FALSE)</f>
        <v>02</v>
      </c>
      <c r="Y213" s="17" t="str">
        <f>VLOOKUP($E213,Samples_Ext!$A:$Y,Samples_Seq!Y$2,FALSE)</f>
        <v>PC21458</v>
      </c>
      <c r="Z213" s="17">
        <f>VLOOKUP($E213,Samples_Ext!$A:$Y,Samples_Seq!Z$2,FALSE)</f>
        <v>72.413799999999995</v>
      </c>
      <c r="AA213" s="17">
        <f>VLOOKUP($E213,Samples_Ext!$A:$Y,Samples_Seq!AA$2,FALSE)</f>
        <v>5.4000000000000012</v>
      </c>
      <c r="AB213" s="17">
        <f>VLOOKUP($E213,Samples_Ext!$A:$Y,Samples_Seq!AB$2,FALSE)</f>
        <v>391.03452000000004</v>
      </c>
      <c r="AC213" s="17" t="str">
        <f>VLOOKUP($E213,Samples_Ext!$A:$Y,Samples_Seq!AC$2,FALSE)</f>
        <v>Yes</v>
      </c>
      <c r="AD213" s="17" t="str">
        <f>VLOOKUP($E213,Samples_Ext!$A:$Y,Samples_Seq!AD$2,FALSE)</f>
        <v>No</v>
      </c>
    </row>
    <row r="214" spans="1:31" s="17" customFormat="1" ht="13.8" hidden="1" x14ac:dyDescent="0.3">
      <c r="A214" s="17" t="s">
        <v>1365</v>
      </c>
      <c r="B214" s="17" t="s">
        <v>2186</v>
      </c>
      <c r="C214" s="17" t="s">
        <v>2096</v>
      </c>
      <c r="D214" s="17" t="s">
        <v>2097</v>
      </c>
      <c r="E214" s="17" t="s">
        <v>1365</v>
      </c>
      <c r="F214" s="64" t="str">
        <f t="shared" si="3"/>
        <v>SC553016;</v>
      </c>
      <c r="G214" s="17" t="str">
        <f>IFERROR(VLOOKUP($E214,Samples_Ext!$A:$Y,Samples_Seq!G$2,FALSE),"")</f>
        <v>ZymoC (D6300)_225</v>
      </c>
      <c r="H214" s="17" t="str">
        <f>VLOOKUP($E214,Samples_Ext!$A:$Y,Samples_Seq!H$2,FALSE)</f>
        <v>Ext.Control</v>
      </c>
      <c r="I214" s="17" t="str">
        <f>VLOOKUP($E214,Samples_Ext!$A:$Y,Samples_Seq!I$2,FALSE)</f>
        <v>D6300</v>
      </c>
      <c r="J214" s="17">
        <f>VLOOKUP($E214,Samples_Ext!$A:$Y,Samples_Seq!J$2,FALSE)</f>
        <v>225</v>
      </c>
      <c r="K214" s="17" t="str">
        <f>VLOOKUP($E214,Samples_Ext!$A:$Y,Samples_Seq!K$2,FALSE)</f>
        <v>Zymo.Ext</v>
      </c>
      <c r="L214" s="17" t="str">
        <f>VLOOKUP($E214,Samples_Ext!$A:$Y,Samples_Seq!L$2,FALSE)</f>
        <v>D6300</v>
      </c>
      <c r="M214" s="17" t="str">
        <f>VLOOKUP($E214,Samples_Ext!$A:$Y,Samples_Seq!M$2,FALSE)</f>
        <v>sFEMB-001-R-041</v>
      </c>
      <c r="N214" s="17" t="str">
        <f>VLOOKUP($E214,Samples_Ext!$A:$Y,Samples_Seq!N$2,FALSE)</f>
        <v>ZymoResearch</v>
      </c>
      <c r="O214" s="17" t="str">
        <f>VLOOKUP($E214,Samples_Ext!$A:$Y,Samples_Seq!O$2,FALSE)</f>
        <v>96 MagBead DNA Extraction Kit</v>
      </c>
      <c r="P214" s="17" t="str">
        <f>VLOOKUP($E214,Samples_Ext!$A:$Y,Samples_Seq!P$2,FALSE)</f>
        <v>None</v>
      </c>
      <c r="Q214" s="17" t="str">
        <f>VLOOKUP($E214,Samples_Ext!$A:$Y,Samples_Seq!Q$2,FALSE)</f>
        <v>Vertical</v>
      </c>
      <c r="R214" s="17" t="str">
        <f>VLOOKUP($E214,Samples_Ext!$A:$Y,Samples_Seq!R$2,FALSE)</f>
        <v>Tubes</v>
      </c>
      <c r="S214" s="17" t="str">
        <f>VLOOKUP($E214,Samples_Ext!$A:$Y,Samples_Seq!S$2,FALSE)</f>
        <v>None</v>
      </c>
      <c r="T214" s="17" t="str">
        <f>VLOOKUP($E214,Samples_Ext!$A:$Y,Samples_Seq!T$2,FALSE)</f>
        <v>None</v>
      </c>
      <c r="U214" s="17" t="str">
        <f>VLOOKUP($E214,Samples_Ext!$A:$Y,Samples_Seq!U$2,FALSE)</f>
        <v>None</v>
      </c>
      <c r="V214" s="17" t="str">
        <f>VLOOKUP($E214,Samples_Ext!$A:$Y,Samples_Seq!V$2,FALSE)</f>
        <v>None</v>
      </c>
      <c r="W214" s="17" t="str">
        <f>VLOOKUP($E214,Samples_Ext!$A:$Y,Samples_Seq!W$2,FALSE)</f>
        <v>D</v>
      </c>
      <c r="X214" s="17" t="str">
        <f>VLOOKUP($E214,Samples_Ext!$A:$Y,Samples_Seq!X$2,FALSE)</f>
        <v>02</v>
      </c>
      <c r="Y214" s="17" t="str">
        <f>VLOOKUP($E214,Samples_Ext!$A:$Y,Samples_Seq!Y$2,FALSE)</f>
        <v>PC21459</v>
      </c>
      <c r="Z214" s="17">
        <f>VLOOKUP($E214,Samples_Ext!$A:$Y,Samples_Seq!Z$2,FALSE)</f>
        <v>0</v>
      </c>
      <c r="AA214" s="17" t="e">
        <f>VLOOKUP($E214,Samples_Ext!$A:$Y,Samples_Seq!AA$2,FALSE)</f>
        <v>#DIV/0!</v>
      </c>
      <c r="AB214" s="17">
        <f>VLOOKUP($E214,Samples_Ext!$A:$Y,Samples_Seq!AB$2,FALSE)</f>
        <v>0</v>
      </c>
      <c r="AC214" s="17" t="str">
        <f>VLOOKUP($E214,Samples_Ext!$A:$Y,Samples_Seq!AC$2,FALSE)</f>
        <v>Yes</v>
      </c>
      <c r="AD214" s="17" t="str">
        <f>VLOOKUP($E214,Samples_Ext!$A:$Y,Samples_Seq!AD$2,FALSE)</f>
        <v>No</v>
      </c>
    </row>
    <row r="215" spans="1:31" s="17" customFormat="1" ht="13.8" hidden="1" x14ac:dyDescent="0.3">
      <c r="A215" s="17" t="s">
        <v>1379</v>
      </c>
      <c r="B215" s="17" t="s">
        <v>2200</v>
      </c>
      <c r="C215" s="17" t="s">
        <v>2096</v>
      </c>
      <c r="D215" s="17" t="s">
        <v>2097</v>
      </c>
      <c r="E215" s="17" t="s">
        <v>1379</v>
      </c>
      <c r="F215" s="64" t="str">
        <f t="shared" si="3"/>
        <v>SC553030;</v>
      </c>
      <c r="G215" s="17" t="str">
        <f>IFERROR(VLOOKUP($E215,Samples_Ext!$A:$Y,Samples_Seq!G$2,FALSE),"")</f>
        <v>ZymoC (D6300)_215</v>
      </c>
      <c r="H215" s="17" t="str">
        <f>VLOOKUP($E215,Samples_Ext!$A:$Y,Samples_Seq!H$2,FALSE)</f>
        <v>Ext.Control</v>
      </c>
      <c r="I215" s="17" t="str">
        <f>VLOOKUP($E215,Samples_Ext!$A:$Y,Samples_Seq!I$2,FALSE)</f>
        <v>D6300</v>
      </c>
      <c r="J215" s="17">
        <f>VLOOKUP($E215,Samples_Ext!$A:$Y,Samples_Seq!J$2,FALSE)</f>
        <v>215</v>
      </c>
      <c r="K215" s="17" t="str">
        <f>VLOOKUP($E215,Samples_Ext!$A:$Y,Samples_Seq!K$2,FALSE)</f>
        <v>Zymo.Ext</v>
      </c>
      <c r="L215" s="17" t="str">
        <f>VLOOKUP($E215,Samples_Ext!$A:$Y,Samples_Seq!L$2,FALSE)</f>
        <v>D6300</v>
      </c>
      <c r="M215" s="17" t="str">
        <f>VLOOKUP($E215,Samples_Ext!$A:$Y,Samples_Seq!M$2,FALSE)</f>
        <v>sFEMB-001-R-042</v>
      </c>
      <c r="N215" s="17" t="str">
        <f>VLOOKUP($E215,Samples_Ext!$A:$Y,Samples_Seq!N$2,FALSE)</f>
        <v>ThermoFisher</v>
      </c>
      <c r="O215" s="17" t="str">
        <f>VLOOKUP($E215,Samples_Ext!$A:$Y,Samples_Seq!O$2,FALSE)</f>
        <v>MagMax Microbiome Ultra Kit</v>
      </c>
      <c r="P215" s="17" t="str">
        <f>VLOOKUP($E215,Samples_Ext!$A:$Y,Samples_Seq!P$2,FALSE)</f>
        <v>KingFisher</v>
      </c>
      <c r="Q215" s="17" t="str">
        <f>VLOOKUP($E215,Samples_Ext!$A:$Y,Samples_Seq!Q$2,FALSE)</f>
        <v>TissueLyzer</v>
      </c>
      <c r="R215" s="17" t="str">
        <f>VLOOKUP($E215,Samples_Ext!$A:$Y,Samples_Seq!R$2,FALSE)</f>
        <v>Plate</v>
      </c>
      <c r="S215" s="17" t="str">
        <f>VLOOKUP($E215,Samples_Ext!$A:$Y,Samples_Seq!S$2,FALSE)</f>
        <v>None</v>
      </c>
      <c r="T215" s="17" t="str">
        <f>VLOOKUP($E215,Samples_Ext!$A:$Y,Samples_Seq!T$2,FALSE)</f>
        <v>None</v>
      </c>
      <c r="U215" s="17" t="str">
        <f>VLOOKUP($E215,Samples_Ext!$A:$Y,Samples_Seq!U$2,FALSE)</f>
        <v>None</v>
      </c>
      <c r="V215" s="17" t="str">
        <f>VLOOKUP($E215,Samples_Ext!$A:$Y,Samples_Seq!V$2,FALSE)</f>
        <v>None</v>
      </c>
      <c r="W215" s="17" t="str">
        <f>VLOOKUP($E215,Samples_Ext!$A:$Y,Samples_Seq!W$2,FALSE)</f>
        <v>D</v>
      </c>
      <c r="X215" s="17" t="str">
        <f>VLOOKUP($E215,Samples_Ext!$A:$Y,Samples_Seq!X$2,FALSE)</f>
        <v>02</v>
      </c>
      <c r="Y215" s="17" t="str">
        <f>VLOOKUP($E215,Samples_Ext!$A:$Y,Samples_Seq!Y$2,FALSE)</f>
        <v>PC21460</v>
      </c>
      <c r="Z215" s="17">
        <f>VLOOKUP($E215,Samples_Ext!$A:$Y,Samples_Seq!Z$2,FALSE)</f>
        <v>138.7336</v>
      </c>
      <c r="AA215" s="17">
        <f>VLOOKUP($E215,Samples_Ext!$A:$Y,Samples_Seq!AA$2,FALSE)</f>
        <v>3.56</v>
      </c>
      <c r="AB215" s="17">
        <f>VLOOKUP($E215,Samples_Ext!$A:$Y,Samples_Seq!AB$2,FALSE)</f>
        <v>493.891616</v>
      </c>
      <c r="AC215" s="17" t="str">
        <f>VLOOKUP($E215,Samples_Ext!$A:$Y,Samples_Seq!AC$2,FALSE)</f>
        <v>Yes</v>
      </c>
      <c r="AD215" s="17" t="str">
        <f>VLOOKUP($E215,Samples_Ext!$A:$Y,Samples_Seq!AD$2,FALSE)</f>
        <v>No</v>
      </c>
    </row>
    <row r="216" spans="1:31" s="17" customFormat="1" ht="13.8" hidden="1" x14ac:dyDescent="0.3">
      <c r="A216" s="17" t="s">
        <v>1382</v>
      </c>
      <c r="B216" s="17" t="s">
        <v>2221</v>
      </c>
      <c r="C216" s="17" t="s">
        <v>2096</v>
      </c>
      <c r="D216" s="17" t="s">
        <v>2097</v>
      </c>
      <c r="E216" s="17" t="s">
        <v>1382</v>
      </c>
      <c r="F216" s="64" t="str">
        <f t="shared" si="3"/>
        <v>SC553033;</v>
      </c>
      <c r="G216" s="17" t="str">
        <f>IFERROR(VLOOKUP($E216,Samples_Ext!$A:$Y,Samples_Seq!G$2,FALSE),"")</f>
        <v>ZymoC (D6300)_229</v>
      </c>
      <c r="H216" s="17" t="str">
        <f>VLOOKUP($E216,Samples_Ext!$A:$Y,Samples_Seq!H$2,FALSE)</f>
        <v>Ext.Control</v>
      </c>
      <c r="I216" s="17" t="str">
        <f>VLOOKUP($E216,Samples_Ext!$A:$Y,Samples_Seq!I$2,FALSE)</f>
        <v>D6300</v>
      </c>
      <c r="J216" s="17">
        <f>VLOOKUP($E216,Samples_Ext!$A:$Y,Samples_Seq!J$2,FALSE)</f>
        <v>229</v>
      </c>
      <c r="K216" s="17" t="str">
        <f>VLOOKUP($E216,Samples_Ext!$A:$Y,Samples_Seq!K$2,FALSE)</f>
        <v>Zymo.Ext</v>
      </c>
      <c r="L216" s="17" t="str">
        <f>VLOOKUP($E216,Samples_Ext!$A:$Y,Samples_Seq!L$2,FALSE)</f>
        <v>D6300</v>
      </c>
      <c r="M216" s="17" t="str">
        <f>VLOOKUP($E216,Samples_Ext!$A:$Y,Samples_Seq!M$2,FALSE)</f>
        <v>sFEMB-001-R-043</v>
      </c>
      <c r="N216" s="17" t="str">
        <f>VLOOKUP($E216,Samples_Ext!$A:$Y,Samples_Seq!N$2,FALSE)</f>
        <v>Qiagen</v>
      </c>
      <c r="O216" s="17" t="str">
        <f>VLOOKUP($E216,Samples_Ext!$A:$Y,Samples_Seq!O$2,FALSE)</f>
        <v>DNeasy PowerSoil Pro kit</v>
      </c>
      <c r="P216" s="17" t="str">
        <f>VLOOKUP($E216,Samples_Ext!$A:$Y,Samples_Seq!P$2,FALSE)</f>
        <v>None</v>
      </c>
      <c r="Q216" s="17" t="str">
        <f>VLOOKUP($E216,Samples_Ext!$A:$Y,Samples_Seq!Q$2,FALSE)</f>
        <v>Horizontal</v>
      </c>
      <c r="R216" s="17" t="str">
        <f>VLOOKUP($E216,Samples_Ext!$A:$Y,Samples_Seq!R$2,FALSE)</f>
        <v>Tubes</v>
      </c>
      <c r="S216" s="17" t="str">
        <f>VLOOKUP($E216,Samples_Ext!$A:$Y,Samples_Seq!S$2,FALSE)</f>
        <v>None</v>
      </c>
      <c r="T216" s="17" t="str">
        <f>VLOOKUP($E216,Samples_Ext!$A:$Y,Samples_Seq!T$2,FALSE)</f>
        <v>None</v>
      </c>
      <c r="U216" s="17" t="str">
        <f>VLOOKUP($E216,Samples_Ext!$A:$Y,Samples_Seq!U$2,FALSE)</f>
        <v>None</v>
      </c>
      <c r="V216" s="17" t="str">
        <f>VLOOKUP($E216,Samples_Ext!$A:$Y,Samples_Seq!V$2,FALSE)</f>
        <v>None</v>
      </c>
      <c r="W216" s="17" t="str">
        <f>VLOOKUP($E216,Samples_Ext!$A:$Y,Samples_Seq!W$2,FALSE)</f>
        <v>A</v>
      </c>
      <c r="X216" s="17" t="str">
        <f>VLOOKUP($E216,Samples_Ext!$A:$Y,Samples_Seq!X$2,FALSE)</f>
        <v>01</v>
      </c>
      <c r="Y216" s="17" t="str">
        <f>VLOOKUP($E216,Samples_Ext!$A:$Y,Samples_Seq!Y$2,FALSE)</f>
        <v>PC21461</v>
      </c>
      <c r="Z216" s="17">
        <f>VLOOKUP($E216,Samples_Ext!$A:$Y,Samples_Seq!Z$2,FALSE)</f>
        <v>120.7877</v>
      </c>
      <c r="AA216" s="17">
        <f>VLOOKUP($E216,Samples_Ext!$A:$Y,Samples_Seq!AA$2,FALSE)</f>
        <v>8.370000000000001</v>
      </c>
      <c r="AB216" s="17">
        <f>VLOOKUP($E216,Samples_Ext!$A:$Y,Samples_Seq!AB$2,FALSE)</f>
        <v>1010.993049</v>
      </c>
      <c r="AC216" s="17" t="str">
        <f>VLOOKUP($E216,Samples_Ext!$A:$Y,Samples_Seq!AC$2,FALSE)</f>
        <v>No</v>
      </c>
      <c r="AD216" s="17" t="str">
        <f>VLOOKUP($E216,Samples_Ext!$A:$Y,Samples_Seq!AD$2,FALSE)</f>
        <v>Yes</v>
      </c>
      <c r="AE216" s="17" t="s">
        <v>1669</v>
      </c>
    </row>
    <row r="217" spans="1:31" s="17" customFormat="1" ht="13.8" hidden="1" x14ac:dyDescent="0.3">
      <c r="A217" s="17" t="s">
        <v>1386</v>
      </c>
      <c r="B217" s="17" t="s">
        <v>2225</v>
      </c>
      <c r="C217" s="17" t="s">
        <v>2096</v>
      </c>
      <c r="D217" s="17" t="s">
        <v>2097</v>
      </c>
      <c r="E217" s="17" t="s">
        <v>1386</v>
      </c>
      <c r="F217" s="64" t="str">
        <f t="shared" si="3"/>
        <v>SC553037;</v>
      </c>
      <c r="G217" s="17" t="str">
        <f>IFERROR(VLOOKUP($E217,Samples_Ext!$A:$Y,Samples_Seq!G$2,FALSE),"")</f>
        <v>ZymoC (D6300)_204</v>
      </c>
      <c r="H217" s="17" t="str">
        <f>VLOOKUP($E217,Samples_Ext!$A:$Y,Samples_Seq!H$2,FALSE)</f>
        <v>Ext.Control</v>
      </c>
      <c r="I217" s="17" t="str">
        <f>VLOOKUP($E217,Samples_Ext!$A:$Y,Samples_Seq!I$2,FALSE)</f>
        <v>D6300</v>
      </c>
      <c r="J217" s="17">
        <f>VLOOKUP($E217,Samples_Ext!$A:$Y,Samples_Seq!J$2,FALSE)</f>
        <v>204</v>
      </c>
      <c r="K217" s="17" t="str">
        <f>VLOOKUP($E217,Samples_Ext!$A:$Y,Samples_Seq!K$2,FALSE)</f>
        <v>Zymo.Ext</v>
      </c>
      <c r="L217" s="17" t="str">
        <f>VLOOKUP($E217,Samples_Ext!$A:$Y,Samples_Seq!L$2,FALSE)</f>
        <v>D6300</v>
      </c>
      <c r="M217" s="17" t="str">
        <f>VLOOKUP($E217,Samples_Ext!$A:$Y,Samples_Seq!M$2,FALSE)</f>
        <v>sFEMB-001-R-044</v>
      </c>
      <c r="N217" s="17" t="str">
        <f>VLOOKUP($E217,Samples_Ext!$A:$Y,Samples_Seq!N$2,FALSE)</f>
        <v>ZymoResearch</v>
      </c>
      <c r="O217" s="17" t="str">
        <f>VLOOKUP($E217,Samples_Ext!$A:$Y,Samples_Seq!O$2,FALSE)</f>
        <v>96 MagBead DNA Extraction Kit</v>
      </c>
      <c r="P217" s="17" t="str">
        <f>VLOOKUP($E217,Samples_Ext!$A:$Y,Samples_Seq!P$2,FALSE)</f>
        <v>None</v>
      </c>
      <c r="Q217" s="17" t="str">
        <f>VLOOKUP($E217,Samples_Ext!$A:$Y,Samples_Seq!Q$2,FALSE)</f>
        <v>Horizontal</v>
      </c>
      <c r="R217" s="17" t="str">
        <f>VLOOKUP($E217,Samples_Ext!$A:$Y,Samples_Seq!R$2,FALSE)</f>
        <v>Tubes</v>
      </c>
      <c r="S217" s="17" t="str">
        <f>VLOOKUP($E217,Samples_Ext!$A:$Y,Samples_Seq!S$2,FALSE)</f>
        <v>None</v>
      </c>
      <c r="T217" s="17" t="str">
        <f>VLOOKUP($E217,Samples_Ext!$A:$Y,Samples_Seq!T$2,FALSE)</f>
        <v>None</v>
      </c>
      <c r="U217" s="17" t="str">
        <f>VLOOKUP($E217,Samples_Ext!$A:$Y,Samples_Seq!U$2,FALSE)</f>
        <v>None</v>
      </c>
      <c r="V217" s="17" t="str">
        <f>VLOOKUP($E217,Samples_Ext!$A:$Y,Samples_Seq!V$2,FALSE)</f>
        <v>None</v>
      </c>
      <c r="W217" s="17" t="str">
        <f>VLOOKUP($E217,Samples_Ext!$A:$Y,Samples_Seq!W$2,FALSE)</f>
        <v>A</v>
      </c>
      <c r="X217" s="17" t="str">
        <f>VLOOKUP($E217,Samples_Ext!$A:$Y,Samples_Seq!X$2,FALSE)</f>
        <v>01</v>
      </c>
      <c r="Y217" s="17" t="str">
        <f>VLOOKUP($E217,Samples_Ext!$A:$Y,Samples_Seq!Y$2,FALSE)</f>
        <v>PC21462</v>
      </c>
      <c r="Z217" s="17">
        <f>VLOOKUP($E217,Samples_Ext!$A:$Y,Samples_Seq!Z$2,FALSE)</f>
        <v>62.086399999999998</v>
      </c>
      <c r="AA217" s="17">
        <f>VLOOKUP($E217,Samples_Ext!$A:$Y,Samples_Seq!AA$2,FALSE)</f>
        <v>4.7400000000000011</v>
      </c>
      <c r="AB217" s="17">
        <f>VLOOKUP($E217,Samples_Ext!$A:$Y,Samples_Seq!AB$2,FALSE)</f>
        <v>294.28953600000006</v>
      </c>
      <c r="AC217" s="17" t="str">
        <f>VLOOKUP($E217,Samples_Ext!$A:$Y,Samples_Seq!AC$2,FALSE)</f>
        <v>No</v>
      </c>
      <c r="AD217" s="17" t="str">
        <f>VLOOKUP($E217,Samples_Ext!$A:$Y,Samples_Seq!AD$2,FALSE)</f>
        <v>Yes</v>
      </c>
      <c r="AE217" s="17" t="s">
        <v>1669</v>
      </c>
    </row>
    <row r="218" spans="1:31" s="17" customFormat="1" ht="13.8" hidden="1" x14ac:dyDescent="0.3">
      <c r="A218" s="17" t="s">
        <v>1390</v>
      </c>
      <c r="B218" s="17" t="s">
        <v>2229</v>
      </c>
      <c r="C218" s="17" t="s">
        <v>2096</v>
      </c>
      <c r="D218" s="17" t="s">
        <v>2097</v>
      </c>
      <c r="E218" s="17" t="s">
        <v>1390</v>
      </c>
      <c r="F218" s="64" t="str">
        <f t="shared" si="3"/>
        <v>SC553041;</v>
      </c>
      <c r="G218" s="17" t="str">
        <f>IFERROR(VLOOKUP($E218,Samples_Ext!$A:$Y,Samples_Seq!G$2,FALSE),"")</f>
        <v>ZymoC (D6300)_227</v>
      </c>
      <c r="H218" s="17" t="str">
        <f>VLOOKUP($E218,Samples_Ext!$A:$Y,Samples_Seq!H$2,FALSE)</f>
        <v>Ext.Control</v>
      </c>
      <c r="I218" s="17" t="str">
        <f>VLOOKUP($E218,Samples_Ext!$A:$Y,Samples_Seq!I$2,FALSE)</f>
        <v>D6300</v>
      </c>
      <c r="J218" s="17">
        <f>VLOOKUP($E218,Samples_Ext!$A:$Y,Samples_Seq!J$2,FALSE)</f>
        <v>227</v>
      </c>
      <c r="K218" s="17" t="str">
        <f>VLOOKUP($E218,Samples_Ext!$A:$Y,Samples_Seq!K$2,FALSE)</f>
        <v>Zymo.Ext</v>
      </c>
      <c r="L218" s="17" t="str">
        <f>VLOOKUP($E218,Samples_Ext!$A:$Y,Samples_Seq!L$2,FALSE)</f>
        <v>D6300</v>
      </c>
      <c r="M218" s="17" t="str">
        <f>VLOOKUP($E218,Samples_Ext!$A:$Y,Samples_Seq!M$2,FALSE)</f>
        <v>sFEMB-001-R-045</v>
      </c>
      <c r="N218" s="17" t="str">
        <f>VLOOKUP($E218,Samples_Ext!$A:$Y,Samples_Seq!N$2,FALSE)</f>
        <v>Qiagen</v>
      </c>
      <c r="O218" s="17" t="str">
        <f>VLOOKUP($E218,Samples_Ext!$A:$Y,Samples_Seq!O$2,FALSE)</f>
        <v>MagAttract PowerSoil DNA Kit</v>
      </c>
      <c r="P218" s="17" t="str">
        <f>VLOOKUP($E218,Samples_Ext!$A:$Y,Samples_Seq!P$2,FALSE)</f>
        <v>KingFisher</v>
      </c>
      <c r="Q218" s="17" t="str">
        <f>VLOOKUP($E218,Samples_Ext!$A:$Y,Samples_Seq!Q$2,FALSE)</f>
        <v>SPEX</v>
      </c>
      <c r="R218" s="17" t="str">
        <f>VLOOKUP($E218,Samples_Ext!$A:$Y,Samples_Seq!R$2,FALSE)</f>
        <v>Plate</v>
      </c>
      <c r="S218" s="17" t="str">
        <f>VLOOKUP($E218,Samples_Ext!$A:$Y,Samples_Seq!S$2,FALSE)</f>
        <v>None</v>
      </c>
      <c r="T218" s="17" t="str">
        <f>VLOOKUP($E218,Samples_Ext!$A:$Y,Samples_Seq!T$2,FALSE)</f>
        <v>None</v>
      </c>
      <c r="U218" s="17" t="str">
        <f>VLOOKUP($E218,Samples_Ext!$A:$Y,Samples_Seq!U$2,FALSE)</f>
        <v>None</v>
      </c>
      <c r="V218" s="17" t="str">
        <f>VLOOKUP($E218,Samples_Ext!$A:$Y,Samples_Seq!V$2,FALSE)</f>
        <v>None</v>
      </c>
      <c r="W218" s="17" t="str">
        <f>VLOOKUP($E218,Samples_Ext!$A:$Y,Samples_Seq!W$2,FALSE)</f>
        <v>A</v>
      </c>
      <c r="X218" s="17" t="str">
        <f>VLOOKUP($E218,Samples_Ext!$A:$Y,Samples_Seq!X$2,FALSE)</f>
        <v>01</v>
      </c>
      <c r="Y218" s="17" t="str">
        <f>VLOOKUP($E218,Samples_Ext!$A:$Y,Samples_Seq!Y$2,FALSE)</f>
        <v>PC21463</v>
      </c>
      <c r="Z218" s="17">
        <f>VLOOKUP($E218,Samples_Ext!$A:$Y,Samples_Seq!Z$2,FALSE)</f>
        <v>56.072800000000001</v>
      </c>
      <c r="AA218" s="17">
        <f>VLOOKUP($E218,Samples_Ext!$A:$Y,Samples_Seq!AA$2,FALSE)</f>
        <v>3.66</v>
      </c>
      <c r="AB218" s="17">
        <f>VLOOKUP($E218,Samples_Ext!$A:$Y,Samples_Seq!AB$2,FALSE)</f>
        <v>205.226448</v>
      </c>
      <c r="AC218" s="17" t="str">
        <f>VLOOKUP($E218,Samples_Ext!$A:$Y,Samples_Seq!AC$2,FALSE)</f>
        <v>No</v>
      </c>
      <c r="AD218" s="17" t="str">
        <f>VLOOKUP($E218,Samples_Ext!$A:$Y,Samples_Seq!AD$2,FALSE)</f>
        <v>Yes</v>
      </c>
    </row>
    <row r="219" spans="1:31" s="17" customFormat="1" ht="13.8" hidden="1" x14ac:dyDescent="0.3">
      <c r="A219" s="17" t="s">
        <v>1394</v>
      </c>
      <c r="B219" s="17" t="s">
        <v>2233</v>
      </c>
      <c r="C219" s="17" t="s">
        <v>2096</v>
      </c>
      <c r="D219" s="17" t="s">
        <v>2097</v>
      </c>
      <c r="E219" s="17" t="s">
        <v>1394</v>
      </c>
      <c r="F219" s="64" t="str">
        <f t="shared" si="3"/>
        <v>SC553045;</v>
      </c>
      <c r="G219" s="17" t="str">
        <f>IFERROR(VLOOKUP($E219,Samples_Ext!$A:$Y,Samples_Seq!G$2,FALSE),"")</f>
        <v>ZymoC (D6300)_205</v>
      </c>
      <c r="H219" s="17" t="str">
        <f>VLOOKUP($E219,Samples_Ext!$A:$Y,Samples_Seq!H$2,FALSE)</f>
        <v>Ext.Control</v>
      </c>
      <c r="I219" s="17" t="str">
        <f>VLOOKUP($E219,Samples_Ext!$A:$Y,Samples_Seq!I$2,FALSE)</f>
        <v>D6300</v>
      </c>
      <c r="J219" s="17">
        <f>VLOOKUP($E219,Samples_Ext!$A:$Y,Samples_Seq!J$2,FALSE)</f>
        <v>205</v>
      </c>
      <c r="K219" s="17" t="str">
        <f>VLOOKUP($E219,Samples_Ext!$A:$Y,Samples_Seq!K$2,FALSE)</f>
        <v>Zymo.Ext</v>
      </c>
      <c r="L219" s="17" t="str">
        <f>VLOOKUP($E219,Samples_Ext!$A:$Y,Samples_Seq!L$2,FALSE)</f>
        <v>D6300</v>
      </c>
      <c r="M219" s="17" t="str">
        <f>VLOOKUP($E219,Samples_Ext!$A:$Y,Samples_Seq!M$2,FALSE)</f>
        <v>sFEMB-001-R-046</v>
      </c>
      <c r="N219" s="17" t="str">
        <f>VLOOKUP($E219,Samples_Ext!$A:$Y,Samples_Seq!N$2,FALSE)</f>
        <v>Qiagen</v>
      </c>
      <c r="O219" s="17" t="str">
        <f>VLOOKUP($E219,Samples_Ext!$A:$Y,Samples_Seq!O$2,FALSE)</f>
        <v>MagAttract PowerMicrobiome Kit</v>
      </c>
      <c r="P219" s="17" t="str">
        <f>VLOOKUP($E219,Samples_Ext!$A:$Y,Samples_Seq!P$2,FALSE)</f>
        <v>KingFisher</v>
      </c>
      <c r="Q219" s="17" t="str">
        <f>VLOOKUP($E219,Samples_Ext!$A:$Y,Samples_Seq!Q$2,FALSE)</f>
        <v>SPEX</v>
      </c>
      <c r="R219" s="17" t="str">
        <f>VLOOKUP($E219,Samples_Ext!$A:$Y,Samples_Seq!R$2,FALSE)</f>
        <v>Plate</v>
      </c>
      <c r="S219" s="17" t="str">
        <f>VLOOKUP($E219,Samples_Ext!$A:$Y,Samples_Seq!S$2,FALSE)</f>
        <v>None</v>
      </c>
      <c r="T219" s="17" t="str">
        <f>VLOOKUP($E219,Samples_Ext!$A:$Y,Samples_Seq!T$2,FALSE)</f>
        <v>None</v>
      </c>
      <c r="U219" s="17" t="str">
        <f>VLOOKUP($E219,Samples_Ext!$A:$Y,Samples_Seq!U$2,FALSE)</f>
        <v>None</v>
      </c>
      <c r="V219" s="17" t="str">
        <f>VLOOKUP($E219,Samples_Ext!$A:$Y,Samples_Seq!V$2,FALSE)</f>
        <v>None</v>
      </c>
      <c r="W219" s="17" t="str">
        <f>VLOOKUP($E219,Samples_Ext!$A:$Y,Samples_Seq!W$2,FALSE)</f>
        <v>A</v>
      </c>
      <c r="X219" s="17" t="str">
        <f>VLOOKUP($E219,Samples_Ext!$A:$Y,Samples_Seq!X$2,FALSE)</f>
        <v>01</v>
      </c>
      <c r="Y219" s="17" t="str">
        <f>VLOOKUP($E219,Samples_Ext!$A:$Y,Samples_Seq!Y$2,FALSE)</f>
        <v>PC21464</v>
      </c>
      <c r="Z219" s="17">
        <f>VLOOKUP($E219,Samples_Ext!$A:$Y,Samples_Seq!Z$2,FALSE)</f>
        <v>59.7224</v>
      </c>
      <c r="AA219" s="17">
        <f>VLOOKUP($E219,Samples_Ext!$A:$Y,Samples_Seq!AA$2,FALSE)</f>
        <v>4.03</v>
      </c>
      <c r="AB219" s="17">
        <f>VLOOKUP($E219,Samples_Ext!$A:$Y,Samples_Seq!AB$2,FALSE)</f>
        <v>240.68127200000001</v>
      </c>
      <c r="AC219" s="17" t="str">
        <f>VLOOKUP($E219,Samples_Ext!$A:$Y,Samples_Seq!AC$2,FALSE)</f>
        <v>No</v>
      </c>
      <c r="AD219" s="17" t="str">
        <f>VLOOKUP($E219,Samples_Ext!$A:$Y,Samples_Seq!AD$2,FALSE)</f>
        <v>Yes</v>
      </c>
    </row>
    <row r="220" spans="1:31" s="17" customFormat="1" ht="13.8" hidden="1" x14ac:dyDescent="0.3">
      <c r="A220" s="17" t="s">
        <v>1398</v>
      </c>
      <c r="B220" s="17" t="s">
        <v>2237</v>
      </c>
      <c r="C220" s="17" t="s">
        <v>2096</v>
      </c>
      <c r="D220" s="17" t="s">
        <v>2097</v>
      </c>
      <c r="E220" s="17" t="s">
        <v>1398</v>
      </c>
      <c r="F220" s="64" t="str">
        <f t="shared" si="3"/>
        <v>SC553049;</v>
      </c>
      <c r="G220" s="17" t="str">
        <f>IFERROR(VLOOKUP($E220,Samples_Ext!$A:$Y,Samples_Seq!G$2,FALSE),"")</f>
        <v>ZymoC (D6300)_224</v>
      </c>
      <c r="H220" s="17" t="str">
        <f>VLOOKUP($E220,Samples_Ext!$A:$Y,Samples_Seq!H$2,FALSE)</f>
        <v>Ext.Control</v>
      </c>
      <c r="I220" s="17" t="str">
        <f>VLOOKUP($E220,Samples_Ext!$A:$Y,Samples_Seq!I$2,FALSE)</f>
        <v>D6300</v>
      </c>
      <c r="J220" s="17">
        <f>VLOOKUP($E220,Samples_Ext!$A:$Y,Samples_Seq!J$2,FALSE)</f>
        <v>224</v>
      </c>
      <c r="K220" s="17" t="str">
        <f>VLOOKUP($E220,Samples_Ext!$A:$Y,Samples_Seq!K$2,FALSE)</f>
        <v>Zymo.Ext</v>
      </c>
      <c r="L220" s="17" t="str">
        <f>VLOOKUP($E220,Samples_Ext!$A:$Y,Samples_Seq!L$2,FALSE)</f>
        <v>D6300</v>
      </c>
      <c r="M220" s="17" t="str">
        <f>VLOOKUP($E220,Samples_Ext!$A:$Y,Samples_Seq!M$2,FALSE)</f>
        <v>sFEMB-001-R-047</v>
      </c>
      <c r="N220" s="17" t="str">
        <f>VLOOKUP($E220,Samples_Ext!$A:$Y,Samples_Seq!N$2,FALSE)</f>
        <v>Qiagen</v>
      </c>
      <c r="O220" s="17" t="str">
        <f>VLOOKUP($E220,Samples_Ext!$A:$Y,Samples_Seq!O$2,FALSE)</f>
        <v>DNeasy PowerSoil Pro kit</v>
      </c>
      <c r="P220" s="17" t="str">
        <f>VLOOKUP($E220,Samples_Ext!$A:$Y,Samples_Seq!P$2,FALSE)</f>
        <v>None</v>
      </c>
      <c r="Q220" s="17" t="str">
        <f>VLOOKUP($E220,Samples_Ext!$A:$Y,Samples_Seq!Q$2,FALSE)</f>
        <v>SPEX</v>
      </c>
      <c r="R220" s="17" t="str">
        <f>VLOOKUP($E220,Samples_Ext!$A:$Y,Samples_Seq!R$2,FALSE)</f>
        <v>Tubes</v>
      </c>
      <c r="S220" s="17" t="str">
        <f>VLOOKUP($E220,Samples_Ext!$A:$Y,Samples_Seq!S$2,FALSE)</f>
        <v>None</v>
      </c>
      <c r="T220" s="17" t="str">
        <f>VLOOKUP($E220,Samples_Ext!$A:$Y,Samples_Seq!T$2,FALSE)</f>
        <v>None</v>
      </c>
      <c r="U220" s="17" t="str">
        <f>VLOOKUP($E220,Samples_Ext!$A:$Y,Samples_Seq!U$2,FALSE)</f>
        <v>None</v>
      </c>
      <c r="V220" s="17" t="str">
        <f>VLOOKUP($E220,Samples_Ext!$A:$Y,Samples_Seq!V$2,FALSE)</f>
        <v>Residuals of 016</v>
      </c>
      <c r="W220" s="17" t="str">
        <f>VLOOKUP($E220,Samples_Ext!$A:$Y,Samples_Seq!W$2,FALSE)</f>
        <v>A</v>
      </c>
      <c r="X220" s="17" t="str">
        <f>VLOOKUP($E220,Samples_Ext!$A:$Y,Samples_Seq!X$2,FALSE)</f>
        <v>01</v>
      </c>
      <c r="Y220" s="17" t="str">
        <f>VLOOKUP($E220,Samples_Ext!$A:$Y,Samples_Seq!Y$2,FALSE)</f>
        <v>PC21465</v>
      </c>
      <c r="Z220" s="17">
        <f>VLOOKUP($E220,Samples_Ext!$A:$Y,Samples_Seq!Z$2,FALSE)</f>
        <v>108.4151</v>
      </c>
      <c r="AA220" s="17">
        <f>VLOOKUP($E220,Samples_Ext!$A:$Y,Samples_Seq!AA$2,FALSE)</f>
        <v>5.25</v>
      </c>
      <c r="AB220" s="17">
        <f>VLOOKUP($E220,Samples_Ext!$A:$Y,Samples_Seq!AB$2,FALSE)</f>
        <v>569.17927499999996</v>
      </c>
      <c r="AC220" s="17" t="str">
        <f>VLOOKUP($E220,Samples_Ext!$A:$Y,Samples_Seq!AC$2,FALSE)</f>
        <v>No</v>
      </c>
      <c r="AD220" s="17" t="str">
        <f>VLOOKUP($E220,Samples_Ext!$A:$Y,Samples_Seq!AD$2,FALSE)</f>
        <v>Yes</v>
      </c>
      <c r="AE220" s="17" t="s">
        <v>1669</v>
      </c>
    </row>
    <row r="221" spans="1:31" s="17" customFormat="1" ht="13.8" hidden="1" x14ac:dyDescent="0.3">
      <c r="A221" s="17" t="s">
        <v>1402</v>
      </c>
      <c r="B221" s="17" t="s">
        <v>2241</v>
      </c>
      <c r="C221" s="17" t="s">
        <v>2096</v>
      </c>
      <c r="D221" s="17" t="s">
        <v>2097</v>
      </c>
      <c r="E221" s="17" t="s">
        <v>1402</v>
      </c>
      <c r="F221" s="64" t="str">
        <f t="shared" si="3"/>
        <v>SC553053;</v>
      </c>
      <c r="G221" s="17" t="str">
        <f>IFERROR(VLOOKUP($E221,Samples_Ext!$A:$Y,Samples_Seq!G$2,FALSE),"")</f>
        <v>ZymoC (D6300)_221</v>
      </c>
      <c r="H221" s="17" t="str">
        <f>VLOOKUP($E221,Samples_Ext!$A:$Y,Samples_Seq!H$2,FALSE)</f>
        <v>Ext.Control</v>
      </c>
      <c r="I221" s="17" t="str">
        <f>VLOOKUP($E221,Samples_Ext!$A:$Y,Samples_Seq!I$2,FALSE)</f>
        <v>D6300</v>
      </c>
      <c r="J221" s="17">
        <f>VLOOKUP($E221,Samples_Ext!$A:$Y,Samples_Seq!J$2,FALSE)</f>
        <v>221</v>
      </c>
      <c r="K221" s="17" t="str">
        <f>VLOOKUP($E221,Samples_Ext!$A:$Y,Samples_Seq!K$2,FALSE)</f>
        <v>Zymo.Ext</v>
      </c>
      <c r="L221" s="17" t="str">
        <f>VLOOKUP($E221,Samples_Ext!$A:$Y,Samples_Seq!L$2,FALSE)</f>
        <v>D6300</v>
      </c>
      <c r="M221" s="17" t="str">
        <f>VLOOKUP($E221,Samples_Ext!$A:$Y,Samples_Seq!M$2,FALSE)</f>
        <v>sFEMB-001-R-048</v>
      </c>
      <c r="N221" s="17" t="str">
        <f>VLOOKUP($E221,Samples_Ext!$A:$Y,Samples_Seq!N$2,FALSE)</f>
        <v>Qiagen</v>
      </c>
      <c r="O221" s="17" t="str">
        <f>VLOOKUP($E221,Samples_Ext!$A:$Y,Samples_Seq!O$2,FALSE)</f>
        <v>MagAttract PowerSoil DNA Kit</v>
      </c>
      <c r="P221" s="17" t="str">
        <f>VLOOKUP($E221,Samples_Ext!$A:$Y,Samples_Seq!P$2,FALSE)</f>
        <v>KingFisher</v>
      </c>
      <c r="Q221" s="17" t="str">
        <f>VLOOKUP($E221,Samples_Ext!$A:$Y,Samples_Seq!Q$2,FALSE)</f>
        <v>SPEX</v>
      </c>
      <c r="R221" s="17" t="str">
        <f>VLOOKUP($E221,Samples_Ext!$A:$Y,Samples_Seq!R$2,FALSE)</f>
        <v>Plate</v>
      </c>
      <c r="S221" s="17" t="str">
        <f>VLOOKUP($E221,Samples_Ext!$A:$Y,Samples_Seq!S$2,FALSE)</f>
        <v>Pro Plate</v>
      </c>
      <c r="T221" s="17" t="str">
        <f>VLOOKUP($E221,Samples_Ext!$A:$Y,Samples_Seq!T$2,FALSE)</f>
        <v>None</v>
      </c>
      <c r="U221" s="17" t="str">
        <f>VLOOKUP($E221,Samples_Ext!$A:$Y,Samples_Seq!U$2,FALSE)</f>
        <v>None</v>
      </c>
      <c r="V221" s="17" t="str">
        <f>VLOOKUP($E221,Samples_Ext!$A:$Y,Samples_Seq!V$2,FALSE)</f>
        <v>None</v>
      </c>
      <c r="W221" s="17" t="str">
        <f>VLOOKUP($E221,Samples_Ext!$A:$Y,Samples_Seq!W$2,FALSE)</f>
        <v>A</v>
      </c>
      <c r="X221" s="17" t="str">
        <f>VLOOKUP($E221,Samples_Ext!$A:$Y,Samples_Seq!X$2,FALSE)</f>
        <v>01</v>
      </c>
      <c r="Y221" s="17" t="str">
        <f>VLOOKUP($E221,Samples_Ext!$A:$Y,Samples_Seq!Y$2,FALSE)</f>
        <v>PC21466</v>
      </c>
      <c r="Z221" s="17">
        <f>VLOOKUP($E221,Samples_Ext!$A:$Y,Samples_Seq!Z$2,FALSE)</f>
        <v>46.0914</v>
      </c>
      <c r="AA221" s="17">
        <f>VLOOKUP($E221,Samples_Ext!$A:$Y,Samples_Seq!AA$2,FALSE)</f>
        <v>1.84</v>
      </c>
      <c r="AB221" s="17">
        <f>VLOOKUP($E221,Samples_Ext!$A:$Y,Samples_Seq!AB$2,FALSE)</f>
        <v>84.808176000000003</v>
      </c>
      <c r="AC221" s="17" t="str">
        <f>VLOOKUP($E221,Samples_Ext!$A:$Y,Samples_Seq!AC$2,FALSE)</f>
        <v>No</v>
      </c>
      <c r="AD221" s="17" t="str">
        <f>VLOOKUP($E221,Samples_Ext!$A:$Y,Samples_Seq!AD$2,FALSE)</f>
        <v>Yes</v>
      </c>
    </row>
    <row r="222" spans="1:31" s="17" customFormat="1" ht="13.8" hidden="1" x14ac:dyDescent="0.3">
      <c r="A222" s="17" t="s">
        <v>1406</v>
      </c>
      <c r="B222" s="17" t="s">
        <v>2245</v>
      </c>
      <c r="C222" s="17" t="s">
        <v>2096</v>
      </c>
      <c r="D222" s="17" t="s">
        <v>2097</v>
      </c>
      <c r="E222" s="17" t="s">
        <v>1406</v>
      </c>
      <c r="F222" s="64" t="str">
        <f t="shared" si="3"/>
        <v>SC553057;</v>
      </c>
      <c r="G222" s="17" t="str">
        <f>IFERROR(VLOOKUP($E222,Samples_Ext!$A:$Y,Samples_Seq!G$2,FALSE),"")</f>
        <v>ZymoC (D6300)_212</v>
      </c>
      <c r="H222" s="17" t="str">
        <f>VLOOKUP($E222,Samples_Ext!$A:$Y,Samples_Seq!H$2,FALSE)</f>
        <v>Ext.Control</v>
      </c>
      <c r="I222" s="17" t="str">
        <f>VLOOKUP($E222,Samples_Ext!$A:$Y,Samples_Seq!I$2,FALSE)</f>
        <v>D6300</v>
      </c>
      <c r="J222" s="17">
        <f>VLOOKUP($E222,Samples_Ext!$A:$Y,Samples_Seq!J$2,FALSE)</f>
        <v>212</v>
      </c>
      <c r="K222" s="17" t="str">
        <f>VLOOKUP($E222,Samples_Ext!$A:$Y,Samples_Seq!K$2,FALSE)</f>
        <v>Zymo.Ext</v>
      </c>
      <c r="L222" s="17" t="str">
        <f>VLOOKUP($E222,Samples_Ext!$A:$Y,Samples_Seq!L$2,FALSE)</f>
        <v>D6300</v>
      </c>
      <c r="M222" s="17" t="str">
        <f>VLOOKUP($E222,Samples_Ext!$A:$Y,Samples_Seq!M$2,FALSE)</f>
        <v>sFEMB-001-R-049</v>
      </c>
      <c r="N222" s="17" t="str">
        <f>VLOOKUP($E222,Samples_Ext!$A:$Y,Samples_Seq!N$2,FALSE)</f>
        <v>ZymoResearch</v>
      </c>
      <c r="O222" s="17" t="str">
        <f>VLOOKUP($E222,Samples_Ext!$A:$Y,Samples_Seq!O$2,FALSE)</f>
        <v>96 MagBead DNA Extraction Kit</v>
      </c>
      <c r="P222" s="17" t="str">
        <f>VLOOKUP($E222,Samples_Ext!$A:$Y,Samples_Seq!P$2,FALSE)</f>
        <v>None</v>
      </c>
      <c r="Q222" s="17" t="str">
        <f>VLOOKUP($E222,Samples_Ext!$A:$Y,Samples_Seq!Q$2,FALSE)</f>
        <v>SPEX</v>
      </c>
      <c r="R222" s="17" t="str">
        <f>VLOOKUP($E222,Samples_Ext!$A:$Y,Samples_Seq!R$2,FALSE)</f>
        <v>Plate</v>
      </c>
      <c r="S222" s="17" t="str">
        <f>VLOOKUP($E222,Samples_Ext!$A:$Y,Samples_Seq!S$2,FALSE)</f>
        <v>None</v>
      </c>
      <c r="T222" s="17" t="str">
        <f>VLOOKUP($E222,Samples_Ext!$A:$Y,Samples_Seq!T$2,FALSE)</f>
        <v>None</v>
      </c>
      <c r="U222" s="17" t="str">
        <f>VLOOKUP($E222,Samples_Ext!$A:$Y,Samples_Seq!U$2,FALSE)</f>
        <v>None</v>
      </c>
      <c r="V222" s="17" t="str">
        <f>VLOOKUP($E222,Samples_Ext!$A:$Y,Samples_Seq!V$2,FALSE)</f>
        <v>None</v>
      </c>
      <c r="W222" s="17" t="str">
        <f>VLOOKUP($E222,Samples_Ext!$A:$Y,Samples_Seq!W$2,FALSE)</f>
        <v>A</v>
      </c>
      <c r="X222" s="17" t="str">
        <f>VLOOKUP($E222,Samples_Ext!$A:$Y,Samples_Seq!X$2,FALSE)</f>
        <v>01</v>
      </c>
      <c r="Y222" s="17" t="str">
        <f>VLOOKUP($E222,Samples_Ext!$A:$Y,Samples_Seq!Y$2,FALSE)</f>
        <v>PC21467</v>
      </c>
      <c r="Z222" s="17">
        <f>VLOOKUP($E222,Samples_Ext!$A:$Y,Samples_Seq!Z$2,FALSE)</f>
        <v>67.849299999999999</v>
      </c>
      <c r="AA222" s="17">
        <f>VLOOKUP($E222,Samples_Ext!$A:$Y,Samples_Seq!AA$2,FALSE)</f>
        <v>6.0200000000000005</v>
      </c>
      <c r="AB222" s="17">
        <f>VLOOKUP($E222,Samples_Ext!$A:$Y,Samples_Seq!AB$2,FALSE)</f>
        <v>408.452786</v>
      </c>
      <c r="AC222" s="17" t="str">
        <f>VLOOKUP($E222,Samples_Ext!$A:$Y,Samples_Seq!AC$2,FALSE)</f>
        <v>No</v>
      </c>
      <c r="AD222" s="17" t="str">
        <f>VLOOKUP($E222,Samples_Ext!$A:$Y,Samples_Seq!AD$2,FALSE)</f>
        <v>Yes</v>
      </c>
      <c r="AE222" s="17" t="s">
        <v>1669</v>
      </c>
    </row>
    <row r="223" spans="1:31" s="17" customFormat="1" ht="13.8" hidden="1" x14ac:dyDescent="0.3">
      <c r="A223" s="17" t="s">
        <v>1410</v>
      </c>
      <c r="B223" s="17" t="s">
        <v>2249</v>
      </c>
      <c r="C223" s="17" t="s">
        <v>2096</v>
      </c>
      <c r="D223" s="17" t="s">
        <v>2097</v>
      </c>
      <c r="E223" s="17" t="s">
        <v>1410</v>
      </c>
      <c r="F223" s="64" t="str">
        <f t="shared" si="3"/>
        <v>SC553061;</v>
      </c>
      <c r="G223" s="17" t="str">
        <f>IFERROR(VLOOKUP($E223,Samples_Ext!$A:$Y,Samples_Seq!G$2,FALSE),"")</f>
        <v>ZymoC (D6300)_212</v>
      </c>
      <c r="H223" s="17" t="str">
        <f>VLOOKUP($E223,Samples_Ext!$A:$Y,Samples_Seq!H$2,FALSE)</f>
        <v>Ext.Control</v>
      </c>
      <c r="I223" s="17" t="str">
        <f>VLOOKUP($E223,Samples_Ext!$A:$Y,Samples_Seq!I$2,FALSE)</f>
        <v>D6300</v>
      </c>
      <c r="J223" s="17">
        <f>VLOOKUP($E223,Samples_Ext!$A:$Y,Samples_Seq!J$2,FALSE)</f>
        <v>212</v>
      </c>
      <c r="K223" s="17" t="str">
        <f>VLOOKUP($E223,Samples_Ext!$A:$Y,Samples_Seq!K$2,FALSE)</f>
        <v>Zymo.Ext</v>
      </c>
      <c r="L223" s="17" t="str">
        <f>VLOOKUP($E223,Samples_Ext!$A:$Y,Samples_Seq!L$2,FALSE)</f>
        <v>D6300</v>
      </c>
      <c r="M223" s="17" t="str">
        <f>VLOOKUP($E223,Samples_Ext!$A:$Y,Samples_Seq!M$2,FALSE)</f>
        <v>sFEMB-001-R-050</v>
      </c>
      <c r="N223" s="17" t="str">
        <f>VLOOKUP($E223,Samples_Ext!$A:$Y,Samples_Seq!N$2,FALSE)</f>
        <v>ThermoFisher</v>
      </c>
      <c r="O223" s="17" t="str">
        <f>VLOOKUP($E223,Samples_Ext!$A:$Y,Samples_Seq!O$2,FALSE)</f>
        <v>MagMax Microbiome Ultra Kit</v>
      </c>
      <c r="P223" s="17" t="str">
        <f>VLOOKUP($E223,Samples_Ext!$A:$Y,Samples_Seq!P$2,FALSE)</f>
        <v>KingFisher</v>
      </c>
      <c r="Q223" s="17" t="str">
        <f>VLOOKUP($E223,Samples_Ext!$A:$Y,Samples_Seq!Q$2,FALSE)</f>
        <v>SPEX</v>
      </c>
      <c r="R223" s="17" t="str">
        <f>VLOOKUP($E223,Samples_Ext!$A:$Y,Samples_Seq!R$2,FALSE)</f>
        <v>Plate</v>
      </c>
      <c r="S223" s="17" t="str">
        <f>VLOOKUP($E223,Samples_Ext!$A:$Y,Samples_Seq!S$2,FALSE)</f>
        <v>None</v>
      </c>
      <c r="T223" s="17" t="str">
        <f>VLOOKUP($E223,Samples_Ext!$A:$Y,Samples_Seq!T$2,FALSE)</f>
        <v>None</v>
      </c>
      <c r="U223" s="17" t="str">
        <f>VLOOKUP($E223,Samples_Ext!$A:$Y,Samples_Seq!U$2,FALSE)</f>
        <v>None</v>
      </c>
      <c r="V223" s="17" t="str">
        <f>VLOOKUP($E223,Samples_Ext!$A:$Y,Samples_Seq!V$2,FALSE)</f>
        <v>None</v>
      </c>
      <c r="W223" s="17" t="str">
        <f>VLOOKUP($E223,Samples_Ext!$A:$Y,Samples_Seq!W$2,FALSE)</f>
        <v>A</v>
      </c>
      <c r="X223" s="17" t="str">
        <f>VLOOKUP($E223,Samples_Ext!$A:$Y,Samples_Seq!X$2,FALSE)</f>
        <v>01</v>
      </c>
      <c r="Y223" s="17" t="str">
        <f>VLOOKUP($E223,Samples_Ext!$A:$Y,Samples_Seq!Y$2,FALSE)</f>
        <v>PC21468</v>
      </c>
      <c r="Z223" s="17">
        <f>VLOOKUP($E223,Samples_Ext!$A:$Y,Samples_Seq!Z$2,FALSE)</f>
        <v>150.76599999999999</v>
      </c>
      <c r="AA223" s="17">
        <f>VLOOKUP($E223,Samples_Ext!$A:$Y,Samples_Seq!AA$2,FALSE)</f>
        <v>4.25</v>
      </c>
      <c r="AB223" s="17">
        <f>VLOOKUP($E223,Samples_Ext!$A:$Y,Samples_Seq!AB$2,FALSE)</f>
        <v>640.75549999999998</v>
      </c>
      <c r="AC223" s="17" t="str">
        <f>VLOOKUP($E223,Samples_Ext!$A:$Y,Samples_Seq!AC$2,FALSE)</f>
        <v>No</v>
      </c>
      <c r="AD223" s="17" t="str">
        <f>VLOOKUP($E223,Samples_Ext!$A:$Y,Samples_Seq!AD$2,FALSE)</f>
        <v>Yes</v>
      </c>
    </row>
    <row r="224" spans="1:31" s="17" customFormat="1" ht="13.8" hidden="1" x14ac:dyDescent="0.3">
      <c r="A224" s="17" t="s">
        <v>1458</v>
      </c>
      <c r="B224" s="17" t="s">
        <v>2253</v>
      </c>
      <c r="C224" s="17" t="s">
        <v>2096</v>
      </c>
      <c r="D224" s="17" t="s">
        <v>2097</v>
      </c>
      <c r="E224" s="17" t="s">
        <v>1458</v>
      </c>
      <c r="F224" s="64" t="str">
        <f t="shared" si="3"/>
        <v>SC553065;</v>
      </c>
      <c r="G224" s="17" t="str">
        <f>IFERROR(VLOOKUP($E224,Samples_Ext!$A:$Y,Samples_Seq!G$2,FALSE),"")</f>
        <v>ZymoC (D6300)_221</v>
      </c>
      <c r="H224" s="17" t="str">
        <f>VLOOKUP($E224,Samples_Ext!$A:$Y,Samples_Seq!H$2,FALSE)</f>
        <v>Ext.Control</v>
      </c>
      <c r="I224" s="17" t="str">
        <f>VLOOKUP($E224,Samples_Ext!$A:$Y,Samples_Seq!I$2,FALSE)</f>
        <v>D6300</v>
      </c>
      <c r="J224" s="17">
        <f>VLOOKUP($E224,Samples_Ext!$A:$Y,Samples_Seq!J$2,FALSE)</f>
        <v>221</v>
      </c>
      <c r="K224" s="17" t="str">
        <f>VLOOKUP($E224,Samples_Ext!$A:$Y,Samples_Seq!K$2,FALSE)</f>
        <v>Zymo.Ext</v>
      </c>
      <c r="L224" s="17" t="str">
        <f>VLOOKUP($E224,Samples_Ext!$A:$Y,Samples_Seq!L$2,FALSE)</f>
        <v>D6300</v>
      </c>
      <c r="M224" s="17" t="str">
        <f>VLOOKUP($E224,Samples_Ext!$A:$Y,Samples_Seq!M$2,FALSE)</f>
        <v>sFEMB-001-R-051</v>
      </c>
      <c r="N224" s="17" t="str">
        <f>VLOOKUP($E224,Samples_Ext!$A:$Y,Samples_Seq!N$2,FALSE)</f>
        <v>Qiagen</v>
      </c>
      <c r="O224" s="17" t="str">
        <f>VLOOKUP($E224,Samples_Ext!$A:$Y,Samples_Seq!O$2,FALSE)</f>
        <v>MagAttract PowerSoil DNA Kit</v>
      </c>
      <c r="P224" s="17" t="str">
        <f>VLOOKUP($E224,Samples_Ext!$A:$Y,Samples_Seq!P$2,FALSE)</f>
        <v>KingFisher</v>
      </c>
      <c r="Q224" s="17" t="str">
        <f>VLOOKUP($E224,Samples_Ext!$A:$Y,Samples_Seq!Q$2,FALSE)</f>
        <v>AFA</v>
      </c>
      <c r="R224" s="17" t="str">
        <f>VLOOKUP($E224,Samples_Ext!$A:$Y,Samples_Seq!R$2,FALSE)</f>
        <v>Tubes</v>
      </c>
      <c r="S224" s="17" t="str">
        <f>VLOOKUP($E224,Samples_Ext!$A:$Y,Samples_Seq!S$2,FALSE)</f>
        <v>AFA</v>
      </c>
      <c r="T224" s="17">
        <f>VLOOKUP($E224,Samples_Ext!$A:$Y,Samples_Seq!T$2,FALSE)</f>
        <v>2</v>
      </c>
      <c r="U224" s="17">
        <f>VLOOKUP($E224,Samples_Ext!$A:$Y,Samples_Seq!U$2,FALSE)</f>
        <v>140</v>
      </c>
      <c r="V224" s="17" t="str">
        <f>VLOOKUP($E224,Samples_Ext!$A:$Y,Samples_Seq!V$2,FALSE)</f>
        <v>None</v>
      </c>
      <c r="W224" s="17" t="str">
        <f>VLOOKUP($E224,Samples_Ext!$A:$Y,Samples_Seq!W$2,FALSE)</f>
        <v>A</v>
      </c>
      <c r="X224" s="17" t="str">
        <f>VLOOKUP($E224,Samples_Ext!$A:$Y,Samples_Seq!X$2,FALSE)</f>
        <v>01</v>
      </c>
      <c r="Y224" s="17" t="str">
        <f>VLOOKUP($E224,Samples_Ext!$A:$Y,Samples_Seq!Y$2,FALSE)</f>
        <v>PC21491</v>
      </c>
      <c r="Z224" s="17">
        <f>VLOOKUP($E224,Samples_Ext!$A:$Y,Samples_Seq!Z$2,FALSE)</f>
        <v>37.7652</v>
      </c>
      <c r="AA224" s="17">
        <f>VLOOKUP($E224,Samples_Ext!$A:$Y,Samples_Seq!AA$2,FALSE)</f>
        <v>1.54</v>
      </c>
      <c r="AB224" s="17">
        <f>VLOOKUP($E224,Samples_Ext!$A:$Y,Samples_Seq!AB$2,FALSE)</f>
        <v>58.158408000000001</v>
      </c>
      <c r="AC224" s="17" t="str">
        <f>VLOOKUP($E224,Samples_Ext!$A:$Y,Samples_Seq!AC$2,FALSE)</f>
        <v>No</v>
      </c>
      <c r="AD224" s="17" t="str">
        <f>VLOOKUP($E224,Samples_Ext!$A:$Y,Samples_Seq!AD$2,FALSE)</f>
        <v>Yes</v>
      </c>
    </row>
    <row r="225" spans="1:31" s="17" customFormat="1" ht="13.8" hidden="1" x14ac:dyDescent="0.3">
      <c r="A225" s="17" t="s">
        <v>1473</v>
      </c>
      <c r="B225" s="17" t="s">
        <v>2268</v>
      </c>
      <c r="C225" s="17" t="s">
        <v>2096</v>
      </c>
      <c r="D225" s="17" t="s">
        <v>2097</v>
      </c>
      <c r="E225" s="17" t="s">
        <v>1473</v>
      </c>
      <c r="F225" s="64" t="str">
        <f t="shared" si="3"/>
        <v>SC553080;</v>
      </c>
      <c r="G225" s="17" t="str">
        <f>IFERROR(VLOOKUP($E225,Samples_Ext!$A:$Y,Samples_Seq!G$2,FALSE),"")</f>
        <v>ZymoC (D6300)_208</v>
      </c>
      <c r="H225" s="17" t="str">
        <f>VLOOKUP($E225,Samples_Ext!$A:$Y,Samples_Seq!H$2,FALSE)</f>
        <v>Ext.Control</v>
      </c>
      <c r="I225" s="17" t="str">
        <f>VLOOKUP($E225,Samples_Ext!$A:$Y,Samples_Seq!I$2,FALSE)</f>
        <v>D6300</v>
      </c>
      <c r="J225" s="17">
        <f>VLOOKUP($E225,Samples_Ext!$A:$Y,Samples_Seq!J$2,FALSE)</f>
        <v>208</v>
      </c>
      <c r="K225" s="17" t="str">
        <f>VLOOKUP($E225,Samples_Ext!$A:$Y,Samples_Seq!K$2,FALSE)</f>
        <v>Zymo.Ext</v>
      </c>
      <c r="L225" s="17" t="str">
        <f>VLOOKUP($E225,Samples_Ext!$A:$Y,Samples_Seq!L$2,FALSE)</f>
        <v>D6300</v>
      </c>
      <c r="M225" s="17" t="str">
        <f>VLOOKUP($E225,Samples_Ext!$A:$Y,Samples_Seq!M$2,FALSE)</f>
        <v>sFEMB-001-R-052</v>
      </c>
      <c r="N225" s="17" t="str">
        <f>VLOOKUP($E225,Samples_Ext!$A:$Y,Samples_Seq!N$2,FALSE)</f>
        <v>Qiagen</v>
      </c>
      <c r="O225" s="17" t="str">
        <f>VLOOKUP($E225,Samples_Ext!$A:$Y,Samples_Seq!O$2,FALSE)</f>
        <v>MagAttract PowerMicrobiome Kit</v>
      </c>
      <c r="P225" s="17" t="str">
        <f>VLOOKUP($E225,Samples_Ext!$A:$Y,Samples_Seq!P$2,FALSE)</f>
        <v>KingFisher</v>
      </c>
      <c r="Q225" s="17" t="str">
        <f>VLOOKUP($E225,Samples_Ext!$A:$Y,Samples_Seq!Q$2,FALSE)</f>
        <v>AFA</v>
      </c>
      <c r="R225" s="17" t="str">
        <f>VLOOKUP($E225,Samples_Ext!$A:$Y,Samples_Seq!R$2,FALSE)</f>
        <v>Tubes</v>
      </c>
      <c r="S225" s="17" t="str">
        <f>VLOOKUP($E225,Samples_Ext!$A:$Y,Samples_Seq!S$2,FALSE)</f>
        <v>AFA</v>
      </c>
      <c r="T225" s="17">
        <f>VLOOKUP($E225,Samples_Ext!$A:$Y,Samples_Seq!T$2,FALSE)</f>
        <v>2</v>
      </c>
      <c r="U225" s="17">
        <f>VLOOKUP($E225,Samples_Ext!$A:$Y,Samples_Seq!U$2,FALSE)</f>
        <v>140</v>
      </c>
      <c r="V225" s="17" t="str">
        <f>VLOOKUP($E225,Samples_Ext!$A:$Y,Samples_Seq!V$2,FALSE)</f>
        <v>None</v>
      </c>
      <c r="W225" s="17" t="str">
        <f>VLOOKUP($E225,Samples_Ext!$A:$Y,Samples_Seq!W$2,FALSE)</f>
        <v>D</v>
      </c>
      <c r="X225" s="17" t="str">
        <f>VLOOKUP($E225,Samples_Ext!$A:$Y,Samples_Seq!X$2,FALSE)</f>
        <v>02</v>
      </c>
      <c r="Y225" s="17" t="str">
        <f>VLOOKUP($E225,Samples_Ext!$A:$Y,Samples_Seq!Y$2,FALSE)</f>
        <v>PC21492</v>
      </c>
      <c r="Z225" s="17">
        <f>VLOOKUP($E225,Samples_Ext!$A:$Y,Samples_Seq!Z$2,FALSE)</f>
        <v>6.2874999999999996</v>
      </c>
      <c r="AA225" s="17">
        <f>VLOOKUP($E225,Samples_Ext!$A:$Y,Samples_Seq!AA$2,FALSE)</f>
        <v>0.68</v>
      </c>
      <c r="AB225" s="17">
        <f>VLOOKUP($E225,Samples_Ext!$A:$Y,Samples_Seq!AB$2,FALSE)</f>
        <v>4.2755000000000001</v>
      </c>
      <c r="AC225" s="17" t="str">
        <f>VLOOKUP($E225,Samples_Ext!$A:$Y,Samples_Seq!AC$2,FALSE)</f>
        <v>No</v>
      </c>
      <c r="AD225" s="17" t="str">
        <f>VLOOKUP($E225,Samples_Ext!$A:$Y,Samples_Seq!AD$2,FALSE)</f>
        <v>Yes</v>
      </c>
    </row>
    <row r="226" spans="1:31" s="17" customFormat="1" ht="13.8" hidden="1" x14ac:dyDescent="0.3">
      <c r="A226" s="17" t="s">
        <v>1476</v>
      </c>
      <c r="B226" s="17" t="s">
        <v>2271</v>
      </c>
      <c r="C226" s="17" t="s">
        <v>2096</v>
      </c>
      <c r="D226" s="17" t="s">
        <v>2097</v>
      </c>
      <c r="E226" s="17" t="s">
        <v>1476</v>
      </c>
      <c r="F226" s="64" t="str">
        <f t="shared" si="3"/>
        <v>SC553083;</v>
      </c>
      <c r="G226" s="17" t="str">
        <f>IFERROR(VLOOKUP($E226,Samples_Ext!$A:$Y,Samples_Seq!G$2,FALSE),"")</f>
        <v>ZymoC (D6300)_226</v>
      </c>
      <c r="H226" s="17" t="str">
        <f>VLOOKUP($E226,Samples_Ext!$A:$Y,Samples_Seq!H$2,FALSE)</f>
        <v>Ext.Control</v>
      </c>
      <c r="I226" s="17" t="str">
        <f>VLOOKUP($E226,Samples_Ext!$A:$Y,Samples_Seq!I$2,FALSE)</f>
        <v>D6300</v>
      </c>
      <c r="J226" s="17">
        <f>VLOOKUP($E226,Samples_Ext!$A:$Y,Samples_Seq!J$2,FALSE)</f>
        <v>226</v>
      </c>
      <c r="K226" s="17" t="str">
        <f>VLOOKUP($E226,Samples_Ext!$A:$Y,Samples_Seq!K$2,FALSE)</f>
        <v>Zymo.Ext</v>
      </c>
      <c r="L226" s="17" t="str">
        <f>VLOOKUP($E226,Samples_Ext!$A:$Y,Samples_Seq!L$2,FALSE)</f>
        <v>D6300</v>
      </c>
      <c r="M226" s="17" t="str">
        <f>VLOOKUP($E226,Samples_Ext!$A:$Y,Samples_Seq!M$2,FALSE)</f>
        <v>sFEMB-001-R-053</v>
      </c>
      <c r="N226" s="17" t="str">
        <f>VLOOKUP($E226,Samples_Ext!$A:$Y,Samples_Seq!N$2,FALSE)</f>
        <v>Qiagen</v>
      </c>
      <c r="O226" s="17" t="str">
        <f>VLOOKUP($E226,Samples_Ext!$A:$Y,Samples_Seq!O$2,FALSE)</f>
        <v>DNeasy PowerSoil Pro kit</v>
      </c>
      <c r="P226" s="17" t="str">
        <f>VLOOKUP($E226,Samples_Ext!$A:$Y,Samples_Seq!P$2,FALSE)</f>
        <v>None</v>
      </c>
      <c r="Q226" s="17" t="str">
        <f>VLOOKUP($E226,Samples_Ext!$A:$Y,Samples_Seq!Q$2,FALSE)</f>
        <v>AFA</v>
      </c>
      <c r="R226" s="17" t="str">
        <f>VLOOKUP($E226,Samples_Ext!$A:$Y,Samples_Seq!R$2,FALSE)</f>
        <v>Tubes</v>
      </c>
      <c r="S226" s="17" t="str">
        <f>VLOOKUP($E226,Samples_Ext!$A:$Y,Samples_Seq!S$2,FALSE)</f>
        <v>AFA</v>
      </c>
      <c r="T226" s="17">
        <f>VLOOKUP($E226,Samples_Ext!$A:$Y,Samples_Seq!T$2,FALSE)</f>
        <v>2</v>
      </c>
      <c r="U226" s="17">
        <f>VLOOKUP($E226,Samples_Ext!$A:$Y,Samples_Seq!U$2,FALSE)</f>
        <v>140</v>
      </c>
      <c r="V226" s="17" t="str">
        <f>VLOOKUP($E226,Samples_Ext!$A:$Y,Samples_Seq!V$2,FALSE)</f>
        <v>None</v>
      </c>
      <c r="W226" s="17" t="str">
        <f>VLOOKUP($E226,Samples_Ext!$A:$Y,Samples_Seq!W$2,FALSE)</f>
        <v>A</v>
      </c>
      <c r="X226" s="17" t="str">
        <f>VLOOKUP($E226,Samples_Ext!$A:$Y,Samples_Seq!X$2,FALSE)</f>
        <v>01</v>
      </c>
      <c r="Y226" s="17" t="str">
        <f>VLOOKUP($E226,Samples_Ext!$A:$Y,Samples_Seq!Y$2,FALSE)</f>
        <v>PC21493</v>
      </c>
      <c r="Z226" s="17">
        <f>VLOOKUP($E226,Samples_Ext!$A:$Y,Samples_Seq!Z$2,FALSE)</f>
        <v>87.8065</v>
      </c>
      <c r="AA226" s="17">
        <f>VLOOKUP($E226,Samples_Ext!$A:$Y,Samples_Seq!AA$2,FALSE)</f>
        <v>2.4900000000000002</v>
      </c>
      <c r="AB226" s="17">
        <f>VLOOKUP($E226,Samples_Ext!$A:$Y,Samples_Seq!AB$2,FALSE)</f>
        <v>218.63818500000002</v>
      </c>
      <c r="AC226" s="17" t="str">
        <f>VLOOKUP($E226,Samples_Ext!$A:$Y,Samples_Seq!AC$2,FALSE)</f>
        <v>No</v>
      </c>
      <c r="AD226" s="17" t="str">
        <f>VLOOKUP($E226,Samples_Ext!$A:$Y,Samples_Seq!AD$2,FALSE)</f>
        <v>Yes</v>
      </c>
      <c r="AE226" s="17" t="s">
        <v>1669</v>
      </c>
    </row>
    <row r="227" spans="1:31" s="17" customFormat="1" ht="13.8" hidden="1" x14ac:dyDescent="0.3">
      <c r="A227" s="17" t="s">
        <v>1480</v>
      </c>
      <c r="B227" s="17" t="s">
        <v>2275</v>
      </c>
      <c r="C227" s="17" t="s">
        <v>2096</v>
      </c>
      <c r="D227" s="17" t="s">
        <v>2097</v>
      </c>
      <c r="E227" s="17" t="s">
        <v>1480</v>
      </c>
      <c r="F227" s="64" t="str">
        <f t="shared" si="3"/>
        <v>SC553087;</v>
      </c>
      <c r="G227" s="17" t="str">
        <f>IFERROR(VLOOKUP($E227,Samples_Ext!$A:$Y,Samples_Seq!G$2,FALSE),"")</f>
        <v>ZymoC (D6300)_219</v>
      </c>
      <c r="H227" s="17" t="str">
        <f>VLOOKUP($E227,Samples_Ext!$A:$Y,Samples_Seq!H$2,FALSE)</f>
        <v>Ext.Control</v>
      </c>
      <c r="I227" s="17" t="str">
        <f>VLOOKUP($E227,Samples_Ext!$A:$Y,Samples_Seq!I$2,FALSE)</f>
        <v>D6300</v>
      </c>
      <c r="J227" s="17">
        <f>VLOOKUP($E227,Samples_Ext!$A:$Y,Samples_Seq!J$2,FALSE)</f>
        <v>219</v>
      </c>
      <c r="K227" s="17" t="str">
        <f>VLOOKUP($E227,Samples_Ext!$A:$Y,Samples_Seq!K$2,FALSE)</f>
        <v>Zymo.Ext</v>
      </c>
      <c r="L227" s="17" t="str">
        <f>VLOOKUP($E227,Samples_Ext!$A:$Y,Samples_Seq!L$2,FALSE)</f>
        <v>D6300</v>
      </c>
      <c r="M227" s="17" t="str">
        <f>VLOOKUP($E227,Samples_Ext!$A:$Y,Samples_Seq!M$2,FALSE)</f>
        <v>sFEMB-001-R-054</v>
      </c>
      <c r="N227" s="17" t="str">
        <f>VLOOKUP($E227,Samples_Ext!$A:$Y,Samples_Seq!N$2,FALSE)</f>
        <v>ZymoResearch</v>
      </c>
      <c r="O227" s="17" t="str">
        <f>VLOOKUP($E227,Samples_Ext!$A:$Y,Samples_Seq!O$2,FALSE)</f>
        <v>96 MagBead DNA Extraction Kit</v>
      </c>
      <c r="P227" s="17" t="str">
        <f>VLOOKUP($E227,Samples_Ext!$A:$Y,Samples_Seq!P$2,FALSE)</f>
        <v>None</v>
      </c>
      <c r="Q227" s="17" t="str">
        <f>VLOOKUP($E227,Samples_Ext!$A:$Y,Samples_Seq!Q$2,FALSE)</f>
        <v>AFA</v>
      </c>
      <c r="R227" s="17" t="str">
        <f>VLOOKUP($E227,Samples_Ext!$A:$Y,Samples_Seq!R$2,FALSE)</f>
        <v>Tubes</v>
      </c>
      <c r="S227" s="17" t="str">
        <f>VLOOKUP($E227,Samples_Ext!$A:$Y,Samples_Seq!S$2,FALSE)</f>
        <v>AFA</v>
      </c>
      <c r="T227" s="17">
        <f>VLOOKUP($E227,Samples_Ext!$A:$Y,Samples_Seq!T$2,FALSE)</f>
        <v>2</v>
      </c>
      <c r="U227" s="17">
        <f>VLOOKUP($E227,Samples_Ext!$A:$Y,Samples_Seq!U$2,FALSE)</f>
        <v>140</v>
      </c>
      <c r="V227" s="17" t="str">
        <f>VLOOKUP($E227,Samples_Ext!$A:$Y,Samples_Seq!V$2,FALSE)</f>
        <v>None</v>
      </c>
      <c r="W227" s="17" t="str">
        <f>VLOOKUP($E227,Samples_Ext!$A:$Y,Samples_Seq!W$2,FALSE)</f>
        <v>A</v>
      </c>
      <c r="X227" s="17" t="str">
        <f>VLOOKUP($E227,Samples_Ext!$A:$Y,Samples_Seq!X$2,FALSE)</f>
        <v>01</v>
      </c>
      <c r="Y227" s="17" t="str">
        <f>VLOOKUP($E227,Samples_Ext!$A:$Y,Samples_Seq!Y$2,FALSE)</f>
        <v>PC21494</v>
      </c>
      <c r="Z227" s="17">
        <f>VLOOKUP($E227,Samples_Ext!$A:$Y,Samples_Seq!Z$2,FALSE)</f>
        <v>68.2042</v>
      </c>
      <c r="AA227" s="17">
        <f>VLOOKUP($E227,Samples_Ext!$A:$Y,Samples_Seq!AA$2,FALSE)</f>
        <v>2.62</v>
      </c>
      <c r="AB227" s="17">
        <f>VLOOKUP($E227,Samples_Ext!$A:$Y,Samples_Seq!AB$2,FALSE)</f>
        <v>178.69500400000001</v>
      </c>
      <c r="AC227" s="17" t="str">
        <f>VLOOKUP($E227,Samples_Ext!$A:$Y,Samples_Seq!AC$2,FALSE)</f>
        <v>No</v>
      </c>
      <c r="AD227" s="17" t="str">
        <f>VLOOKUP($E227,Samples_Ext!$A:$Y,Samples_Seq!AD$2,FALSE)</f>
        <v>Yes</v>
      </c>
      <c r="AE227" s="17" t="s">
        <v>1669</v>
      </c>
    </row>
    <row r="228" spans="1:31" s="17" customFormat="1" ht="13.8" hidden="1" x14ac:dyDescent="0.3">
      <c r="A228" s="17" t="s">
        <v>1484</v>
      </c>
      <c r="B228" s="17" t="s">
        <v>2279</v>
      </c>
      <c r="C228" s="17" t="s">
        <v>2096</v>
      </c>
      <c r="D228" s="17" t="s">
        <v>2097</v>
      </c>
      <c r="E228" s="17" t="s">
        <v>1484</v>
      </c>
      <c r="F228" s="64" t="str">
        <f t="shared" si="3"/>
        <v>SC553091;</v>
      </c>
      <c r="G228" s="17" t="str">
        <f>IFERROR(VLOOKUP($E228,Samples_Ext!$A:$Y,Samples_Seq!G$2,FALSE),"")</f>
        <v>ZymoC (D6300)_223</v>
      </c>
      <c r="H228" s="17" t="str">
        <f>VLOOKUP($E228,Samples_Ext!$A:$Y,Samples_Seq!H$2,FALSE)</f>
        <v>Ext.Control</v>
      </c>
      <c r="I228" s="17" t="str">
        <f>VLOOKUP($E228,Samples_Ext!$A:$Y,Samples_Seq!I$2,FALSE)</f>
        <v>D6300</v>
      </c>
      <c r="J228" s="17">
        <f>VLOOKUP($E228,Samples_Ext!$A:$Y,Samples_Seq!J$2,FALSE)</f>
        <v>223</v>
      </c>
      <c r="K228" s="17" t="str">
        <f>VLOOKUP($E228,Samples_Ext!$A:$Y,Samples_Seq!K$2,FALSE)</f>
        <v>Zymo.Ext</v>
      </c>
      <c r="L228" s="17" t="str">
        <f>VLOOKUP($E228,Samples_Ext!$A:$Y,Samples_Seq!L$2,FALSE)</f>
        <v>D6300</v>
      </c>
      <c r="M228" s="17" t="str">
        <f>VLOOKUP($E228,Samples_Ext!$A:$Y,Samples_Seq!M$2,FALSE)</f>
        <v>sFEMB-001-R-055</v>
      </c>
      <c r="N228" s="17" t="str">
        <f>VLOOKUP($E228,Samples_Ext!$A:$Y,Samples_Seq!N$2,FALSE)</f>
        <v>ThermoFisher</v>
      </c>
      <c r="O228" s="17" t="str">
        <f>VLOOKUP($E228,Samples_Ext!$A:$Y,Samples_Seq!O$2,FALSE)</f>
        <v>MagMax Microbiome Ultra Kit</v>
      </c>
      <c r="P228" s="17" t="str">
        <f>VLOOKUP($E228,Samples_Ext!$A:$Y,Samples_Seq!P$2,FALSE)</f>
        <v>KingFisher</v>
      </c>
      <c r="Q228" s="17" t="str">
        <f>VLOOKUP($E228,Samples_Ext!$A:$Y,Samples_Seq!Q$2,FALSE)</f>
        <v>AFA</v>
      </c>
      <c r="R228" s="17" t="str">
        <f>VLOOKUP($E228,Samples_Ext!$A:$Y,Samples_Seq!R$2,FALSE)</f>
        <v>Tubes</v>
      </c>
      <c r="S228" s="17" t="str">
        <f>VLOOKUP($E228,Samples_Ext!$A:$Y,Samples_Seq!S$2,FALSE)</f>
        <v>AFA</v>
      </c>
      <c r="T228" s="17">
        <f>VLOOKUP($E228,Samples_Ext!$A:$Y,Samples_Seq!T$2,FALSE)</f>
        <v>2</v>
      </c>
      <c r="U228" s="17">
        <f>VLOOKUP($E228,Samples_Ext!$A:$Y,Samples_Seq!U$2,FALSE)</f>
        <v>140</v>
      </c>
      <c r="V228" s="17" t="str">
        <f>VLOOKUP($E228,Samples_Ext!$A:$Y,Samples_Seq!V$2,FALSE)</f>
        <v>None</v>
      </c>
      <c r="W228" s="17" t="str">
        <f>VLOOKUP($E228,Samples_Ext!$A:$Y,Samples_Seq!W$2,FALSE)</f>
        <v>A</v>
      </c>
      <c r="X228" s="17" t="str">
        <f>VLOOKUP($E228,Samples_Ext!$A:$Y,Samples_Seq!X$2,FALSE)</f>
        <v>01</v>
      </c>
      <c r="Y228" s="17" t="str">
        <f>VLOOKUP($E228,Samples_Ext!$A:$Y,Samples_Seq!Y$2,FALSE)</f>
        <v>PC21495</v>
      </c>
      <c r="Z228" s="17">
        <f>VLOOKUP($E228,Samples_Ext!$A:$Y,Samples_Seq!Z$2,FALSE)</f>
        <v>120.0658</v>
      </c>
      <c r="AA228" s="17">
        <f>VLOOKUP($E228,Samples_Ext!$A:$Y,Samples_Seq!AA$2,FALSE)</f>
        <v>1.4300000000000002</v>
      </c>
      <c r="AB228" s="17">
        <f>VLOOKUP($E228,Samples_Ext!$A:$Y,Samples_Seq!AB$2,FALSE)</f>
        <v>171.69409400000001</v>
      </c>
      <c r="AC228" s="17" t="str">
        <f>VLOOKUP($E228,Samples_Ext!$A:$Y,Samples_Seq!AC$2,FALSE)</f>
        <v>No</v>
      </c>
      <c r="AD228" s="17" t="str">
        <f>VLOOKUP($E228,Samples_Ext!$A:$Y,Samples_Seq!AD$2,FALSE)</f>
        <v>Yes</v>
      </c>
    </row>
    <row r="229" spans="1:31" s="17" customFormat="1" ht="13.8" hidden="1" x14ac:dyDescent="0.3">
      <c r="A229" s="17" t="s">
        <v>1499</v>
      </c>
      <c r="B229" s="17" t="s">
        <v>2116</v>
      </c>
      <c r="C229" s="17" t="s">
        <v>2096</v>
      </c>
      <c r="D229" s="17" t="s">
        <v>2097</v>
      </c>
      <c r="E229" s="17" t="s">
        <v>1499</v>
      </c>
      <c r="F229" s="64" t="str">
        <f t="shared" si="3"/>
        <v>SC510683;</v>
      </c>
      <c r="G229" s="17" t="str">
        <f>IFERROR(VLOOKUP($E229,Samples_Ext!$A:$Y,Samples_Seq!G$2,FALSE),"")</f>
        <v>ZymoCont_D6310_1</v>
      </c>
      <c r="H229" s="17" t="str">
        <f>VLOOKUP($E229,Samples_Ext!$A:$Y,Samples_Seq!H$2,FALSE)</f>
        <v>Ext.Control</v>
      </c>
      <c r="I229" s="17" t="str">
        <f>VLOOKUP($E229,Samples_Ext!$A:$Y,Samples_Seq!I$2,FALSE)</f>
        <v>D6310</v>
      </c>
      <c r="J229" s="17">
        <f>VLOOKUP($E229,Samples_Ext!$A:$Y,Samples_Seq!J$2,FALSE)</f>
        <v>1</v>
      </c>
      <c r="K229" s="17" t="str">
        <f>VLOOKUP($E229,Samples_Ext!$A:$Y,Samples_Seq!K$2,FALSE)</f>
        <v>Zymo.Ext</v>
      </c>
      <c r="L229" s="17" t="str">
        <f>VLOOKUP($E229,Samples_Ext!$A:$Y,Samples_Seq!L$2,FALSE)</f>
        <v>D6310</v>
      </c>
      <c r="M229" s="17" t="str">
        <f>VLOOKUP($E229,Samples_Ext!$A:$Y,Samples_Seq!M$2,FALSE)</f>
        <v>sFEMB-001-R-034</v>
      </c>
      <c r="N229" s="17" t="str">
        <f>VLOOKUP($E229,Samples_Ext!$A:$Y,Samples_Seq!N$2,FALSE)</f>
        <v>Qiagen</v>
      </c>
      <c r="O229" s="17" t="str">
        <f>VLOOKUP($E229,Samples_Ext!$A:$Y,Samples_Seq!O$2,FALSE)</f>
        <v>DNeasy PowerSoil Pro kit</v>
      </c>
      <c r="P229" s="17" t="str">
        <f>VLOOKUP($E229,Samples_Ext!$A:$Y,Samples_Seq!P$2,FALSE)</f>
        <v>QIACube HT</v>
      </c>
      <c r="Q229" s="17" t="str">
        <f>VLOOKUP($E229,Samples_Ext!$A:$Y,Samples_Seq!Q$2,FALSE)</f>
        <v>Vertical</v>
      </c>
      <c r="R229" s="17" t="str">
        <f>VLOOKUP($E229,Samples_Ext!$A:$Y,Samples_Seq!R$2,FALSE)</f>
        <v>Tubes</v>
      </c>
      <c r="S229" s="17" t="str">
        <f>VLOOKUP($E229,Samples_Ext!$A:$Y,Samples_Seq!S$2,FALSE)</f>
        <v>None</v>
      </c>
      <c r="T229" s="17" t="str">
        <f>VLOOKUP($E229,Samples_Ext!$A:$Y,Samples_Seq!T$2,FALSE)</f>
        <v>None</v>
      </c>
      <c r="U229" s="17" t="str">
        <f>VLOOKUP($E229,Samples_Ext!$A:$Y,Samples_Seq!U$2,FALSE)</f>
        <v>None</v>
      </c>
      <c r="V229" s="17" t="str">
        <f>VLOOKUP($E229,Samples_Ext!$A:$Y,Samples_Seq!V$2,FALSE)</f>
        <v>None</v>
      </c>
      <c r="W229" s="17" t="str">
        <f>VLOOKUP($E229,Samples_Ext!$A:$Y,Samples_Seq!W$2,FALSE)</f>
        <v>D</v>
      </c>
      <c r="X229" s="17" t="str">
        <f>VLOOKUP($E229,Samples_Ext!$A:$Y,Samples_Seq!X$2,FALSE)</f>
        <v>03</v>
      </c>
      <c r="Y229" s="17" t="str">
        <f>VLOOKUP($E229,Samples_Ext!$A:$Y,Samples_Seq!Y$2,FALSE)</f>
        <v>PC17554</v>
      </c>
      <c r="Z229" s="17">
        <f>VLOOKUP($E229,Samples_Ext!$A:$Y,Samples_Seq!Z$2,FALSE)</f>
        <v>0</v>
      </c>
      <c r="AA229" s="17" t="e">
        <f>VLOOKUP($E229,Samples_Ext!$A:$Y,Samples_Seq!AA$2,FALSE)</f>
        <v>#DIV/0!</v>
      </c>
      <c r="AB229" s="17">
        <f>VLOOKUP($E229,Samples_Ext!$A:$Y,Samples_Seq!AB$2,FALSE)</f>
        <v>0</v>
      </c>
      <c r="AC229" s="17" t="str">
        <f>VLOOKUP($E229,Samples_Ext!$A:$Y,Samples_Seq!AC$2,FALSE)</f>
        <v>Yes</v>
      </c>
      <c r="AD229" s="17" t="str">
        <f>VLOOKUP($E229,Samples_Ext!$A:$Y,Samples_Seq!AD$2,FALSE)</f>
        <v>No</v>
      </c>
    </row>
    <row r="230" spans="1:31" s="17" customFormat="1" ht="13.8" hidden="1" x14ac:dyDescent="0.3">
      <c r="A230" s="17" t="s">
        <v>1500</v>
      </c>
      <c r="B230" s="17" t="s">
        <v>2117</v>
      </c>
      <c r="C230" s="17" t="s">
        <v>2096</v>
      </c>
      <c r="D230" s="17" t="s">
        <v>2097</v>
      </c>
      <c r="E230" s="17" t="s">
        <v>1500</v>
      </c>
      <c r="F230" s="64" t="str">
        <f t="shared" si="3"/>
        <v>SC510684;</v>
      </c>
      <c r="G230" s="17" t="str">
        <f>IFERROR(VLOOKUP($E230,Samples_Ext!$A:$Y,Samples_Seq!G$2,FALSE),"")</f>
        <v>ZymoCont_D6310_2</v>
      </c>
      <c r="H230" s="17" t="str">
        <f>VLOOKUP($E230,Samples_Ext!$A:$Y,Samples_Seq!H$2,FALSE)</f>
        <v>Ext.Control</v>
      </c>
      <c r="I230" s="17" t="str">
        <f>VLOOKUP($E230,Samples_Ext!$A:$Y,Samples_Seq!I$2,FALSE)</f>
        <v>D6310</v>
      </c>
      <c r="J230" s="17">
        <f>VLOOKUP($E230,Samples_Ext!$A:$Y,Samples_Seq!J$2,FALSE)</f>
        <v>2</v>
      </c>
      <c r="K230" s="17" t="str">
        <f>VLOOKUP($E230,Samples_Ext!$A:$Y,Samples_Seq!K$2,FALSE)</f>
        <v>Zymo.Ext</v>
      </c>
      <c r="L230" s="17" t="str">
        <f>VLOOKUP($E230,Samples_Ext!$A:$Y,Samples_Seq!L$2,FALSE)</f>
        <v>D6310</v>
      </c>
      <c r="M230" s="17" t="str">
        <f>VLOOKUP($E230,Samples_Ext!$A:$Y,Samples_Seq!M$2,FALSE)</f>
        <v>sFEMB-001-R-034</v>
      </c>
      <c r="N230" s="17" t="str">
        <f>VLOOKUP($E230,Samples_Ext!$A:$Y,Samples_Seq!N$2,FALSE)</f>
        <v>Qiagen</v>
      </c>
      <c r="O230" s="17" t="str">
        <f>VLOOKUP($E230,Samples_Ext!$A:$Y,Samples_Seq!O$2,FALSE)</f>
        <v>DNeasy PowerSoil Pro kit</v>
      </c>
      <c r="P230" s="17" t="str">
        <f>VLOOKUP($E230,Samples_Ext!$A:$Y,Samples_Seq!P$2,FALSE)</f>
        <v>QIACube HT</v>
      </c>
      <c r="Q230" s="17" t="str">
        <f>VLOOKUP($E230,Samples_Ext!$A:$Y,Samples_Seq!Q$2,FALSE)</f>
        <v>Vertical</v>
      </c>
      <c r="R230" s="17" t="str">
        <f>VLOOKUP($E230,Samples_Ext!$A:$Y,Samples_Seq!R$2,FALSE)</f>
        <v>Tubes</v>
      </c>
      <c r="S230" s="17" t="str">
        <f>VLOOKUP($E230,Samples_Ext!$A:$Y,Samples_Seq!S$2,FALSE)</f>
        <v>None</v>
      </c>
      <c r="T230" s="17" t="str">
        <f>VLOOKUP($E230,Samples_Ext!$A:$Y,Samples_Seq!T$2,FALSE)</f>
        <v>None</v>
      </c>
      <c r="U230" s="17" t="str">
        <f>VLOOKUP($E230,Samples_Ext!$A:$Y,Samples_Seq!U$2,FALSE)</f>
        <v>None</v>
      </c>
      <c r="V230" s="17" t="str">
        <f>VLOOKUP($E230,Samples_Ext!$A:$Y,Samples_Seq!V$2,FALSE)</f>
        <v>None</v>
      </c>
      <c r="W230" s="17" t="str">
        <f>VLOOKUP($E230,Samples_Ext!$A:$Y,Samples_Seq!W$2,FALSE)</f>
        <v>E</v>
      </c>
      <c r="X230" s="17" t="str">
        <f>VLOOKUP($E230,Samples_Ext!$A:$Y,Samples_Seq!X$2,FALSE)</f>
        <v>03</v>
      </c>
      <c r="Y230" s="17" t="str">
        <f>VLOOKUP($E230,Samples_Ext!$A:$Y,Samples_Seq!Y$2,FALSE)</f>
        <v>PC17554</v>
      </c>
      <c r="Z230" s="17">
        <f>VLOOKUP($E230,Samples_Ext!$A:$Y,Samples_Seq!Z$2,FALSE)</f>
        <v>0</v>
      </c>
      <c r="AA230" s="17" t="e">
        <f>VLOOKUP($E230,Samples_Ext!$A:$Y,Samples_Seq!AA$2,FALSE)</f>
        <v>#DIV/0!</v>
      </c>
      <c r="AB230" s="17">
        <f>VLOOKUP($E230,Samples_Ext!$A:$Y,Samples_Seq!AB$2,FALSE)</f>
        <v>0</v>
      </c>
      <c r="AC230" s="17" t="str">
        <f>VLOOKUP($E230,Samples_Ext!$A:$Y,Samples_Seq!AC$2,FALSE)</f>
        <v>Yes</v>
      </c>
      <c r="AD230" s="17" t="str">
        <f>VLOOKUP($E230,Samples_Ext!$A:$Y,Samples_Seq!AD$2,FALSE)</f>
        <v>No</v>
      </c>
    </row>
    <row r="231" spans="1:31" s="17" customFormat="1" ht="13.8" hidden="1" x14ac:dyDescent="0.3">
      <c r="A231" s="17" t="s">
        <v>1324</v>
      </c>
      <c r="B231" s="17" t="s">
        <v>2130</v>
      </c>
      <c r="C231" s="17" t="s">
        <v>2096</v>
      </c>
      <c r="D231" s="17" t="s">
        <v>2097</v>
      </c>
      <c r="E231" s="17" t="s">
        <v>1324</v>
      </c>
      <c r="F231" s="64" t="str">
        <f t="shared" si="3"/>
        <v>SC552960;</v>
      </c>
      <c r="G231" s="17" t="str">
        <f>IFERROR(VLOOKUP($E231,Samples_Ext!$A:$Y,Samples_Seq!G$2,FALSE),"")</f>
        <v>ZymoC (D6310)_26</v>
      </c>
      <c r="H231" s="17" t="str">
        <f>VLOOKUP($E231,Samples_Ext!$A:$Y,Samples_Seq!H$2,FALSE)</f>
        <v>Ext.Control</v>
      </c>
      <c r="I231" s="17" t="str">
        <f>VLOOKUP($E231,Samples_Ext!$A:$Y,Samples_Seq!I$2,FALSE)</f>
        <v>D6310</v>
      </c>
      <c r="J231" s="17">
        <f>VLOOKUP($E231,Samples_Ext!$A:$Y,Samples_Seq!J$2,FALSE)</f>
        <v>26</v>
      </c>
      <c r="K231" s="17" t="str">
        <f>VLOOKUP($E231,Samples_Ext!$A:$Y,Samples_Seq!K$2,FALSE)</f>
        <v>Zymo.Ext</v>
      </c>
      <c r="L231" s="17" t="str">
        <f>VLOOKUP($E231,Samples_Ext!$A:$Y,Samples_Seq!L$2,FALSE)</f>
        <v>D6310</v>
      </c>
      <c r="M231" s="17" t="str">
        <f>VLOOKUP($E231,Samples_Ext!$A:$Y,Samples_Seq!M$2,FALSE)</f>
        <v>sFEMB-001-R-037</v>
      </c>
      <c r="N231" s="17" t="str">
        <f>VLOOKUP($E231,Samples_Ext!$A:$Y,Samples_Seq!N$2,FALSE)</f>
        <v>Qiagen</v>
      </c>
      <c r="O231" s="17" t="str">
        <f>VLOOKUP($E231,Samples_Ext!$A:$Y,Samples_Seq!O$2,FALSE)</f>
        <v>MagAttract PowerSoil DNA Kit</v>
      </c>
      <c r="P231" s="17" t="str">
        <f>VLOOKUP($E231,Samples_Ext!$A:$Y,Samples_Seq!P$2,FALSE)</f>
        <v>KingFisher</v>
      </c>
      <c r="Q231" s="17" t="str">
        <f>VLOOKUP($E231,Samples_Ext!$A:$Y,Samples_Seq!Q$2,FALSE)</f>
        <v>TissueLyzer</v>
      </c>
      <c r="R231" s="17" t="str">
        <f>VLOOKUP($E231,Samples_Ext!$A:$Y,Samples_Seq!R$2,FALSE)</f>
        <v>Plate</v>
      </c>
      <c r="S231" s="17" t="str">
        <f>VLOOKUP($E231,Samples_Ext!$A:$Y,Samples_Seq!S$2,FALSE)</f>
        <v>None</v>
      </c>
      <c r="T231" s="17" t="str">
        <f>VLOOKUP($E231,Samples_Ext!$A:$Y,Samples_Seq!T$2,FALSE)</f>
        <v>None</v>
      </c>
      <c r="U231" s="17" t="str">
        <f>VLOOKUP($E231,Samples_Ext!$A:$Y,Samples_Seq!U$2,FALSE)</f>
        <v>None</v>
      </c>
      <c r="V231" s="17" t="str">
        <f>VLOOKUP($E231,Samples_Ext!$A:$Y,Samples_Seq!V$2,FALSE)</f>
        <v>None</v>
      </c>
      <c r="W231" s="17" t="str">
        <f>VLOOKUP($E231,Samples_Ext!$A:$Y,Samples_Seq!W$2,FALSE)</f>
        <v>E</v>
      </c>
      <c r="X231" s="17" t="str">
        <f>VLOOKUP($E231,Samples_Ext!$A:$Y,Samples_Seq!X$2,FALSE)</f>
        <v>02</v>
      </c>
      <c r="Y231" s="17" t="str">
        <f>VLOOKUP($E231,Samples_Ext!$A:$Y,Samples_Seq!Y$2,FALSE)</f>
        <v>PC21455</v>
      </c>
      <c r="Z231" s="17">
        <f>VLOOKUP($E231,Samples_Ext!$A:$Y,Samples_Seq!Z$2,FALSE)</f>
        <v>23.903600000000001</v>
      </c>
      <c r="AA231" s="17">
        <f>VLOOKUP($E231,Samples_Ext!$A:$Y,Samples_Seq!AA$2,FALSE)</f>
        <v>1.01</v>
      </c>
      <c r="AB231" s="17">
        <f>VLOOKUP($E231,Samples_Ext!$A:$Y,Samples_Seq!AB$2,FALSE)</f>
        <v>24.142636</v>
      </c>
      <c r="AC231" s="17" t="str">
        <f>VLOOKUP($E231,Samples_Ext!$A:$Y,Samples_Seq!AC$2,FALSE)</f>
        <v>Yes</v>
      </c>
      <c r="AD231" s="17" t="str">
        <f>VLOOKUP($E231,Samples_Ext!$A:$Y,Samples_Seq!AD$2,FALSE)</f>
        <v>No</v>
      </c>
    </row>
    <row r="232" spans="1:31" s="17" customFormat="1" ht="13.8" hidden="1" x14ac:dyDescent="0.3">
      <c r="A232" s="17" t="s">
        <v>1338</v>
      </c>
      <c r="B232" s="17" t="s">
        <v>2144</v>
      </c>
      <c r="C232" s="17" t="s">
        <v>2096</v>
      </c>
      <c r="D232" s="17" t="s">
        <v>2097</v>
      </c>
      <c r="E232" s="17" t="s">
        <v>1338</v>
      </c>
      <c r="F232" s="64" t="str">
        <f t="shared" si="3"/>
        <v>SC552974;</v>
      </c>
      <c r="G232" s="17" t="str">
        <f>IFERROR(VLOOKUP($E232,Samples_Ext!$A:$Y,Samples_Seq!G$2,FALSE),"")</f>
        <v>ZymoC (D6310)_05</v>
      </c>
      <c r="H232" s="17" t="str">
        <f>VLOOKUP($E232,Samples_Ext!$A:$Y,Samples_Seq!H$2,FALSE)</f>
        <v>Ext.Control</v>
      </c>
      <c r="I232" s="17" t="str">
        <f>VLOOKUP($E232,Samples_Ext!$A:$Y,Samples_Seq!I$2,FALSE)</f>
        <v>D6310</v>
      </c>
      <c r="J232" s="17">
        <f>VLOOKUP($E232,Samples_Ext!$A:$Y,Samples_Seq!J$2,FALSE)</f>
        <v>5</v>
      </c>
      <c r="K232" s="17" t="str">
        <f>VLOOKUP($E232,Samples_Ext!$A:$Y,Samples_Seq!K$2,FALSE)</f>
        <v>Zymo.Ext</v>
      </c>
      <c r="L232" s="17" t="str">
        <f>VLOOKUP($E232,Samples_Ext!$A:$Y,Samples_Seq!L$2,FALSE)</f>
        <v>D6310</v>
      </c>
      <c r="M232" s="17" t="str">
        <f>VLOOKUP($E232,Samples_Ext!$A:$Y,Samples_Seq!M$2,FALSE)</f>
        <v>sFEMB-001-R-038</v>
      </c>
      <c r="N232" s="17" t="str">
        <f>VLOOKUP($E232,Samples_Ext!$A:$Y,Samples_Seq!N$2,FALSE)</f>
        <v>Qiagen</v>
      </c>
      <c r="O232" s="17" t="str">
        <f>VLOOKUP($E232,Samples_Ext!$A:$Y,Samples_Seq!O$2,FALSE)</f>
        <v>MagAttract PowerMicrobiome Kit</v>
      </c>
      <c r="P232" s="17" t="str">
        <f>VLOOKUP($E232,Samples_Ext!$A:$Y,Samples_Seq!P$2,FALSE)</f>
        <v>KingFisher</v>
      </c>
      <c r="Q232" s="17" t="str">
        <f>VLOOKUP($E232,Samples_Ext!$A:$Y,Samples_Seq!Q$2,FALSE)</f>
        <v>TissueLyzer</v>
      </c>
      <c r="R232" s="17" t="str">
        <f>VLOOKUP($E232,Samples_Ext!$A:$Y,Samples_Seq!R$2,FALSE)</f>
        <v>Plate</v>
      </c>
      <c r="S232" s="17" t="str">
        <f>VLOOKUP($E232,Samples_Ext!$A:$Y,Samples_Seq!S$2,FALSE)</f>
        <v>None</v>
      </c>
      <c r="T232" s="17" t="str">
        <f>VLOOKUP($E232,Samples_Ext!$A:$Y,Samples_Seq!T$2,FALSE)</f>
        <v>None</v>
      </c>
      <c r="U232" s="17" t="str">
        <f>VLOOKUP($E232,Samples_Ext!$A:$Y,Samples_Seq!U$2,FALSE)</f>
        <v>None</v>
      </c>
      <c r="V232" s="17" t="str">
        <f>VLOOKUP($E232,Samples_Ext!$A:$Y,Samples_Seq!V$2,FALSE)</f>
        <v>None</v>
      </c>
      <c r="W232" s="17" t="str">
        <f>VLOOKUP($E232,Samples_Ext!$A:$Y,Samples_Seq!W$2,FALSE)</f>
        <v>E</v>
      </c>
      <c r="X232" s="17" t="str">
        <f>VLOOKUP($E232,Samples_Ext!$A:$Y,Samples_Seq!X$2,FALSE)</f>
        <v>02</v>
      </c>
      <c r="Y232" s="17" t="str">
        <f>VLOOKUP($E232,Samples_Ext!$A:$Y,Samples_Seq!Y$2,FALSE)</f>
        <v>PC21456</v>
      </c>
      <c r="Z232" s="17">
        <f>VLOOKUP($E232,Samples_Ext!$A:$Y,Samples_Seq!Z$2,FALSE)</f>
        <v>52.156799999999997</v>
      </c>
      <c r="AA232" s="17">
        <f>VLOOKUP($E232,Samples_Ext!$A:$Y,Samples_Seq!AA$2,FALSE)</f>
        <v>7.4900000000000011</v>
      </c>
      <c r="AB232" s="17">
        <f>VLOOKUP($E232,Samples_Ext!$A:$Y,Samples_Seq!AB$2,FALSE)</f>
        <v>390.65443200000004</v>
      </c>
      <c r="AC232" s="17" t="str">
        <f>VLOOKUP($E232,Samples_Ext!$A:$Y,Samples_Seq!AC$2,FALSE)</f>
        <v>Yes</v>
      </c>
      <c r="AD232" s="17" t="str">
        <f>VLOOKUP($E232,Samples_Ext!$A:$Y,Samples_Seq!AD$2,FALSE)</f>
        <v>No</v>
      </c>
    </row>
    <row r="233" spans="1:31" s="17" customFormat="1" ht="13.8" hidden="1" x14ac:dyDescent="0.3">
      <c r="A233" s="17" t="s">
        <v>1439</v>
      </c>
      <c r="B233" s="17" t="s">
        <v>2158</v>
      </c>
      <c r="C233" s="17" t="s">
        <v>2096</v>
      </c>
      <c r="D233" s="17" t="s">
        <v>2097</v>
      </c>
      <c r="E233" s="17" t="s">
        <v>1439</v>
      </c>
      <c r="F233" s="64" t="str">
        <f t="shared" si="3"/>
        <v>SC552988;</v>
      </c>
      <c r="G233" s="17" t="str">
        <f>IFERROR(VLOOKUP($E233,Samples_Ext!$A:$Y,Samples_Seq!G$2,FALSE),"")</f>
        <v>ZymoC (D6310)_09</v>
      </c>
      <c r="H233" s="17" t="str">
        <f>VLOOKUP($E233,Samples_Ext!$A:$Y,Samples_Seq!H$2,FALSE)</f>
        <v>Ext.Control</v>
      </c>
      <c r="I233" s="17" t="str">
        <f>VLOOKUP($E233,Samples_Ext!$A:$Y,Samples_Seq!I$2,FALSE)</f>
        <v>D6310</v>
      </c>
      <c r="J233" s="17">
        <f>VLOOKUP($E233,Samples_Ext!$A:$Y,Samples_Seq!J$2,FALSE)</f>
        <v>9</v>
      </c>
      <c r="K233" s="17" t="str">
        <f>VLOOKUP($E233,Samples_Ext!$A:$Y,Samples_Seq!K$2,FALSE)</f>
        <v>Zymo.Ext</v>
      </c>
      <c r="L233" s="17" t="str">
        <f>VLOOKUP($E233,Samples_Ext!$A:$Y,Samples_Seq!L$2,FALSE)</f>
        <v>D6310</v>
      </c>
      <c r="M233" s="17" t="str">
        <f>VLOOKUP($E233,Samples_Ext!$A:$Y,Samples_Seq!M$2,FALSE)</f>
        <v>sFEMB-001-R-039</v>
      </c>
      <c r="N233" s="17" t="str">
        <f>VLOOKUP($E233,Samples_Ext!$A:$Y,Samples_Seq!N$2,FALSE)</f>
        <v>Qiagen</v>
      </c>
      <c r="O233" s="17" t="str">
        <f>VLOOKUP($E233,Samples_Ext!$A:$Y,Samples_Seq!O$2,FALSE)</f>
        <v>DNeasy PowerSoil Pro kit</v>
      </c>
      <c r="P233" s="17" t="str">
        <f>VLOOKUP($E233,Samples_Ext!$A:$Y,Samples_Seq!P$2,FALSE)</f>
        <v>None</v>
      </c>
      <c r="Q233" s="17" t="str">
        <f>VLOOKUP($E233,Samples_Ext!$A:$Y,Samples_Seq!Q$2,FALSE)</f>
        <v>Vertical</v>
      </c>
      <c r="R233" s="17" t="str">
        <f>VLOOKUP($E233,Samples_Ext!$A:$Y,Samples_Seq!R$2,FALSE)</f>
        <v>Tubes</v>
      </c>
      <c r="S233" s="17" t="str">
        <f>VLOOKUP($E233,Samples_Ext!$A:$Y,Samples_Seq!S$2,FALSE)</f>
        <v>None</v>
      </c>
      <c r="T233" s="17" t="str">
        <f>VLOOKUP($E233,Samples_Ext!$A:$Y,Samples_Seq!T$2,FALSE)</f>
        <v>None</v>
      </c>
      <c r="U233" s="17" t="str">
        <f>VLOOKUP($E233,Samples_Ext!$A:$Y,Samples_Seq!U$2,FALSE)</f>
        <v>None</v>
      </c>
      <c r="V233" s="17" t="str">
        <f>VLOOKUP($E233,Samples_Ext!$A:$Y,Samples_Seq!V$2,FALSE)</f>
        <v>None</v>
      </c>
      <c r="W233" s="17" t="str">
        <f>VLOOKUP($E233,Samples_Ext!$A:$Y,Samples_Seq!W$2,FALSE)</f>
        <v>E</v>
      </c>
      <c r="X233" s="17" t="str">
        <f>VLOOKUP($E233,Samples_Ext!$A:$Y,Samples_Seq!X$2,FALSE)</f>
        <v>02</v>
      </c>
      <c r="Y233" s="17" t="str">
        <f>VLOOKUP($E233,Samples_Ext!$A:$Y,Samples_Seq!Y$2,FALSE)</f>
        <v>PC21457</v>
      </c>
      <c r="Z233" s="17">
        <f>VLOOKUP($E233,Samples_Ext!$A:$Y,Samples_Seq!Z$2,FALSE)</f>
        <v>97.227000000000004</v>
      </c>
      <c r="AA233" s="17">
        <f>VLOOKUP($E233,Samples_Ext!$A:$Y,Samples_Seq!AA$2,FALSE)</f>
        <v>0.76999999999999991</v>
      </c>
      <c r="AB233" s="17">
        <f>VLOOKUP($E233,Samples_Ext!$A:$Y,Samples_Seq!AB$2,FALSE)</f>
        <v>74.864789999999999</v>
      </c>
      <c r="AC233" s="17" t="str">
        <f>VLOOKUP($E233,Samples_Ext!$A:$Y,Samples_Seq!AC$2,FALSE)</f>
        <v>Yes</v>
      </c>
      <c r="AD233" s="17" t="str">
        <f>VLOOKUP($E233,Samples_Ext!$A:$Y,Samples_Seq!AD$2,FALSE)</f>
        <v>No</v>
      </c>
      <c r="AE233" s="17" t="s">
        <v>1669</v>
      </c>
    </row>
    <row r="234" spans="1:31" s="17" customFormat="1" ht="13.8" hidden="1" x14ac:dyDescent="0.3">
      <c r="A234" s="17" t="s">
        <v>1352</v>
      </c>
      <c r="B234" s="17" t="s">
        <v>2173</v>
      </c>
      <c r="C234" s="17" t="s">
        <v>2096</v>
      </c>
      <c r="D234" s="17" t="s">
        <v>2097</v>
      </c>
      <c r="E234" s="17" t="s">
        <v>1352</v>
      </c>
      <c r="F234" s="64" t="str">
        <f t="shared" si="3"/>
        <v>SC553003;</v>
      </c>
      <c r="G234" s="17" t="str">
        <f>IFERROR(VLOOKUP($E234,Samples_Ext!$A:$Y,Samples_Seq!G$2,FALSE),"")</f>
        <v>ZymoC (D6310)_02</v>
      </c>
      <c r="H234" s="17" t="str">
        <f>VLOOKUP($E234,Samples_Ext!$A:$Y,Samples_Seq!H$2,FALSE)</f>
        <v>Ext.Control</v>
      </c>
      <c r="I234" s="17" t="str">
        <f>VLOOKUP($E234,Samples_Ext!$A:$Y,Samples_Seq!I$2,FALSE)</f>
        <v>D6310</v>
      </c>
      <c r="J234" s="17">
        <f>VLOOKUP($E234,Samples_Ext!$A:$Y,Samples_Seq!J$2,FALSE)</f>
        <v>2</v>
      </c>
      <c r="K234" s="17" t="str">
        <f>VLOOKUP($E234,Samples_Ext!$A:$Y,Samples_Seq!K$2,FALSE)</f>
        <v>Zymo.Ext</v>
      </c>
      <c r="L234" s="17" t="str">
        <f>VLOOKUP($E234,Samples_Ext!$A:$Y,Samples_Seq!L$2,FALSE)</f>
        <v>D6310</v>
      </c>
      <c r="M234" s="17" t="str">
        <f>VLOOKUP($E234,Samples_Ext!$A:$Y,Samples_Seq!M$2,FALSE)</f>
        <v>sFEMB-001-R-040</v>
      </c>
      <c r="N234" s="17" t="str">
        <f>VLOOKUP($E234,Samples_Ext!$A:$Y,Samples_Seq!N$2,FALSE)</f>
        <v>Qiagen</v>
      </c>
      <c r="O234" s="17" t="str">
        <f>VLOOKUP($E234,Samples_Ext!$A:$Y,Samples_Seq!O$2,FALSE)</f>
        <v>MagAttract PowerSoil DNA Kit</v>
      </c>
      <c r="P234" s="17" t="str">
        <f>VLOOKUP($E234,Samples_Ext!$A:$Y,Samples_Seq!P$2,FALSE)</f>
        <v>KingFisher</v>
      </c>
      <c r="Q234" s="17" t="str">
        <f>VLOOKUP($E234,Samples_Ext!$A:$Y,Samples_Seq!Q$2,FALSE)</f>
        <v>TissueLyzer</v>
      </c>
      <c r="R234" s="17" t="str">
        <f>VLOOKUP($E234,Samples_Ext!$A:$Y,Samples_Seq!R$2,FALSE)</f>
        <v>Plate</v>
      </c>
      <c r="S234" s="17" t="str">
        <f>VLOOKUP($E234,Samples_Ext!$A:$Y,Samples_Seq!S$2,FALSE)</f>
        <v>Pro Plate</v>
      </c>
      <c r="T234" s="17" t="str">
        <f>VLOOKUP($E234,Samples_Ext!$A:$Y,Samples_Seq!T$2,FALSE)</f>
        <v>None</v>
      </c>
      <c r="U234" s="17" t="str">
        <f>VLOOKUP($E234,Samples_Ext!$A:$Y,Samples_Seq!U$2,FALSE)</f>
        <v>None</v>
      </c>
      <c r="V234" s="17" t="str">
        <f>VLOOKUP($E234,Samples_Ext!$A:$Y,Samples_Seq!V$2,FALSE)</f>
        <v>None</v>
      </c>
      <c r="W234" s="17" t="str">
        <f>VLOOKUP($E234,Samples_Ext!$A:$Y,Samples_Seq!W$2,FALSE)</f>
        <v>E</v>
      </c>
      <c r="X234" s="17" t="str">
        <f>VLOOKUP($E234,Samples_Ext!$A:$Y,Samples_Seq!X$2,FALSE)</f>
        <v>02</v>
      </c>
      <c r="Y234" s="17" t="str">
        <f>VLOOKUP($E234,Samples_Ext!$A:$Y,Samples_Seq!Y$2,FALSE)</f>
        <v>PC21458</v>
      </c>
      <c r="Z234" s="17">
        <f>VLOOKUP($E234,Samples_Ext!$A:$Y,Samples_Seq!Z$2,FALSE)</f>
        <v>26.715299999999999</v>
      </c>
      <c r="AA234" s="17">
        <f>VLOOKUP($E234,Samples_Ext!$A:$Y,Samples_Seq!AA$2,FALSE)</f>
        <v>0.69000000000000006</v>
      </c>
      <c r="AB234" s="17">
        <f>VLOOKUP($E234,Samples_Ext!$A:$Y,Samples_Seq!AB$2,FALSE)</f>
        <v>18.433557</v>
      </c>
      <c r="AC234" s="17" t="str">
        <f>VLOOKUP($E234,Samples_Ext!$A:$Y,Samples_Seq!AC$2,FALSE)</f>
        <v>Yes</v>
      </c>
      <c r="AD234" s="17" t="str">
        <f>VLOOKUP($E234,Samples_Ext!$A:$Y,Samples_Seq!AD$2,FALSE)</f>
        <v>No</v>
      </c>
    </row>
    <row r="235" spans="1:31" s="17" customFormat="1" ht="13.8" hidden="1" x14ac:dyDescent="0.3">
      <c r="A235" s="17" t="s">
        <v>1366</v>
      </c>
      <c r="B235" s="17" t="s">
        <v>2187</v>
      </c>
      <c r="C235" s="17" t="s">
        <v>2096</v>
      </c>
      <c r="D235" s="17" t="s">
        <v>2097</v>
      </c>
      <c r="E235" s="17" t="s">
        <v>1366</v>
      </c>
      <c r="F235" s="64" t="str">
        <f t="shared" si="3"/>
        <v>SC553017;</v>
      </c>
      <c r="G235" s="17" t="str">
        <f>IFERROR(VLOOKUP($E235,Samples_Ext!$A:$Y,Samples_Seq!G$2,FALSE),"")</f>
        <v>ZymoC (D6310)_07</v>
      </c>
      <c r="H235" s="17" t="str">
        <f>VLOOKUP($E235,Samples_Ext!$A:$Y,Samples_Seq!H$2,FALSE)</f>
        <v>Ext.Control</v>
      </c>
      <c r="I235" s="17" t="str">
        <f>VLOOKUP($E235,Samples_Ext!$A:$Y,Samples_Seq!I$2,FALSE)</f>
        <v>D6310</v>
      </c>
      <c r="J235" s="17">
        <f>VLOOKUP($E235,Samples_Ext!$A:$Y,Samples_Seq!J$2,FALSE)</f>
        <v>7</v>
      </c>
      <c r="K235" s="17" t="str">
        <f>VLOOKUP($E235,Samples_Ext!$A:$Y,Samples_Seq!K$2,FALSE)</f>
        <v>Zymo.Ext</v>
      </c>
      <c r="L235" s="17" t="str">
        <f>VLOOKUP($E235,Samples_Ext!$A:$Y,Samples_Seq!L$2,FALSE)</f>
        <v>D6310</v>
      </c>
      <c r="M235" s="17" t="str">
        <f>VLOOKUP($E235,Samples_Ext!$A:$Y,Samples_Seq!M$2,FALSE)</f>
        <v>sFEMB-001-R-041</v>
      </c>
      <c r="N235" s="17" t="str">
        <f>VLOOKUP($E235,Samples_Ext!$A:$Y,Samples_Seq!N$2,FALSE)</f>
        <v>ZymoResearch</v>
      </c>
      <c r="O235" s="17" t="str">
        <f>VLOOKUP($E235,Samples_Ext!$A:$Y,Samples_Seq!O$2,FALSE)</f>
        <v>96 MagBead DNA Extraction Kit</v>
      </c>
      <c r="P235" s="17" t="str">
        <f>VLOOKUP($E235,Samples_Ext!$A:$Y,Samples_Seq!P$2,FALSE)</f>
        <v>None</v>
      </c>
      <c r="Q235" s="17" t="str">
        <f>VLOOKUP($E235,Samples_Ext!$A:$Y,Samples_Seq!Q$2,FALSE)</f>
        <v>Vertical</v>
      </c>
      <c r="R235" s="17" t="str">
        <f>VLOOKUP($E235,Samples_Ext!$A:$Y,Samples_Seq!R$2,FALSE)</f>
        <v>Tubes</v>
      </c>
      <c r="S235" s="17" t="str">
        <f>VLOOKUP($E235,Samples_Ext!$A:$Y,Samples_Seq!S$2,FALSE)</f>
        <v>None</v>
      </c>
      <c r="T235" s="17" t="str">
        <f>VLOOKUP($E235,Samples_Ext!$A:$Y,Samples_Seq!T$2,FALSE)</f>
        <v>None</v>
      </c>
      <c r="U235" s="17" t="str">
        <f>VLOOKUP($E235,Samples_Ext!$A:$Y,Samples_Seq!U$2,FALSE)</f>
        <v>None</v>
      </c>
      <c r="V235" s="17" t="str">
        <f>VLOOKUP($E235,Samples_Ext!$A:$Y,Samples_Seq!V$2,FALSE)</f>
        <v>None</v>
      </c>
      <c r="W235" s="17" t="str">
        <f>VLOOKUP($E235,Samples_Ext!$A:$Y,Samples_Seq!W$2,FALSE)</f>
        <v>E</v>
      </c>
      <c r="X235" s="17" t="str">
        <f>VLOOKUP($E235,Samples_Ext!$A:$Y,Samples_Seq!X$2,FALSE)</f>
        <v>02</v>
      </c>
      <c r="Y235" s="17" t="str">
        <f>VLOOKUP($E235,Samples_Ext!$A:$Y,Samples_Seq!Y$2,FALSE)</f>
        <v>PC21459</v>
      </c>
      <c r="Z235" s="17">
        <f>VLOOKUP($E235,Samples_Ext!$A:$Y,Samples_Seq!Z$2,FALSE)</f>
        <v>26.2867</v>
      </c>
      <c r="AA235" s="17">
        <f>VLOOKUP($E235,Samples_Ext!$A:$Y,Samples_Seq!AA$2,FALSE)</f>
        <v>0.81999999999999984</v>
      </c>
      <c r="AB235" s="17">
        <f>VLOOKUP($E235,Samples_Ext!$A:$Y,Samples_Seq!AB$2,FALSE)</f>
        <v>21.555093999999997</v>
      </c>
      <c r="AC235" s="17" t="str">
        <f>VLOOKUP($E235,Samples_Ext!$A:$Y,Samples_Seq!AC$2,FALSE)</f>
        <v>Yes</v>
      </c>
      <c r="AD235" s="17" t="str">
        <f>VLOOKUP($E235,Samples_Ext!$A:$Y,Samples_Seq!AD$2,FALSE)</f>
        <v>No</v>
      </c>
    </row>
    <row r="236" spans="1:31" s="17" customFormat="1" ht="13.8" hidden="1" x14ac:dyDescent="0.3">
      <c r="A236" s="17" t="s">
        <v>1380</v>
      </c>
      <c r="B236" s="17" t="s">
        <v>2201</v>
      </c>
      <c r="C236" s="17" t="s">
        <v>2096</v>
      </c>
      <c r="D236" s="17" t="s">
        <v>2097</v>
      </c>
      <c r="E236" s="17" t="s">
        <v>1380</v>
      </c>
      <c r="F236" s="64" t="str">
        <f t="shared" si="3"/>
        <v>SC553031;</v>
      </c>
      <c r="G236" s="17" t="str">
        <f>IFERROR(VLOOKUP($E236,Samples_Ext!$A:$Y,Samples_Seq!G$2,FALSE),"")</f>
        <v>ZymoC (D6310)_24</v>
      </c>
      <c r="H236" s="17" t="str">
        <f>VLOOKUP($E236,Samples_Ext!$A:$Y,Samples_Seq!H$2,FALSE)</f>
        <v>Ext.Control</v>
      </c>
      <c r="I236" s="17" t="str">
        <f>VLOOKUP($E236,Samples_Ext!$A:$Y,Samples_Seq!I$2,FALSE)</f>
        <v>D6310</v>
      </c>
      <c r="J236" s="17">
        <f>VLOOKUP($E236,Samples_Ext!$A:$Y,Samples_Seq!J$2,FALSE)</f>
        <v>24</v>
      </c>
      <c r="K236" s="17" t="str">
        <f>VLOOKUP($E236,Samples_Ext!$A:$Y,Samples_Seq!K$2,FALSE)</f>
        <v>Zymo.Ext</v>
      </c>
      <c r="L236" s="17" t="str">
        <f>VLOOKUP($E236,Samples_Ext!$A:$Y,Samples_Seq!L$2,FALSE)</f>
        <v>D6310</v>
      </c>
      <c r="M236" s="17" t="str">
        <f>VLOOKUP($E236,Samples_Ext!$A:$Y,Samples_Seq!M$2,FALSE)</f>
        <v>sFEMB-001-R-042</v>
      </c>
      <c r="N236" s="17" t="str">
        <f>VLOOKUP($E236,Samples_Ext!$A:$Y,Samples_Seq!N$2,FALSE)</f>
        <v>ThermoFisher</v>
      </c>
      <c r="O236" s="17" t="str">
        <f>VLOOKUP($E236,Samples_Ext!$A:$Y,Samples_Seq!O$2,FALSE)</f>
        <v>MagMax Microbiome Ultra Kit</v>
      </c>
      <c r="P236" s="17" t="str">
        <f>VLOOKUP($E236,Samples_Ext!$A:$Y,Samples_Seq!P$2,FALSE)</f>
        <v>KingFisher</v>
      </c>
      <c r="Q236" s="17" t="str">
        <f>VLOOKUP($E236,Samples_Ext!$A:$Y,Samples_Seq!Q$2,FALSE)</f>
        <v>TissueLyzer</v>
      </c>
      <c r="R236" s="17" t="str">
        <f>VLOOKUP($E236,Samples_Ext!$A:$Y,Samples_Seq!R$2,FALSE)</f>
        <v>Plate</v>
      </c>
      <c r="S236" s="17" t="str">
        <f>VLOOKUP($E236,Samples_Ext!$A:$Y,Samples_Seq!S$2,FALSE)</f>
        <v>None</v>
      </c>
      <c r="T236" s="17" t="str">
        <f>VLOOKUP($E236,Samples_Ext!$A:$Y,Samples_Seq!T$2,FALSE)</f>
        <v>None</v>
      </c>
      <c r="U236" s="17" t="str">
        <f>VLOOKUP($E236,Samples_Ext!$A:$Y,Samples_Seq!U$2,FALSE)</f>
        <v>None</v>
      </c>
      <c r="V236" s="17" t="str">
        <f>VLOOKUP($E236,Samples_Ext!$A:$Y,Samples_Seq!V$2,FALSE)</f>
        <v>None</v>
      </c>
      <c r="W236" s="17" t="str">
        <f>VLOOKUP($E236,Samples_Ext!$A:$Y,Samples_Seq!W$2,FALSE)</f>
        <v>E</v>
      </c>
      <c r="X236" s="17" t="str">
        <f>VLOOKUP($E236,Samples_Ext!$A:$Y,Samples_Seq!X$2,FALSE)</f>
        <v>02</v>
      </c>
      <c r="Y236" s="17" t="str">
        <f>VLOOKUP($E236,Samples_Ext!$A:$Y,Samples_Seq!Y$2,FALSE)</f>
        <v>PC21460</v>
      </c>
      <c r="Z236" s="17">
        <f>VLOOKUP($E236,Samples_Ext!$A:$Y,Samples_Seq!Z$2,FALSE)</f>
        <v>113.7302</v>
      </c>
      <c r="AA236" s="17">
        <f>VLOOKUP($E236,Samples_Ext!$A:$Y,Samples_Seq!AA$2,FALSE)</f>
        <v>1.2</v>
      </c>
      <c r="AB236" s="17">
        <f>VLOOKUP($E236,Samples_Ext!$A:$Y,Samples_Seq!AB$2,FALSE)</f>
        <v>136.47623999999999</v>
      </c>
      <c r="AC236" s="17" t="str">
        <f>VLOOKUP($E236,Samples_Ext!$A:$Y,Samples_Seq!AC$2,FALSE)</f>
        <v>Yes</v>
      </c>
      <c r="AD236" s="17" t="str">
        <f>VLOOKUP($E236,Samples_Ext!$A:$Y,Samples_Seq!AD$2,FALSE)</f>
        <v>No</v>
      </c>
    </row>
    <row r="237" spans="1:31" s="17" customFormat="1" ht="13.8" hidden="1" x14ac:dyDescent="0.3">
      <c r="A237" s="17" t="s">
        <v>1384</v>
      </c>
      <c r="B237" s="17" t="s">
        <v>2223</v>
      </c>
      <c r="C237" s="17" t="s">
        <v>2096</v>
      </c>
      <c r="D237" s="17" t="s">
        <v>2097</v>
      </c>
      <c r="E237" s="17" t="s">
        <v>1384</v>
      </c>
      <c r="F237" s="64" t="str">
        <f t="shared" si="3"/>
        <v>SC553035;</v>
      </c>
      <c r="G237" s="17" t="str">
        <f>IFERROR(VLOOKUP($E237,Samples_Ext!$A:$Y,Samples_Seq!G$2,FALSE),"")</f>
        <v>ZymoC (D6310)_27</v>
      </c>
      <c r="H237" s="17" t="str">
        <f>VLOOKUP($E237,Samples_Ext!$A:$Y,Samples_Seq!H$2,FALSE)</f>
        <v>Ext.Control</v>
      </c>
      <c r="I237" s="17" t="str">
        <f>VLOOKUP($E237,Samples_Ext!$A:$Y,Samples_Seq!I$2,FALSE)</f>
        <v>D6310</v>
      </c>
      <c r="J237" s="17">
        <f>VLOOKUP($E237,Samples_Ext!$A:$Y,Samples_Seq!J$2,FALSE)</f>
        <v>27</v>
      </c>
      <c r="K237" s="17" t="str">
        <f>VLOOKUP($E237,Samples_Ext!$A:$Y,Samples_Seq!K$2,FALSE)</f>
        <v>Zymo.Ext</v>
      </c>
      <c r="L237" s="17" t="str">
        <f>VLOOKUP($E237,Samples_Ext!$A:$Y,Samples_Seq!L$2,FALSE)</f>
        <v>D6310</v>
      </c>
      <c r="M237" s="17" t="str">
        <f>VLOOKUP($E237,Samples_Ext!$A:$Y,Samples_Seq!M$2,FALSE)</f>
        <v>sFEMB-001-R-043</v>
      </c>
      <c r="N237" s="17" t="str">
        <f>VLOOKUP($E237,Samples_Ext!$A:$Y,Samples_Seq!N$2,FALSE)</f>
        <v>Qiagen</v>
      </c>
      <c r="O237" s="17" t="str">
        <f>VLOOKUP($E237,Samples_Ext!$A:$Y,Samples_Seq!O$2,FALSE)</f>
        <v>DNeasy PowerSoil Pro kit</v>
      </c>
      <c r="P237" s="17" t="str">
        <f>VLOOKUP($E237,Samples_Ext!$A:$Y,Samples_Seq!P$2,FALSE)</f>
        <v>None</v>
      </c>
      <c r="Q237" s="17" t="str">
        <f>VLOOKUP($E237,Samples_Ext!$A:$Y,Samples_Seq!Q$2,FALSE)</f>
        <v>Horizontal</v>
      </c>
      <c r="R237" s="17" t="str">
        <f>VLOOKUP($E237,Samples_Ext!$A:$Y,Samples_Seq!R$2,FALSE)</f>
        <v>Tubes</v>
      </c>
      <c r="S237" s="17" t="str">
        <f>VLOOKUP($E237,Samples_Ext!$A:$Y,Samples_Seq!S$2,FALSE)</f>
        <v>None</v>
      </c>
      <c r="T237" s="17" t="str">
        <f>VLOOKUP($E237,Samples_Ext!$A:$Y,Samples_Seq!T$2,FALSE)</f>
        <v>None</v>
      </c>
      <c r="U237" s="17" t="str">
        <f>VLOOKUP($E237,Samples_Ext!$A:$Y,Samples_Seq!U$2,FALSE)</f>
        <v>None</v>
      </c>
      <c r="V237" s="17" t="str">
        <f>VLOOKUP($E237,Samples_Ext!$A:$Y,Samples_Seq!V$2,FALSE)</f>
        <v>None</v>
      </c>
      <c r="W237" s="17" t="str">
        <f>VLOOKUP($E237,Samples_Ext!$A:$Y,Samples_Seq!W$2,FALSE)</f>
        <v>C</v>
      </c>
      <c r="X237" s="17" t="str">
        <f>VLOOKUP($E237,Samples_Ext!$A:$Y,Samples_Seq!X$2,FALSE)</f>
        <v>01</v>
      </c>
      <c r="Y237" s="17" t="str">
        <f>VLOOKUP($E237,Samples_Ext!$A:$Y,Samples_Seq!Y$2,FALSE)</f>
        <v>PC21461</v>
      </c>
      <c r="Z237" s="17">
        <f>VLOOKUP($E237,Samples_Ext!$A:$Y,Samples_Seq!Z$2,FALSE)</f>
        <v>78.8215</v>
      </c>
      <c r="AA237" s="17">
        <f>VLOOKUP($E237,Samples_Ext!$A:$Y,Samples_Seq!AA$2,FALSE)</f>
        <v>0.8</v>
      </c>
      <c r="AB237" s="17">
        <f>VLOOKUP($E237,Samples_Ext!$A:$Y,Samples_Seq!AB$2,FALSE)</f>
        <v>63.057200000000002</v>
      </c>
      <c r="AC237" s="17" t="str">
        <f>VLOOKUP($E237,Samples_Ext!$A:$Y,Samples_Seq!AC$2,FALSE)</f>
        <v>No</v>
      </c>
      <c r="AD237" s="17" t="str">
        <f>VLOOKUP($E237,Samples_Ext!$A:$Y,Samples_Seq!AD$2,FALSE)</f>
        <v>Yes</v>
      </c>
      <c r="AE237" s="17" t="s">
        <v>1669</v>
      </c>
    </row>
    <row r="238" spans="1:31" s="17" customFormat="1" ht="13.8" hidden="1" x14ac:dyDescent="0.3">
      <c r="A238" s="17" t="s">
        <v>1388</v>
      </c>
      <c r="B238" s="17" t="s">
        <v>2227</v>
      </c>
      <c r="C238" s="17" t="s">
        <v>2096</v>
      </c>
      <c r="D238" s="17" t="s">
        <v>2097</v>
      </c>
      <c r="E238" s="17" t="s">
        <v>1388</v>
      </c>
      <c r="F238" s="64" t="str">
        <f t="shared" si="3"/>
        <v>SC553039;</v>
      </c>
      <c r="G238" s="17" t="str">
        <f>IFERROR(VLOOKUP($E238,Samples_Ext!$A:$Y,Samples_Seq!G$2,FALSE),"")</f>
        <v>ZymoC (D6310)_12</v>
      </c>
      <c r="H238" s="17" t="str">
        <f>VLOOKUP($E238,Samples_Ext!$A:$Y,Samples_Seq!H$2,FALSE)</f>
        <v>Ext.Control</v>
      </c>
      <c r="I238" s="17" t="str">
        <f>VLOOKUP($E238,Samples_Ext!$A:$Y,Samples_Seq!I$2,FALSE)</f>
        <v>D6310</v>
      </c>
      <c r="J238" s="17">
        <f>VLOOKUP($E238,Samples_Ext!$A:$Y,Samples_Seq!J$2,FALSE)</f>
        <v>12</v>
      </c>
      <c r="K238" s="17" t="str">
        <f>VLOOKUP($E238,Samples_Ext!$A:$Y,Samples_Seq!K$2,FALSE)</f>
        <v>Zymo.Ext</v>
      </c>
      <c r="L238" s="17" t="str">
        <f>VLOOKUP($E238,Samples_Ext!$A:$Y,Samples_Seq!L$2,FALSE)</f>
        <v>D6310</v>
      </c>
      <c r="M238" s="17" t="str">
        <f>VLOOKUP($E238,Samples_Ext!$A:$Y,Samples_Seq!M$2,FALSE)</f>
        <v>sFEMB-001-R-044</v>
      </c>
      <c r="N238" s="17" t="str">
        <f>VLOOKUP($E238,Samples_Ext!$A:$Y,Samples_Seq!N$2,FALSE)</f>
        <v>ZymoResearch</v>
      </c>
      <c r="O238" s="17" t="str">
        <f>VLOOKUP($E238,Samples_Ext!$A:$Y,Samples_Seq!O$2,FALSE)</f>
        <v>96 MagBead DNA Extraction Kit</v>
      </c>
      <c r="P238" s="17" t="str">
        <f>VLOOKUP($E238,Samples_Ext!$A:$Y,Samples_Seq!P$2,FALSE)</f>
        <v>None</v>
      </c>
      <c r="Q238" s="17" t="str">
        <f>VLOOKUP($E238,Samples_Ext!$A:$Y,Samples_Seq!Q$2,FALSE)</f>
        <v>Horizontal</v>
      </c>
      <c r="R238" s="17" t="str">
        <f>VLOOKUP($E238,Samples_Ext!$A:$Y,Samples_Seq!R$2,FALSE)</f>
        <v>Tubes</v>
      </c>
      <c r="S238" s="17" t="str">
        <f>VLOOKUP($E238,Samples_Ext!$A:$Y,Samples_Seq!S$2,FALSE)</f>
        <v>None</v>
      </c>
      <c r="T238" s="17" t="str">
        <f>VLOOKUP($E238,Samples_Ext!$A:$Y,Samples_Seq!T$2,FALSE)</f>
        <v>None</v>
      </c>
      <c r="U238" s="17" t="str">
        <f>VLOOKUP($E238,Samples_Ext!$A:$Y,Samples_Seq!U$2,FALSE)</f>
        <v>None</v>
      </c>
      <c r="V238" s="17" t="str">
        <f>VLOOKUP($E238,Samples_Ext!$A:$Y,Samples_Seq!V$2,FALSE)</f>
        <v>None</v>
      </c>
      <c r="W238" s="17" t="str">
        <f>VLOOKUP($E238,Samples_Ext!$A:$Y,Samples_Seq!W$2,FALSE)</f>
        <v>C</v>
      </c>
      <c r="X238" s="17" t="str">
        <f>VLOOKUP($E238,Samples_Ext!$A:$Y,Samples_Seq!X$2,FALSE)</f>
        <v>01</v>
      </c>
      <c r="Y238" s="17" t="str">
        <f>VLOOKUP($E238,Samples_Ext!$A:$Y,Samples_Seq!Y$2,FALSE)</f>
        <v>PC21462</v>
      </c>
      <c r="Z238" s="17">
        <f>VLOOKUP($E238,Samples_Ext!$A:$Y,Samples_Seq!Z$2,FALSE)</f>
        <v>32.317700000000002</v>
      </c>
      <c r="AA238" s="17">
        <f>VLOOKUP($E238,Samples_Ext!$A:$Y,Samples_Seq!AA$2,FALSE)</f>
        <v>1.1199999999999999</v>
      </c>
      <c r="AB238" s="17">
        <f>VLOOKUP($E238,Samples_Ext!$A:$Y,Samples_Seq!AB$2,FALSE)</f>
        <v>36.195824000000002</v>
      </c>
      <c r="AC238" s="17" t="str">
        <f>VLOOKUP($E238,Samples_Ext!$A:$Y,Samples_Seq!AC$2,FALSE)</f>
        <v>No</v>
      </c>
      <c r="AD238" s="17" t="str">
        <f>VLOOKUP($E238,Samples_Ext!$A:$Y,Samples_Seq!AD$2,FALSE)</f>
        <v>Yes</v>
      </c>
    </row>
    <row r="239" spans="1:31" s="17" customFormat="1" ht="13.8" hidden="1" x14ac:dyDescent="0.3">
      <c r="A239" s="17" t="s">
        <v>1392</v>
      </c>
      <c r="B239" s="17" t="s">
        <v>2231</v>
      </c>
      <c r="C239" s="17" t="s">
        <v>2096</v>
      </c>
      <c r="D239" s="17" t="s">
        <v>2097</v>
      </c>
      <c r="E239" s="17" t="s">
        <v>1392</v>
      </c>
      <c r="F239" s="64" t="str">
        <f t="shared" si="3"/>
        <v>SC553043;</v>
      </c>
      <c r="G239" s="17" t="str">
        <f>IFERROR(VLOOKUP($E239,Samples_Ext!$A:$Y,Samples_Seq!G$2,FALSE),"")</f>
        <v>ZymoC (D6310)_25</v>
      </c>
      <c r="H239" s="17" t="str">
        <f>VLOOKUP($E239,Samples_Ext!$A:$Y,Samples_Seq!H$2,FALSE)</f>
        <v>Ext.Control</v>
      </c>
      <c r="I239" s="17" t="str">
        <f>VLOOKUP($E239,Samples_Ext!$A:$Y,Samples_Seq!I$2,FALSE)</f>
        <v>D6310</v>
      </c>
      <c r="J239" s="17">
        <f>VLOOKUP($E239,Samples_Ext!$A:$Y,Samples_Seq!J$2,FALSE)</f>
        <v>25</v>
      </c>
      <c r="K239" s="17" t="str">
        <f>VLOOKUP($E239,Samples_Ext!$A:$Y,Samples_Seq!K$2,FALSE)</f>
        <v>Zymo.Ext</v>
      </c>
      <c r="L239" s="17" t="str">
        <f>VLOOKUP($E239,Samples_Ext!$A:$Y,Samples_Seq!L$2,FALSE)</f>
        <v>D6310</v>
      </c>
      <c r="M239" s="17" t="str">
        <f>VLOOKUP($E239,Samples_Ext!$A:$Y,Samples_Seq!M$2,FALSE)</f>
        <v>sFEMB-001-R-045</v>
      </c>
      <c r="N239" s="17" t="str">
        <f>VLOOKUP($E239,Samples_Ext!$A:$Y,Samples_Seq!N$2,FALSE)</f>
        <v>Qiagen</v>
      </c>
      <c r="O239" s="17" t="str">
        <f>VLOOKUP($E239,Samples_Ext!$A:$Y,Samples_Seq!O$2,FALSE)</f>
        <v>MagAttract PowerSoil DNA Kit</v>
      </c>
      <c r="P239" s="17" t="str">
        <f>VLOOKUP($E239,Samples_Ext!$A:$Y,Samples_Seq!P$2,FALSE)</f>
        <v>KingFisher</v>
      </c>
      <c r="Q239" s="17" t="str">
        <f>VLOOKUP($E239,Samples_Ext!$A:$Y,Samples_Seq!Q$2,FALSE)</f>
        <v>SPEX</v>
      </c>
      <c r="R239" s="17" t="str">
        <f>VLOOKUP($E239,Samples_Ext!$A:$Y,Samples_Seq!R$2,FALSE)</f>
        <v>Plate</v>
      </c>
      <c r="S239" s="17" t="str">
        <f>VLOOKUP($E239,Samples_Ext!$A:$Y,Samples_Seq!S$2,FALSE)</f>
        <v>None</v>
      </c>
      <c r="T239" s="17" t="str">
        <f>VLOOKUP($E239,Samples_Ext!$A:$Y,Samples_Seq!T$2,FALSE)</f>
        <v>None</v>
      </c>
      <c r="U239" s="17" t="str">
        <f>VLOOKUP($E239,Samples_Ext!$A:$Y,Samples_Seq!U$2,FALSE)</f>
        <v>None</v>
      </c>
      <c r="V239" s="17" t="str">
        <f>VLOOKUP($E239,Samples_Ext!$A:$Y,Samples_Seq!V$2,FALSE)</f>
        <v>None</v>
      </c>
      <c r="W239" s="17" t="str">
        <f>VLOOKUP($E239,Samples_Ext!$A:$Y,Samples_Seq!W$2,FALSE)</f>
        <v>C</v>
      </c>
      <c r="X239" s="17" t="str">
        <f>VLOOKUP($E239,Samples_Ext!$A:$Y,Samples_Seq!X$2,FALSE)</f>
        <v>01</v>
      </c>
      <c r="Y239" s="17" t="str">
        <f>VLOOKUP($E239,Samples_Ext!$A:$Y,Samples_Seq!Y$2,FALSE)</f>
        <v>PC21463</v>
      </c>
      <c r="Z239" s="17">
        <f>VLOOKUP($E239,Samples_Ext!$A:$Y,Samples_Seq!Z$2,FALSE)</f>
        <v>32.4923</v>
      </c>
      <c r="AA239" s="17">
        <f>VLOOKUP($E239,Samples_Ext!$A:$Y,Samples_Seq!AA$2,FALSE)</f>
        <v>0.59</v>
      </c>
      <c r="AB239" s="17">
        <f>VLOOKUP($E239,Samples_Ext!$A:$Y,Samples_Seq!AB$2,FALSE)</f>
        <v>19.170456999999999</v>
      </c>
      <c r="AC239" s="17" t="str">
        <f>VLOOKUP($E239,Samples_Ext!$A:$Y,Samples_Seq!AC$2,FALSE)</f>
        <v>No</v>
      </c>
      <c r="AD239" s="17" t="str">
        <f>VLOOKUP($E239,Samples_Ext!$A:$Y,Samples_Seq!AD$2,FALSE)</f>
        <v>Yes</v>
      </c>
    </row>
    <row r="240" spans="1:31" s="17" customFormat="1" ht="13.8" hidden="1" x14ac:dyDescent="0.3">
      <c r="A240" s="17" t="s">
        <v>1396</v>
      </c>
      <c r="B240" s="17" t="s">
        <v>2235</v>
      </c>
      <c r="C240" s="17" t="s">
        <v>2096</v>
      </c>
      <c r="D240" s="17" t="s">
        <v>2097</v>
      </c>
      <c r="E240" s="17" t="s">
        <v>1396</v>
      </c>
      <c r="F240" s="64" t="str">
        <f t="shared" si="3"/>
        <v>SC553047;</v>
      </c>
      <c r="G240" s="17" t="str">
        <f>IFERROR(VLOOKUP($E240,Samples_Ext!$A:$Y,Samples_Seq!G$2,FALSE),"")</f>
        <v>ZymoC (D6310)_22</v>
      </c>
      <c r="H240" s="17" t="str">
        <f>VLOOKUP($E240,Samples_Ext!$A:$Y,Samples_Seq!H$2,FALSE)</f>
        <v>Ext.Control</v>
      </c>
      <c r="I240" s="17" t="str">
        <f>VLOOKUP($E240,Samples_Ext!$A:$Y,Samples_Seq!I$2,FALSE)</f>
        <v>D6310</v>
      </c>
      <c r="J240" s="17">
        <f>VLOOKUP($E240,Samples_Ext!$A:$Y,Samples_Seq!J$2,FALSE)</f>
        <v>22</v>
      </c>
      <c r="K240" s="17" t="str">
        <f>VLOOKUP($E240,Samples_Ext!$A:$Y,Samples_Seq!K$2,FALSE)</f>
        <v>Zymo.Ext</v>
      </c>
      <c r="L240" s="17" t="str">
        <f>VLOOKUP($E240,Samples_Ext!$A:$Y,Samples_Seq!L$2,FALSE)</f>
        <v>D6310</v>
      </c>
      <c r="M240" s="17" t="str">
        <f>VLOOKUP($E240,Samples_Ext!$A:$Y,Samples_Seq!M$2,FALSE)</f>
        <v>sFEMB-001-R-046</v>
      </c>
      <c r="N240" s="17" t="str">
        <f>VLOOKUP($E240,Samples_Ext!$A:$Y,Samples_Seq!N$2,FALSE)</f>
        <v>Qiagen</v>
      </c>
      <c r="O240" s="17" t="str">
        <f>VLOOKUP($E240,Samples_Ext!$A:$Y,Samples_Seq!O$2,FALSE)</f>
        <v>MagAttract PowerMicrobiome Kit</v>
      </c>
      <c r="P240" s="17" t="str">
        <f>VLOOKUP($E240,Samples_Ext!$A:$Y,Samples_Seq!P$2,FALSE)</f>
        <v>KingFisher</v>
      </c>
      <c r="Q240" s="17" t="str">
        <f>VLOOKUP($E240,Samples_Ext!$A:$Y,Samples_Seq!Q$2,FALSE)</f>
        <v>SPEX</v>
      </c>
      <c r="R240" s="17" t="str">
        <f>VLOOKUP($E240,Samples_Ext!$A:$Y,Samples_Seq!R$2,FALSE)</f>
        <v>Plate</v>
      </c>
      <c r="S240" s="17" t="str">
        <f>VLOOKUP($E240,Samples_Ext!$A:$Y,Samples_Seq!S$2,FALSE)</f>
        <v>None</v>
      </c>
      <c r="T240" s="17" t="str">
        <f>VLOOKUP($E240,Samples_Ext!$A:$Y,Samples_Seq!T$2,FALSE)</f>
        <v>None</v>
      </c>
      <c r="U240" s="17" t="str">
        <f>VLOOKUP($E240,Samples_Ext!$A:$Y,Samples_Seq!U$2,FALSE)</f>
        <v>None</v>
      </c>
      <c r="V240" s="17" t="str">
        <f>VLOOKUP($E240,Samples_Ext!$A:$Y,Samples_Seq!V$2,FALSE)</f>
        <v>None</v>
      </c>
      <c r="W240" s="17" t="str">
        <f>VLOOKUP($E240,Samples_Ext!$A:$Y,Samples_Seq!W$2,FALSE)</f>
        <v>C</v>
      </c>
      <c r="X240" s="17" t="str">
        <f>VLOOKUP($E240,Samples_Ext!$A:$Y,Samples_Seq!X$2,FALSE)</f>
        <v>01</v>
      </c>
      <c r="Y240" s="17" t="str">
        <f>VLOOKUP($E240,Samples_Ext!$A:$Y,Samples_Seq!Y$2,FALSE)</f>
        <v>PC21464</v>
      </c>
      <c r="Z240" s="17">
        <f>VLOOKUP($E240,Samples_Ext!$A:$Y,Samples_Seq!Z$2,FALSE)</f>
        <v>21.651199999999999</v>
      </c>
      <c r="AA240" s="17">
        <f>VLOOKUP($E240,Samples_Ext!$A:$Y,Samples_Seq!AA$2,FALSE)</f>
        <v>0.96000000000000008</v>
      </c>
      <c r="AB240" s="17">
        <f>VLOOKUP($E240,Samples_Ext!$A:$Y,Samples_Seq!AB$2,FALSE)</f>
        <v>20.785152</v>
      </c>
      <c r="AC240" s="17" t="str">
        <f>VLOOKUP($E240,Samples_Ext!$A:$Y,Samples_Seq!AC$2,FALSE)</f>
        <v>No</v>
      </c>
      <c r="AD240" s="17" t="str">
        <f>VLOOKUP($E240,Samples_Ext!$A:$Y,Samples_Seq!AD$2,FALSE)</f>
        <v>Yes</v>
      </c>
    </row>
    <row r="241" spans="1:31" s="17" customFormat="1" ht="13.8" hidden="1" x14ac:dyDescent="0.3">
      <c r="A241" s="17" t="s">
        <v>1400</v>
      </c>
      <c r="B241" s="17" t="s">
        <v>2239</v>
      </c>
      <c r="C241" s="17" t="s">
        <v>2096</v>
      </c>
      <c r="D241" s="17" t="s">
        <v>2097</v>
      </c>
      <c r="E241" s="17" t="s">
        <v>1400</v>
      </c>
      <c r="F241" s="64" t="str">
        <f t="shared" si="3"/>
        <v>SC553051;</v>
      </c>
      <c r="G241" s="17" t="str">
        <f>IFERROR(VLOOKUP($E241,Samples_Ext!$A:$Y,Samples_Seq!G$2,FALSE),"")</f>
        <v>ZymoC (D6310)_04</v>
      </c>
      <c r="H241" s="17" t="str">
        <f>VLOOKUP($E241,Samples_Ext!$A:$Y,Samples_Seq!H$2,FALSE)</f>
        <v>Ext.Control</v>
      </c>
      <c r="I241" s="17" t="str">
        <f>VLOOKUP($E241,Samples_Ext!$A:$Y,Samples_Seq!I$2,FALSE)</f>
        <v>D6310</v>
      </c>
      <c r="J241" s="17">
        <f>VLOOKUP($E241,Samples_Ext!$A:$Y,Samples_Seq!J$2,FALSE)</f>
        <v>4</v>
      </c>
      <c r="K241" s="17" t="str">
        <f>VLOOKUP($E241,Samples_Ext!$A:$Y,Samples_Seq!K$2,FALSE)</f>
        <v>Zymo.Ext</v>
      </c>
      <c r="L241" s="17" t="str">
        <f>VLOOKUP($E241,Samples_Ext!$A:$Y,Samples_Seq!L$2,FALSE)</f>
        <v>D6310</v>
      </c>
      <c r="M241" s="17" t="str">
        <f>VLOOKUP($E241,Samples_Ext!$A:$Y,Samples_Seq!M$2,FALSE)</f>
        <v>sFEMB-001-R-047</v>
      </c>
      <c r="N241" s="17" t="str">
        <f>VLOOKUP($E241,Samples_Ext!$A:$Y,Samples_Seq!N$2,FALSE)</f>
        <v>Qiagen</v>
      </c>
      <c r="O241" s="17" t="str">
        <f>VLOOKUP($E241,Samples_Ext!$A:$Y,Samples_Seq!O$2,FALSE)</f>
        <v>DNeasy PowerSoil Pro kit</v>
      </c>
      <c r="P241" s="17" t="str">
        <f>VLOOKUP($E241,Samples_Ext!$A:$Y,Samples_Seq!P$2,FALSE)</f>
        <v>None</v>
      </c>
      <c r="Q241" s="17" t="str">
        <f>VLOOKUP($E241,Samples_Ext!$A:$Y,Samples_Seq!Q$2,FALSE)</f>
        <v>SPEX</v>
      </c>
      <c r="R241" s="17" t="str">
        <f>VLOOKUP($E241,Samples_Ext!$A:$Y,Samples_Seq!R$2,FALSE)</f>
        <v>Tubes</v>
      </c>
      <c r="S241" s="17" t="str">
        <f>VLOOKUP($E241,Samples_Ext!$A:$Y,Samples_Seq!S$2,FALSE)</f>
        <v>None</v>
      </c>
      <c r="T241" s="17" t="str">
        <f>VLOOKUP($E241,Samples_Ext!$A:$Y,Samples_Seq!T$2,FALSE)</f>
        <v>None</v>
      </c>
      <c r="U241" s="17" t="str">
        <f>VLOOKUP($E241,Samples_Ext!$A:$Y,Samples_Seq!U$2,FALSE)</f>
        <v>None</v>
      </c>
      <c r="V241" s="17" t="str">
        <f>VLOOKUP($E241,Samples_Ext!$A:$Y,Samples_Seq!V$2,FALSE)</f>
        <v>Residuals of 016</v>
      </c>
      <c r="W241" s="17" t="str">
        <f>VLOOKUP($E241,Samples_Ext!$A:$Y,Samples_Seq!W$2,FALSE)</f>
        <v>C</v>
      </c>
      <c r="X241" s="17" t="str">
        <f>VLOOKUP($E241,Samples_Ext!$A:$Y,Samples_Seq!X$2,FALSE)</f>
        <v>01</v>
      </c>
      <c r="Y241" s="17" t="str">
        <f>VLOOKUP($E241,Samples_Ext!$A:$Y,Samples_Seq!Y$2,FALSE)</f>
        <v>PC21465</v>
      </c>
      <c r="Z241" s="17">
        <f>VLOOKUP($E241,Samples_Ext!$A:$Y,Samples_Seq!Z$2,FALSE)</f>
        <v>68.017399999999995</v>
      </c>
      <c r="AA241" s="17">
        <f>VLOOKUP($E241,Samples_Ext!$A:$Y,Samples_Seq!AA$2,FALSE)</f>
        <v>0.71</v>
      </c>
      <c r="AB241" s="17">
        <f>VLOOKUP($E241,Samples_Ext!$A:$Y,Samples_Seq!AB$2,FALSE)</f>
        <v>48.292353999999996</v>
      </c>
      <c r="AC241" s="17" t="str">
        <f>VLOOKUP($E241,Samples_Ext!$A:$Y,Samples_Seq!AC$2,FALSE)</f>
        <v>No</v>
      </c>
      <c r="AD241" s="17" t="str">
        <f>VLOOKUP($E241,Samples_Ext!$A:$Y,Samples_Seq!AD$2,FALSE)</f>
        <v>Yes</v>
      </c>
      <c r="AE241" s="17" t="s">
        <v>1669</v>
      </c>
    </row>
    <row r="242" spans="1:31" s="17" customFormat="1" ht="13.8" hidden="1" x14ac:dyDescent="0.3">
      <c r="A242" s="17" t="s">
        <v>1404</v>
      </c>
      <c r="B242" s="17" t="s">
        <v>2243</v>
      </c>
      <c r="C242" s="17" t="s">
        <v>2096</v>
      </c>
      <c r="D242" s="17" t="s">
        <v>2097</v>
      </c>
      <c r="E242" s="17" t="s">
        <v>1404</v>
      </c>
      <c r="F242" s="64" t="str">
        <f t="shared" si="3"/>
        <v>SC553055;</v>
      </c>
      <c r="G242" s="17" t="str">
        <f>IFERROR(VLOOKUP($E242,Samples_Ext!$A:$Y,Samples_Seq!G$2,FALSE),"")</f>
        <v>ZymoC (D6310)_28</v>
      </c>
      <c r="H242" s="17" t="str">
        <f>VLOOKUP($E242,Samples_Ext!$A:$Y,Samples_Seq!H$2,FALSE)</f>
        <v>Ext.Control</v>
      </c>
      <c r="I242" s="17" t="str">
        <f>VLOOKUP($E242,Samples_Ext!$A:$Y,Samples_Seq!I$2,FALSE)</f>
        <v>D6310</v>
      </c>
      <c r="J242" s="17">
        <f>VLOOKUP($E242,Samples_Ext!$A:$Y,Samples_Seq!J$2,FALSE)</f>
        <v>28</v>
      </c>
      <c r="K242" s="17" t="str">
        <f>VLOOKUP($E242,Samples_Ext!$A:$Y,Samples_Seq!K$2,FALSE)</f>
        <v>Zymo.Ext</v>
      </c>
      <c r="L242" s="17" t="str">
        <f>VLOOKUP($E242,Samples_Ext!$A:$Y,Samples_Seq!L$2,FALSE)</f>
        <v>D6310</v>
      </c>
      <c r="M242" s="17" t="str">
        <f>VLOOKUP($E242,Samples_Ext!$A:$Y,Samples_Seq!M$2,FALSE)</f>
        <v>sFEMB-001-R-048</v>
      </c>
      <c r="N242" s="17" t="str">
        <f>VLOOKUP($E242,Samples_Ext!$A:$Y,Samples_Seq!N$2,FALSE)</f>
        <v>Qiagen</v>
      </c>
      <c r="O242" s="17" t="str">
        <f>VLOOKUP($E242,Samples_Ext!$A:$Y,Samples_Seq!O$2,FALSE)</f>
        <v>MagAttract PowerSoil DNA Kit</v>
      </c>
      <c r="P242" s="17" t="str">
        <f>VLOOKUP($E242,Samples_Ext!$A:$Y,Samples_Seq!P$2,FALSE)</f>
        <v>KingFisher</v>
      </c>
      <c r="Q242" s="17" t="str">
        <f>VLOOKUP($E242,Samples_Ext!$A:$Y,Samples_Seq!Q$2,FALSE)</f>
        <v>SPEX</v>
      </c>
      <c r="R242" s="17" t="str">
        <f>VLOOKUP($E242,Samples_Ext!$A:$Y,Samples_Seq!R$2,FALSE)</f>
        <v>Plate</v>
      </c>
      <c r="S242" s="17" t="str">
        <f>VLOOKUP($E242,Samples_Ext!$A:$Y,Samples_Seq!S$2,FALSE)</f>
        <v>Pro Plate</v>
      </c>
      <c r="T242" s="17" t="str">
        <f>VLOOKUP($E242,Samples_Ext!$A:$Y,Samples_Seq!T$2,FALSE)</f>
        <v>None</v>
      </c>
      <c r="U242" s="17" t="str">
        <f>VLOOKUP($E242,Samples_Ext!$A:$Y,Samples_Seq!U$2,FALSE)</f>
        <v>None</v>
      </c>
      <c r="V242" s="17" t="str">
        <f>VLOOKUP($E242,Samples_Ext!$A:$Y,Samples_Seq!V$2,FALSE)</f>
        <v>None</v>
      </c>
      <c r="W242" s="17" t="str">
        <f>VLOOKUP($E242,Samples_Ext!$A:$Y,Samples_Seq!W$2,FALSE)</f>
        <v>C</v>
      </c>
      <c r="X242" s="17" t="str">
        <f>VLOOKUP($E242,Samples_Ext!$A:$Y,Samples_Seq!X$2,FALSE)</f>
        <v>01</v>
      </c>
      <c r="Y242" s="17" t="str">
        <f>VLOOKUP($E242,Samples_Ext!$A:$Y,Samples_Seq!Y$2,FALSE)</f>
        <v>PC21466</v>
      </c>
      <c r="Z242" s="17">
        <f>VLOOKUP($E242,Samples_Ext!$A:$Y,Samples_Seq!Z$2,FALSE)</f>
        <v>23.853100000000001</v>
      </c>
      <c r="AA242" s="17">
        <f>VLOOKUP($E242,Samples_Ext!$A:$Y,Samples_Seq!AA$2,FALSE)</f>
        <v>0.84</v>
      </c>
      <c r="AB242" s="17">
        <f>VLOOKUP($E242,Samples_Ext!$A:$Y,Samples_Seq!AB$2,FALSE)</f>
        <v>20.036604000000001</v>
      </c>
      <c r="AC242" s="17" t="str">
        <f>VLOOKUP($E242,Samples_Ext!$A:$Y,Samples_Seq!AC$2,FALSE)</f>
        <v>No</v>
      </c>
      <c r="AD242" s="17" t="str">
        <f>VLOOKUP($E242,Samples_Ext!$A:$Y,Samples_Seq!AD$2,FALSE)</f>
        <v>Yes</v>
      </c>
    </row>
    <row r="243" spans="1:31" s="17" customFormat="1" ht="13.8" hidden="1" x14ac:dyDescent="0.3">
      <c r="A243" s="17" t="s">
        <v>1408</v>
      </c>
      <c r="B243" s="17" t="s">
        <v>2247</v>
      </c>
      <c r="C243" s="17" t="s">
        <v>2096</v>
      </c>
      <c r="D243" s="17" t="s">
        <v>2097</v>
      </c>
      <c r="E243" s="17" t="s">
        <v>1408</v>
      </c>
      <c r="F243" s="64" t="str">
        <f t="shared" si="3"/>
        <v>SC553059;</v>
      </c>
      <c r="G243" s="17" t="str">
        <f>IFERROR(VLOOKUP($E243,Samples_Ext!$A:$Y,Samples_Seq!G$2,FALSE),"")</f>
        <v>ZymoC (D6310)_17</v>
      </c>
      <c r="H243" s="17" t="str">
        <f>VLOOKUP($E243,Samples_Ext!$A:$Y,Samples_Seq!H$2,FALSE)</f>
        <v>Ext.Control</v>
      </c>
      <c r="I243" s="17" t="str">
        <f>VLOOKUP($E243,Samples_Ext!$A:$Y,Samples_Seq!I$2,FALSE)</f>
        <v>D6310</v>
      </c>
      <c r="J243" s="17">
        <f>VLOOKUP($E243,Samples_Ext!$A:$Y,Samples_Seq!J$2,FALSE)</f>
        <v>17</v>
      </c>
      <c r="K243" s="17" t="str">
        <f>VLOOKUP($E243,Samples_Ext!$A:$Y,Samples_Seq!K$2,FALSE)</f>
        <v>Zymo.Ext</v>
      </c>
      <c r="L243" s="17" t="str">
        <f>VLOOKUP($E243,Samples_Ext!$A:$Y,Samples_Seq!L$2,FALSE)</f>
        <v>D6310</v>
      </c>
      <c r="M243" s="17" t="str">
        <f>VLOOKUP($E243,Samples_Ext!$A:$Y,Samples_Seq!M$2,FALSE)</f>
        <v>sFEMB-001-R-049</v>
      </c>
      <c r="N243" s="17" t="str">
        <f>VLOOKUP($E243,Samples_Ext!$A:$Y,Samples_Seq!N$2,FALSE)</f>
        <v>ZymoResearch</v>
      </c>
      <c r="O243" s="17" t="str">
        <f>VLOOKUP($E243,Samples_Ext!$A:$Y,Samples_Seq!O$2,FALSE)</f>
        <v>96 MagBead DNA Extraction Kit</v>
      </c>
      <c r="P243" s="17" t="str">
        <f>VLOOKUP($E243,Samples_Ext!$A:$Y,Samples_Seq!P$2,FALSE)</f>
        <v>None</v>
      </c>
      <c r="Q243" s="17" t="str">
        <f>VLOOKUP($E243,Samples_Ext!$A:$Y,Samples_Seq!Q$2,FALSE)</f>
        <v>SPEX</v>
      </c>
      <c r="R243" s="17" t="str">
        <f>VLOOKUP($E243,Samples_Ext!$A:$Y,Samples_Seq!R$2,FALSE)</f>
        <v>Plate</v>
      </c>
      <c r="S243" s="17" t="str">
        <f>VLOOKUP($E243,Samples_Ext!$A:$Y,Samples_Seq!S$2,FALSE)</f>
        <v>None</v>
      </c>
      <c r="T243" s="17" t="str">
        <f>VLOOKUP($E243,Samples_Ext!$A:$Y,Samples_Seq!T$2,FALSE)</f>
        <v>None</v>
      </c>
      <c r="U243" s="17" t="str">
        <f>VLOOKUP($E243,Samples_Ext!$A:$Y,Samples_Seq!U$2,FALSE)</f>
        <v>None</v>
      </c>
      <c r="V243" s="17" t="str">
        <f>VLOOKUP($E243,Samples_Ext!$A:$Y,Samples_Seq!V$2,FALSE)</f>
        <v>None</v>
      </c>
      <c r="W243" s="17" t="str">
        <f>VLOOKUP($E243,Samples_Ext!$A:$Y,Samples_Seq!W$2,FALSE)</f>
        <v>C</v>
      </c>
      <c r="X243" s="17" t="str">
        <f>VLOOKUP($E243,Samples_Ext!$A:$Y,Samples_Seq!X$2,FALSE)</f>
        <v>01</v>
      </c>
      <c r="Y243" s="17" t="str">
        <f>VLOOKUP($E243,Samples_Ext!$A:$Y,Samples_Seq!Y$2,FALSE)</f>
        <v>PC21467</v>
      </c>
      <c r="Z243" s="17">
        <f>VLOOKUP($E243,Samples_Ext!$A:$Y,Samples_Seq!Z$2,FALSE)</f>
        <v>46.0473</v>
      </c>
      <c r="AA243" s="17">
        <f>VLOOKUP($E243,Samples_Ext!$A:$Y,Samples_Seq!AA$2,FALSE)</f>
        <v>0.77</v>
      </c>
      <c r="AB243" s="17">
        <f>VLOOKUP($E243,Samples_Ext!$A:$Y,Samples_Seq!AB$2,FALSE)</f>
        <v>35.456420999999999</v>
      </c>
      <c r="AC243" s="17" t="str">
        <f>VLOOKUP($E243,Samples_Ext!$A:$Y,Samples_Seq!AC$2,FALSE)</f>
        <v>No</v>
      </c>
      <c r="AD243" s="17" t="str">
        <f>VLOOKUP($E243,Samples_Ext!$A:$Y,Samples_Seq!AD$2,FALSE)</f>
        <v>Yes</v>
      </c>
    </row>
    <row r="244" spans="1:31" s="17" customFormat="1" ht="13.8" hidden="1" x14ac:dyDescent="0.3">
      <c r="A244" s="17" t="s">
        <v>1412</v>
      </c>
      <c r="B244" s="17" t="s">
        <v>2251</v>
      </c>
      <c r="C244" s="17" t="s">
        <v>2096</v>
      </c>
      <c r="D244" s="17" t="s">
        <v>2097</v>
      </c>
      <c r="E244" s="17" t="s">
        <v>1412</v>
      </c>
      <c r="F244" s="64" t="str">
        <f t="shared" si="3"/>
        <v>SC553063;</v>
      </c>
      <c r="G244" s="17" t="str">
        <f>IFERROR(VLOOKUP($E244,Samples_Ext!$A:$Y,Samples_Seq!G$2,FALSE),"")</f>
        <v>ZymoC (D6310)_17</v>
      </c>
      <c r="H244" s="17" t="str">
        <f>VLOOKUP($E244,Samples_Ext!$A:$Y,Samples_Seq!H$2,FALSE)</f>
        <v>Ext.Control</v>
      </c>
      <c r="I244" s="17" t="str">
        <f>VLOOKUP($E244,Samples_Ext!$A:$Y,Samples_Seq!I$2,FALSE)</f>
        <v>D6310</v>
      </c>
      <c r="J244" s="17">
        <f>VLOOKUP($E244,Samples_Ext!$A:$Y,Samples_Seq!J$2,FALSE)</f>
        <v>17</v>
      </c>
      <c r="K244" s="17" t="str">
        <f>VLOOKUP($E244,Samples_Ext!$A:$Y,Samples_Seq!K$2,FALSE)</f>
        <v>Zymo.Ext</v>
      </c>
      <c r="L244" s="17" t="str">
        <f>VLOOKUP($E244,Samples_Ext!$A:$Y,Samples_Seq!L$2,FALSE)</f>
        <v>D6310</v>
      </c>
      <c r="M244" s="17" t="str">
        <f>VLOOKUP($E244,Samples_Ext!$A:$Y,Samples_Seq!M$2,FALSE)</f>
        <v>sFEMB-001-R-050</v>
      </c>
      <c r="N244" s="17" t="str">
        <f>VLOOKUP($E244,Samples_Ext!$A:$Y,Samples_Seq!N$2,FALSE)</f>
        <v>ThermoFisher</v>
      </c>
      <c r="O244" s="17" t="str">
        <f>VLOOKUP($E244,Samples_Ext!$A:$Y,Samples_Seq!O$2,FALSE)</f>
        <v>MagMax Microbiome Ultra Kit</v>
      </c>
      <c r="P244" s="17" t="str">
        <f>VLOOKUP($E244,Samples_Ext!$A:$Y,Samples_Seq!P$2,FALSE)</f>
        <v>KingFisher</v>
      </c>
      <c r="Q244" s="17" t="str">
        <f>VLOOKUP($E244,Samples_Ext!$A:$Y,Samples_Seq!Q$2,FALSE)</f>
        <v>SPEX</v>
      </c>
      <c r="R244" s="17" t="str">
        <f>VLOOKUP($E244,Samples_Ext!$A:$Y,Samples_Seq!R$2,FALSE)</f>
        <v>Plate</v>
      </c>
      <c r="S244" s="17" t="str">
        <f>VLOOKUP($E244,Samples_Ext!$A:$Y,Samples_Seq!S$2,FALSE)</f>
        <v>None</v>
      </c>
      <c r="T244" s="17" t="str">
        <f>VLOOKUP($E244,Samples_Ext!$A:$Y,Samples_Seq!T$2,FALSE)</f>
        <v>None</v>
      </c>
      <c r="U244" s="17" t="str">
        <f>VLOOKUP($E244,Samples_Ext!$A:$Y,Samples_Seq!U$2,FALSE)</f>
        <v>None</v>
      </c>
      <c r="V244" s="17" t="str">
        <f>VLOOKUP($E244,Samples_Ext!$A:$Y,Samples_Seq!V$2,FALSE)</f>
        <v>None</v>
      </c>
      <c r="W244" s="17" t="str">
        <f>VLOOKUP($E244,Samples_Ext!$A:$Y,Samples_Seq!W$2,FALSE)</f>
        <v>C</v>
      </c>
      <c r="X244" s="17" t="str">
        <f>VLOOKUP($E244,Samples_Ext!$A:$Y,Samples_Seq!X$2,FALSE)</f>
        <v>01</v>
      </c>
      <c r="Y244" s="17" t="str">
        <f>VLOOKUP($E244,Samples_Ext!$A:$Y,Samples_Seq!Y$2,FALSE)</f>
        <v>PC21468</v>
      </c>
      <c r="Z244" s="17">
        <f>VLOOKUP($E244,Samples_Ext!$A:$Y,Samples_Seq!Z$2,FALSE)</f>
        <v>116.4986</v>
      </c>
      <c r="AA244" s="17">
        <f>VLOOKUP($E244,Samples_Ext!$A:$Y,Samples_Seq!AA$2,FALSE)</f>
        <v>1.0700000000000003</v>
      </c>
      <c r="AB244" s="17">
        <f>VLOOKUP($E244,Samples_Ext!$A:$Y,Samples_Seq!AB$2,FALSE)</f>
        <v>124.65350200000002</v>
      </c>
      <c r="AC244" s="17" t="str">
        <f>VLOOKUP($E244,Samples_Ext!$A:$Y,Samples_Seq!AC$2,FALSE)</f>
        <v>No</v>
      </c>
      <c r="AD244" s="17" t="str">
        <f>VLOOKUP($E244,Samples_Ext!$A:$Y,Samples_Seq!AD$2,FALSE)</f>
        <v>Yes</v>
      </c>
    </row>
    <row r="245" spans="1:31" s="17" customFormat="1" ht="13.8" hidden="1" x14ac:dyDescent="0.3">
      <c r="A245" s="17" t="s">
        <v>1460</v>
      </c>
      <c r="B245" s="17" t="s">
        <v>2255</v>
      </c>
      <c r="C245" s="17" t="s">
        <v>2096</v>
      </c>
      <c r="D245" s="17" t="s">
        <v>2097</v>
      </c>
      <c r="E245" s="17" t="s">
        <v>1460</v>
      </c>
      <c r="F245" s="64" t="str">
        <f t="shared" si="3"/>
        <v>SC553067;</v>
      </c>
      <c r="G245" s="17" t="str">
        <f>IFERROR(VLOOKUP($E245,Samples_Ext!$A:$Y,Samples_Seq!G$2,FALSE),"")</f>
        <v>ZymoC (D6310)_11</v>
      </c>
      <c r="H245" s="17" t="str">
        <f>VLOOKUP($E245,Samples_Ext!$A:$Y,Samples_Seq!H$2,FALSE)</f>
        <v>Ext.Control</v>
      </c>
      <c r="I245" s="17" t="str">
        <f>VLOOKUP($E245,Samples_Ext!$A:$Y,Samples_Seq!I$2,FALSE)</f>
        <v>D6310</v>
      </c>
      <c r="J245" s="17">
        <f>VLOOKUP($E245,Samples_Ext!$A:$Y,Samples_Seq!J$2,FALSE)</f>
        <v>11</v>
      </c>
      <c r="K245" s="17" t="str">
        <f>VLOOKUP($E245,Samples_Ext!$A:$Y,Samples_Seq!K$2,FALSE)</f>
        <v>Zymo.Ext</v>
      </c>
      <c r="L245" s="17" t="str">
        <f>VLOOKUP($E245,Samples_Ext!$A:$Y,Samples_Seq!L$2,FALSE)</f>
        <v>D6310</v>
      </c>
      <c r="M245" s="17" t="str">
        <f>VLOOKUP($E245,Samples_Ext!$A:$Y,Samples_Seq!M$2,FALSE)</f>
        <v>sFEMB-001-R-051</v>
      </c>
      <c r="N245" s="17" t="str">
        <f>VLOOKUP($E245,Samples_Ext!$A:$Y,Samples_Seq!N$2,FALSE)</f>
        <v>Qiagen</v>
      </c>
      <c r="O245" s="17" t="str">
        <f>VLOOKUP($E245,Samples_Ext!$A:$Y,Samples_Seq!O$2,FALSE)</f>
        <v>MagAttract PowerSoil DNA Kit</v>
      </c>
      <c r="P245" s="17" t="str">
        <f>VLOOKUP($E245,Samples_Ext!$A:$Y,Samples_Seq!P$2,FALSE)</f>
        <v>KingFisher</v>
      </c>
      <c r="Q245" s="17" t="str">
        <f>VLOOKUP($E245,Samples_Ext!$A:$Y,Samples_Seq!Q$2,FALSE)</f>
        <v>AFA</v>
      </c>
      <c r="R245" s="17" t="str">
        <f>VLOOKUP($E245,Samples_Ext!$A:$Y,Samples_Seq!R$2,FALSE)</f>
        <v>Tubes</v>
      </c>
      <c r="S245" s="17" t="str">
        <f>VLOOKUP($E245,Samples_Ext!$A:$Y,Samples_Seq!S$2,FALSE)</f>
        <v>AFA</v>
      </c>
      <c r="T245" s="17">
        <f>VLOOKUP($E245,Samples_Ext!$A:$Y,Samples_Seq!T$2,FALSE)</f>
        <v>2</v>
      </c>
      <c r="U245" s="17">
        <f>VLOOKUP($E245,Samples_Ext!$A:$Y,Samples_Seq!U$2,FALSE)</f>
        <v>140</v>
      </c>
      <c r="V245" s="17" t="str">
        <f>VLOOKUP($E245,Samples_Ext!$A:$Y,Samples_Seq!V$2,FALSE)</f>
        <v>None</v>
      </c>
      <c r="W245" s="17" t="str">
        <f>VLOOKUP($E245,Samples_Ext!$A:$Y,Samples_Seq!W$2,FALSE)</f>
        <v>C</v>
      </c>
      <c r="X245" s="17" t="str">
        <f>VLOOKUP($E245,Samples_Ext!$A:$Y,Samples_Seq!X$2,FALSE)</f>
        <v>01</v>
      </c>
      <c r="Y245" s="17" t="str">
        <f>VLOOKUP($E245,Samples_Ext!$A:$Y,Samples_Seq!Y$2,FALSE)</f>
        <v>PC21491</v>
      </c>
      <c r="Z245" s="17">
        <f>VLOOKUP($E245,Samples_Ext!$A:$Y,Samples_Seq!Z$2,FALSE)</f>
        <v>25.229099999999999</v>
      </c>
      <c r="AA245" s="17">
        <f>VLOOKUP($E245,Samples_Ext!$A:$Y,Samples_Seq!AA$2,FALSE)</f>
        <v>0.49</v>
      </c>
      <c r="AB245" s="17">
        <f>VLOOKUP($E245,Samples_Ext!$A:$Y,Samples_Seq!AB$2,FALSE)</f>
        <v>12.362259</v>
      </c>
      <c r="AC245" s="17" t="str">
        <f>VLOOKUP($E245,Samples_Ext!$A:$Y,Samples_Seq!AC$2,FALSE)</f>
        <v>No</v>
      </c>
      <c r="AD245" s="17" t="str">
        <f>VLOOKUP($E245,Samples_Ext!$A:$Y,Samples_Seq!AD$2,FALSE)</f>
        <v>Yes</v>
      </c>
    </row>
    <row r="246" spans="1:31" s="17" customFormat="1" ht="13.8" hidden="1" x14ac:dyDescent="0.3">
      <c r="A246" s="17" t="s">
        <v>1474</v>
      </c>
      <c r="B246" s="17" t="s">
        <v>2269</v>
      </c>
      <c r="C246" s="17" t="s">
        <v>2096</v>
      </c>
      <c r="D246" s="17" t="s">
        <v>2097</v>
      </c>
      <c r="E246" s="17" t="s">
        <v>1474</v>
      </c>
      <c r="F246" s="64" t="str">
        <f t="shared" si="3"/>
        <v>SC553081;</v>
      </c>
      <c r="G246" s="17" t="str">
        <f>IFERROR(VLOOKUP($E246,Samples_Ext!$A:$Y,Samples_Seq!G$2,FALSE),"")</f>
        <v>ZymoC (D6310)_03</v>
      </c>
      <c r="H246" s="17" t="str">
        <f>VLOOKUP($E246,Samples_Ext!$A:$Y,Samples_Seq!H$2,FALSE)</f>
        <v>Ext.Control</v>
      </c>
      <c r="I246" s="17" t="str">
        <f>VLOOKUP($E246,Samples_Ext!$A:$Y,Samples_Seq!I$2,FALSE)</f>
        <v>D6310</v>
      </c>
      <c r="J246" s="17">
        <f>VLOOKUP($E246,Samples_Ext!$A:$Y,Samples_Seq!J$2,FALSE)</f>
        <v>3</v>
      </c>
      <c r="K246" s="17" t="str">
        <f>VLOOKUP($E246,Samples_Ext!$A:$Y,Samples_Seq!K$2,FALSE)</f>
        <v>Zymo.Ext</v>
      </c>
      <c r="L246" s="17" t="str">
        <f>VLOOKUP($E246,Samples_Ext!$A:$Y,Samples_Seq!L$2,FALSE)</f>
        <v>D6310</v>
      </c>
      <c r="M246" s="17" t="str">
        <f>VLOOKUP($E246,Samples_Ext!$A:$Y,Samples_Seq!M$2,FALSE)</f>
        <v>sFEMB-001-R-052</v>
      </c>
      <c r="N246" s="17" t="str">
        <f>VLOOKUP($E246,Samples_Ext!$A:$Y,Samples_Seq!N$2,FALSE)</f>
        <v>Qiagen</v>
      </c>
      <c r="O246" s="17" t="str">
        <f>VLOOKUP($E246,Samples_Ext!$A:$Y,Samples_Seq!O$2,FALSE)</f>
        <v>MagAttract PowerMicrobiome Kit</v>
      </c>
      <c r="P246" s="17" t="str">
        <f>VLOOKUP($E246,Samples_Ext!$A:$Y,Samples_Seq!P$2,FALSE)</f>
        <v>KingFisher</v>
      </c>
      <c r="Q246" s="17" t="str">
        <f>VLOOKUP($E246,Samples_Ext!$A:$Y,Samples_Seq!Q$2,FALSE)</f>
        <v>AFA</v>
      </c>
      <c r="R246" s="17" t="str">
        <f>VLOOKUP($E246,Samples_Ext!$A:$Y,Samples_Seq!R$2,FALSE)</f>
        <v>Tubes</v>
      </c>
      <c r="S246" s="17" t="str">
        <f>VLOOKUP($E246,Samples_Ext!$A:$Y,Samples_Seq!S$2,FALSE)</f>
        <v>AFA</v>
      </c>
      <c r="T246" s="17">
        <f>VLOOKUP($E246,Samples_Ext!$A:$Y,Samples_Seq!T$2,FALSE)</f>
        <v>2</v>
      </c>
      <c r="U246" s="17">
        <f>VLOOKUP($E246,Samples_Ext!$A:$Y,Samples_Seq!U$2,FALSE)</f>
        <v>140</v>
      </c>
      <c r="V246" s="17" t="str">
        <f>VLOOKUP($E246,Samples_Ext!$A:$Y,Samples_Seq!V$2,FALSE)</f>
        <v>None</v>
      </c>
      <c r="W246" s="17" t="str">
        <f>VLOOKUP($E246,Samples_Ext!$A:$Y,Samples_Seq!W$2,FALSE)</f>
        <v>E</v>
      </c>
      <c r="X246" s="17" t="str">
        <f>VLOOKUP($E246,Samples_Ext!$A:$Y,Samples_Seq!X$2,FALSE)</f>
        <v>02</v>
      </c>
      <c r="Y246" s="17" t="str">
        <f>VLOOKUP($E246,Samples_Ext!$A:$Y,Samples_Seq!Y$2,FALSE)</f>
        <v>PC21492</v>
      </c>
      <c r="Z246" s="17">
        <f>VLOOKUP($E246,Samples_Ext!$A:$Y,Samples_Seq!Z$2,FALSE)</f>
        <v>11.116199999999999</v>
      </c>
      <c r="AA246" s="17">
        <f>VLOOKUP($E246,Samples_Ext!$A:$Y,Samples_Seq!AA$2,FALSE)</f>
        <v>0.7</v>
      </c>
      <c r="AB246" s="17">
        <f>VLOOKUP($E246,Samples_Ext!$A:$Y,Samples_Seq!AB$2,FALSE)</f>
        <v>7.7813399999999993</v>
      </c>
      <c r="AC246" s="17" t="str">
        <f>VLOOKUP($E246,Samples_Ext!$A:$Y,Samples_Seq!AC$2,FALSE)</f>
        <v>No</v>
      </c>
      <c r="AD246" s="17" t="str">
        <f>VLOOKUP($E246,Samples_Ext!$A:$Y,Samples_Seq!AD$2,FALSE)</f>
        <v>Yes</v>
      </c>
    </row>
    <row r="247" spans="1:31" s="17" customFormat="1" ht="13.8" hidden="1" x14ac:dyDescent="0.3">
      <c r="A247" s="17" t="s">
        <v>1478</v>
      </c>
      <c r="B247" s="17" t="s">
        <v>2273</v>
      </c>
      <c r="C247" s="17" t="s">
        <v>2096</v>
      </c>
      <c r="D247" s="17" t="s">
        <v>2097</v>
      </c>
      <c r="E247" s="17" t="s">
        <v>1478</v>
      </c>
      <c r="F247" s="64" t="str">
        <f t="shared" si="3"/>
        <v>SC553085;</v>
      </c>
      <c r="G247" s="17" t="str">
        <f>IFERROR(VLOOKUP($E247,Samples_Ext!$A:$Y,Samples_Seq!G$2,FALSE),"")</f>
        <v>ZymoC (D6310)_08</v>
      </c>
      <c r="H247" s="17" t="str">
        <f>VLOOKUP($E247,Samples_Ext!$A:$Y,Samples_Seq!H$2,FALSE)</f>
        <v>Ext.Control</v>
      </c>
      <c r="I247" s="17" t="str">
        <f>VLOOKUP($E247,Samples_Ext!$A:$Y,Samples_Seq!I$2,FALSE)</f>
        <v>D6310</v>
      </c>
      <c r="J247" s="17">
        <f>VLOOKUP($E247,Samples_Ext!$A:$Y,Samples_Seq!J$2,FALSE)</f>
        <v>8</v>
      </c>
      <c r="K247" s="17" t="str">
        <f>VLOOKUP($E247,Samples_Ext!$A:$Y,Samples_Seq!K$2,FALSE)</f>
        <v>Zymo.Ext</v>
      </c>
      <c r="L247" s="17" t="str">
        <f>VLOOKUP($E247,Samples_Ext!$A:$Y,Samples_Seq!L$2,FALSE)</f>
        <v>D6310</v>
      </c>
      <c r="M247" s="17" t="str">
        <f>VLOOKUP($E247,Samples_Ext!$A:$Y,Samples_Seq!M$2,FALSE)</f>
        <v>sFEMB-001-R-053</v>
      </c>
      <c r="N247" s="17" t="str">
        <f>VLOOKUP($E247,Samples_Ext!$A:$Y,Samples_Seq!N$2,FALSE)</f>
        <v>Qiagen</v>
      </c>
      <c r="O247" s="17" t="str">
        <f>VLOOKUP($E247,Samples_Ext!$A:$Y,Samples_Seq!O$2,FALSE)</f>
        <v>DNeasy PowerSoil Pro kit</v>
      </c>
      <c r="P247" s="17" t="str">
        <f>VLOOKUP($E247,Samples_Ext!$A:$Y,Samples_Seq!P$2,FALSE)</f>
        <v>None</v>
      </c>
      <c r="Q247" s="17" t="str">
        <f>VLOOKUP($E247,Samples_Ext!$A:$Y,Samples_Seq!Q$2,FALSE)</f>
        <v>AFA</v>
      </c>
      <c r="R247" s="17" t="str">
        <f>VLOOKUP($E247,Samples_Ext!$A:$Y,Samples_Seq!R$2,FALSE)</f>
        <v>Tubes</v>
      </c>
      <c r="S247" s="17" t="str">
        <f>VLOOKUP($E247,Samples_Ext!$A:$Y,Samples_Seq!S$2,FALSE)</f>
        <v>AFA</v>
      </c>
      <c r="T247" s="17">
        <f>VLOOKUP($E247,Samples_Ext!$A:$Y,Samples_Seq!T$2,FALSE)</f>
        <v>2</v>
      </c>
      <c r="U247" s="17">
        <f>VLOOKUP($E247,Samples_Ext!$A:$Y,Samples_Seq!U$2,FALSE)</f>
        <v>140</v>
      </c>
      <c r="V247" s="17" t="str">
        <f>VLOOKUP($E247,Samples_Ext!$A:$Y,Samples_Seq!V$2,FALSE)</f>
        <v>None</v>
      </c>
      <c r="W247" s="17" t="str">
        <f>VLOOKUP($E247,Samples_Ext!$A:$Y,Samples_Seq!W$2,FALSE)</f>
        <v>C</v>
      </c>
      <c r="X247" s="17" t="str">
        <f>VLOOKUP($E247,Samples_Ext!$A:$Y,Samples_Seq!X$2,FALSE)</f>
        <v>01</v>
      </c>
      <c r="Y247" s="17" t="str">
        <f>VLOOKUP($E247,Samples_Ext!$A:$Y,Samples_Seq!Y$2,FALSE)</f>
        <v>PC21493</v>
      </c>
      <c r="Z247" s="17">
        <f>VLOOKUP($E247,Samples_Ext!$A:$Y,Samples_Seq!Z$2,FALSE)</f>
        <v>72.131699999999995</v>
      </c>
      <c r="AA247" s="17">
        <f>VLOOKUP($E247,Samples_Ext!$A:$Y,Samples_Seq!AA$2,FALSE)</f>
        <v>0.62000000000000011</v>
      </c>
      <c r="AB247" s="17">
        <f>VLOOKUP($E247,Samples_Ext!$A:$Y,Samples_Seq!AB$2,FALSE)</f>
        <v>44.721654000000001</v>
      </c>
      <c r="AC247" s="17" t="str">
        <f>VLOOKUP($E247,Samples_Ext!$A:$Y,Samples_Seq!AC$2,FALSE)</f>
        <v>No</v>
      </c>
      <c r="AD247" s="17" t="str">
        <f>VLOOKUP($E247,Samples_Ext!$A:$Y,Samples_Seq!AD$2,FALSE)</f>
        <v>Yes</v>
      </c>
      <c r="AE247" s="17" t="s">
        <v>1669</v>
      </c>
    </row>
    <row r="248" spans="1:31" s="17" customFormat="1" ht="13.8" hidden="1" x14ac:dyDescent="0.3">
      <c r="A248" s="17" t="s">
        <v>1482</v>
      </c>
      <c r="B248" s="17" t="s">
        <v>2277</v>
      </c>
      <c r="C248" s="17" t="s">
        <v>2096</v>
      </c>
      <c r="D248" s="17" t="s">
        <v>2097</v>
      </c>
      <c r="E248" s="17" t="s">
        <v>1482</v>
      </c>
      <c r="F248" s="64" t="str">
        <f t="shared" si="3"/>
        <v>SC553089;</v>
      </c>
      <c r="G248" s="17" t="str">
        <f>IFERROR(VLOOKUP($E248,Samples_Ext!$A:$Y,Samples_Seq!G$2,FALSE),"")</f>
        <v>ZymoC (D6310)_23</v>
      </c>
      <c r="H248" s="17" t="str">
        <f>VLOOKUP($E248,Samples_Ext!$A:$Y,Samples_Seq!H$2,FALSE)</f>
        <v>Ext.Control</v>
      </c>
      <c r="I248" s="17" t="str">
        <f>VLOOKUP($E248,Samples_Ext!$A:$Y,Samples_Seq!I$2,FALSE)</f>
        <v>D6310</v>
      </c>
      <c r="J248" s="17">
        <f>VLOOKUP($E248,Samples_Ext!$A:$Y,Samples_Seq!J$2,FALSE)</f>
        <v>23</v>
      </c>
      <c r="K248" s="17" t="str">
        <f>VLOOKUP($E248,Samples_Ext!$A:$Y,Samples_Seq!K$2,FALSE)</f>
        <v>Zymo.Ext</v>
      </c>
      <c r="L248" s="17" t="str">
        <f>VLOOKUP($E248,Samples_Ext!$A:$Y,Samples_Seq!L$2,FALSE)</f>
        <v>D6310</v>
      </c>
      <c r="M248" s="17" t="str">
        <f>VLOOKUP($E248,Samples_Ext!$A:$Y,Samples_Seq!M$2,FALSE)</f>
        <v>sFEMB-001-R-054</v>
      </c>
      <c r="N248" s="17" t="str">
        <f>VLOOKUP($E248,Samples_Ext!$A:$Y,Samples_Seq!N$2,FALSE)</f>
        <v>ZymoResearch</v>
      </c>
      <c r="O248" s="17" t="str">
        <f>VLOOKUP($E248,Samples_Ext!$A:$Y,Samples_Seq!O$2,FALSE)</f>
        <v>96 MagBead DNA Extraction Kit</v>
      </c>
      <c r="P248" s="17" t="str">
        <f>VLOOKUP($E248,Samples_Ext!$A:$Y,Samples_Seq!P$2,FALSE)</f>
        <v>None</v>
      </c>
      <c r="Q248" s="17" t="str">
        <f>VLOOKUP($E248,Samples_Ext!$A:$Y,Samples_Seq!Q$2,FALSE)</f>
        <v>AFA</v>
      </c>
      <c r="R248" s="17" t="str">
        <f>VLOOKUP($E248,Samples_Ext!$A:$Y,Samples_Seq!R$2,FALSE)</f>
        <v>Tubes</v>
      </c>
      <c r="S248" s="17" t="str">
        <f>VLOOKUP($E248,Samples_Ext!$A:$Y,Samples_Seq!S$2,FALSE)</f>
        <v>AFA</v>
      </c>
      <c r="T248" s="17">
        <f>VLOOKUP($E248,Samples_Ext!$A:$Y,Samples_Seq!T$2,FALSE)</f>
        <v>2</v>
      </c>
      <c r="U248" s="17">
        <f>VLOOKUP($E248,Samples_Ext!$A:$Y,Samples_Seq!U$2,FALSE)</f>
        <v>140</v>
      </c>
      <c r="V248" s="17" t="str">
        <f>VLOOKUP($E248,Samples_Ext!$A:$Y,Samples_Seq!V$2,FALSE)</f>
        <v>None</v>
      </c>
      <c r="W248" s="17" t="str">
        <f>VLOOKUP($E248,Samples_Ext!$A:$Y,Samples_Seq!W$2,FALSE)</f>
        <v>C</v>
      </c>
      <c r="X248" s="17" t="str">
        <f>VLOOKUP($E248,Samples_Ext!$A:$Y,Samples_Seq!X$2,FALSE)</f>
        <v>01</v>
      </c>
      <c r="Y248" s="17" t="str">
        <f>VLOOKUP($E248,Samples_Ext!$A:$Y,Samples_Seq!Y$2,FALSE)</f>
        <v>PC21494</v>
      </c>
      <c r="Z248" s="17">
        <f>VLOOKUP($E248,Samples_Ext!$A:$Y,Samples_Seq!Z$2,FALSE)</f>
        <v>33.7239</v>
      </c>
      <c r="AA248" s="17">
        <f>VLOOKUP($E248,Samples_Ext!$A:$Y,Samples_Seq!AA$2,FALSE)</f>
        <v>0.90000000000000013</v>
      </c>
      <c r="AB248" s="17">
        <f>VLOOKUP($E248,Samples_Ext!$A:$Y,Samples_Seq!AB$2,FALSE)</f>
        <v>30.351510000000005</v>
      </c>
      <c r="AC248" s="17" t="str">
        <f>VLOOKUP($E248,Samples_Ext!$A:$Y,Samples_Seq!AC$2,FALSE)</f>
        <v>No</v>
      </c>
      <c r="AD248" s="17" t="str">
        <f>VLOOKUP($E248,Samples_Ext!$A:$Y,Samples_Seq!AD$2,FALSE)</f>
        <v>Yes</v>
      </c>
    </row>
    <row r="249" spans="1:31" s="17" customFormat="1" ht="13.8" hidden="1" x14ac:dyDescent="0.3">
      <c r="A249" s="17" t="s">
        <v>1486</v>
      </c>
      <c r="B249" s="17" t="s">
        <v>2281</v>
      </c>
      <c r="C249" s="17" t="s">
        <v>2096</v>
      </c>
      <c r="D249" s="17" t="s">
        <v>2097</v>
      </c>
      <c r="E249" s="17" t="s">
        <v>1486</v>
      </c>
      <c r="F249" s="64" t="str">
        <f t="shared" si="3"/>
        <v>SC553093;</v>
      </c>
      <c r="G249" s="17" t="str">
        <f>IFERROR(VLOOKUP($E249,Samples_Ext!$A:$Y,Samples_Seq!G$2,FALSE),"")</f>
        <v>ZymoC (D6310)_29</v>
      </c>
      <c r="H249" s="17" t="str">
        <f>VLOOKUP($E249,Samples_Ext!$A:$Y,Samples_Seq!H$2,FALSE)</f>
        <v>Ext.Control</v>
      </c>
      <c r="I249" s="17" t="str">
        <f>VLOOKUP($E249,Samples_Ext!$A:$Y,Samples_Seq!I$2,FALSE)</f>
        <v>D6310</v>
      </c>
      <c r="J249" s="17">
        <f>VLOOKUP($E249,Samples_Ext!$A:$Y,Samples_Seq!J$2,FALSE)</f>
        <v>29</v>
      </c>
      <c r="K249" s="17" t="str">
        <f>VLOOKUP($E249,Samples_Ext!$A:$Y,Samples_Seq!K$2,FALSE)</f>
        <v>Zymo.Ext</v>
      </c>
      <c r="L249" s="17" t="str">
        <f>VLOOKUP($E249,Samples_Ext!$A:$Y,Samples_Seq!L$2,FALSE)</f>
        <v>D6310</v>
      </c>
      <c r="M249" s="17" t="str">
        <f>VLOOKUP($E249,Samples_Ext!$A:$Y,Samples_Seq!M$2,FALSE)</f>
        <v>sFEMB-001-R-055</v>
      </c>
      <c r="N249" s="17" t="str">
        <f>VLOOKUP($E249,Samples_Ext!$A:$Y,Samples_Seq!N$2,FALSE)</f>
        <v>ThermoFisher</v>
      </c>
      <c r="O249" s="17" t="str">
        <f>VLOOKUP($E249,Samples_Ext!$A:$Y,Samples_Seq!O$2,FALSE)</f>
        <v>MagMax Microbiome Ultra Kit</v>
      </c>
      <c r="P249" s="17" t="str">
        <f>VLOOKUP($E249,Samples_Ext!$A:$Y,Samples_Seq!P$2,FALSE)</f>
        <v>KingFisher</v>
      </c>
      <c r="Q249" s="17" t="str">
        <f>VLOOKUP($E249,Samples_Ext!$A:$Y,Samples_Seq!Q$2,FALSE)</f>
        <v>AFA</v>
      </c>
      <c r="R249" s="17" t="str">
        <f>VLOOKUP($E249,Samples_Ext!$A:$Y,Samples_Seq!R$2,FALSE)</f>
        <v>Tubes</v>
      </c>
      <c r="S249" s="17" t="str">
        <f>VLOOKUP($E249,Samples_Ext!$A:$Y,Samples_Seq!S$2,FALSE)</f>
        <v>AFA</v>
      </c>
      <c r="T249" s="17">
        <f>VLOOKUP($E249,Samples_Ext!$A:$Y,Samples_Seq!T$2,FALSE)</f>
        <v>2</v>
      </c>
      <c r="U249" s="17">
        <f>VLOOKUP($E249,Samples_Ext!$A:$Y,Samples_Seq!U$2,FALSE)</f>
        <v>140</v>
      </c>
      <c r="V249" s="17" t="str">
        <f>VLOOKUP($E249,Samples_Ext!$A:$Y,Samples_Seq!V$2,FALSE)</f>
        <v>None</v>
      </c>
      <c r="W249" s="17" t="str">
        <f>VLOOKUP($E249,Samples_Ext!$A:$Y,Samples_Seq!W$2,FALSE)</f>
        <v>C</v>
      </c>
      <c r="X249" s="17" t="str">
        <f>VLOOKUP($E249,Samples_Ext!$A:$Y,Samples_Seq!X$2,FALSE)</f>
        <v>01</v>
      </c>
      <c r="Y249" s="17" t="str">
        <f>VLOOKUP($E249,Samples_Ext!$A:$Y,Samples_Seq!Y$2,FALSE)</f>
        <v>PC21495</v>
      </c>
      <c r="Z249" s="17">
        <f>VLOOKUP($E249,Samples_Ext!$A:$Y,Samples_Seq!Z$2,FALSE)</f>
        <v>99.361699999999999</v>
      </c>
      <c r="AA249" s="17">
        <f>VLOOKUP($E249,Samples_Ext!$A:$Y,Samples_Seq!AA$2,FALSE)</f>
        <v>0.8</v>
      </c>
      <c r="AB249" s="17">
        <f>VLOOKUP($E249,Samples_Ext!$A:$Y,Samples_Seq!AB$2,FALSE)</f>
        <v>79.489360000000005</v>
      </c>
      <c r="AC249" s="17" t="str">
        <f>VLOOKUP($E249,Samples_Ext!$A:$Y,Samples_Seq!AC$2,FALSE)</f>
        <v>No</v>
      </c>
      <c r="AD249" s="17" t="str">
        <f>VLOOKUP($E249,Samples_Ext!$A:$Y,Samples_Seq!AD$2,FALSE)</f>
        <v>Yes</v>
      </c>
    </row>
    <row r="250" spans="1:31" s="17" customFormat="1" ht="13.8" hidden="1" x14ac:dyDescent="0.3">
      <c r="A250" s="17" t="s">
        <v>1722</v>
      </c>
      <c r="B250" s="17" t="s">
        <v>1723</v>
      </c>
      <c r="C250" s="17" t="s">
        <v>1715</v>
      </c>
      <c r="D250" s="17" t="s">
        <v>1716</v>
      </c>
      <c r="E250" s="17" t="s">
        <v>175</v>
      </c>
      <c r="F250" s="64" t="str">
        <f t="shared" si="3"/>
        <v>SC249360;</v>
      </c>
      <c r="G250" s="17" t="str">
        <f>IFERROR(VLOOKUP($E250,Samples_Ext!$A:$Y,Samples_Seq!G$2,FALSE),"")</f>
        <v>DZ35298 0093_01</v>
      </c>
      <c r="H250" s="17" t="str">
        <f>VLOOKUP($E250,Samples_Ext!$A:$Y,Samples_Seq!H$2,FALSE)</f>
        <v>Study</v>
      </c>
      <c r="I250" s="17" t="str">
        <f>VLOOKUP($E250,Samples_Ext!$A:$Y,Samples_Seq!I$2,FALSE)</f>
        <v>DZ35298</v>
      </c>
      <c r="J250" s="17">
        <f>VLOOKUP($E250,Samples_Ext!$A:$Y,Samples_Seq!J$2,FALSE)</f>
        <v>93</v>
      </c>
      <c r="K250" s="17" t="str">
        <f>VLOOKUP($E250,Samples_Ext!$A:$Y,Samples_Seq!K$2,FALSE)</f>
        <v>Robogut</v>
      </c>
      <c r="L250" s="17" t="str">
        <f>VLOOKUP($E250,Samples_Ext!$A:$Y,Samples_Seq!L$2,FALSE)</f>
        <v>DZ35298</v>
      </c>
      <c r="M250" s="17" t="str">
        <f>VLOOKUP($E250,Samples_Ext!$A:$Y,Samples_Seq!M$2,FALSE)</f>
        <v>sFEMB-001-R-002</v>
      </c>
      <c r="N250" s="17" t="str">
        <f>VLOOKUP($E250,Samples_Ext!$A:$Y,Samples_Seq!N$2,FALSE)</f>
        <v>Qiagen</v>
      </c>
      <c r="O250" s="17" t="str">
        <f>VLOOKUP($E250,Samples_Ext!$A:$Y,Samples_Seq!O$2,FALSE)</f>
        <v>DSP Virus</v>
      </c>
      <c r="P250" s="17" t="str">
        <f>VLOOKUP($E250,Samples_Ext!$A:$Y,Samples_Seq!P$2,FALSE)</f>
        <v>QIASymphony</v>
      </c>
      <c r="Q250" s="17" t="str">
        <f>VLOOKUP($E250,Samples_Ext!$A:$Y,Samples_Seq!Q$2,FALSE)</f>
        <v>Vertical</v>
      </c>
      <c r="R250" s="17" t="str">
        <f>VLOOKUP($E250,Samples_Ext!$A:$Y,Samples_Seq!R$2,FALSE)</f>
        <v>Tubes</v>
      </c>
      <c r="S250" s="17" t="str">
        <f>VLOOKUP($E250,Samples_Ext!$A:$Y,Samples_Seq!S$2,FALSE)</f>
        <v>None</v>
      </c>
      <c r="T250" s="17" t="str">
        <f>VLOOKUP($E250,Samples_Ext!$A:$Y,Samples_Seq!T$2,FALSE)</f>
        <v>None</v>
      </c>
      <c r="U250" s="17" t="str">
        <f>VLOOKUP($E250,Samples_Ext!$A:$Y,Samples_Seq!U$2,FALSE)</f>
        <v>None</v>
      </c>
      <c r="V250" s="17" t="str">
        <f>VLOOKUP($E250,Samples_Ext!$A:$Y,Samples_Seq!V$2,FALSE)</f>
        <v>None</v>
      </c>
      <c r="W250" s="17" t="str">
        <f>VLOOKUP($E250,Samples_Ext!$A:$Y,Samples_Seq!W$2,FALSE)</f>
        <v>C</v>
      </c>
      <c r="X250" s="17" t="str">
        <f>VLOOKUP($E250,Samples_Ext!$A:$Y,Samples_Seq!X$2,FALSE)</f>
        <v>01</v>
      </c>
      <c r="Y250" s="17" t="str">
        <f>VLOOKUP($E250,Samples_Ext!$A:$Y,Samples_Seq!Y$2,FALSE)</f>
        <v>PC01715</v>
      </c>
      <c r="Z250" s="17">
        <f>VLOOKUP($E250,Samples_Ext!$A:$Y,Samples_Seq!Z$2,FALSE)</f>
        <v>17.600000000000001</v>
      </c>
      <c r="AA250" s="17">
        <f>VLOOKUP($E250,Samples_Ext!$A:$Y,Samples_Seq!AA$2,FALSE)</f>
        <v>7.4599999999999991</v>
      </c>
      <c r="AB250" s="17">
        <f>VLOOKUP($E250,Samples_Ext!$A:$Y,Samples_Seq!AB$2,FALSE)</f>
        <v>131.29599999999999</v>
      </c>
      <c r="AC250" s="17" t="str">
        <f>VLOOKUP($E250,Samples_Ext!$A:$Y,Samples_Seq!AC$2,FALSE)</f>
        <v>Yes</v>
      </c>
      <c r="AD250" s="17" t="str">
        <f>VLOOKUP($E250,Samples_Ext!$A:$Y,Samples_Seq!AD$2,FALSE)</f>
        <v>No</v>
      </c>
    </row>
    <row r="251" spans="1:31" s="17" customFormat="1" ht="13.8" hidden="1" x14ac:dyDescent="0.3">
      <c r="A251" s="17" t="s">
        <v>1967</v>
      </c>
      <c r="B251" s="17" t="s">
        <v>1968</v>
      </c>
      <c r="C251" s="17" t="s">
        <v>1969</v>
      </c>
      <c r="D251" s="17" t="s">
        <v>1970</v>
      </c>
      <c r="E251" s="17" t="s">
        <v>175</v>
      </c>
      <c r="F251" s="64" t="str">
        <f t="shared" si="3"/>
        <v>SC249360;</v>
      </c>
      <c r="G251" s="17" t="str">
        <f>IFERROR(VLOOKUP($E251,Samples_Ext!$A:$Y,Samples_Seq!G$2,FALSE),"")</f>
        <v>DZ35298 0093_01</v>
      </c>
      <c r="H251" s="17" t="str">
        <f>VLOOKUP($E251,Samples_Ext!$A:$Y,Samples_Seq!H$2,FALSE)</f>
        <v>Study</v>
      </c>
      <c r="I251" s="17" t="str">
        <f>VLOOKUP($E251,Samples_Ext!$A:$Y,Samples_Seq!I$2,FALSE)</f>
        <v>DZ35298</v>
      </c>
      <c r="J251" s="17">
        <f>VLOOKUP($E251,Samples_Ext!$A:$Y,Samples_Seq!J$2,FALSE)</f>
        <v>93</v>
      </c>
      <c r="K251" s="17" t="str">
        <f>VLOOKUP($E251,Samples_Ext!$A:$Y,Samples_Seq!K$2,FALSE)</f>
        <v>Robogut</v>
      </c>
      <c r="L251" s="17" t="str">
        <f>VLOOKUP($E251,Samples_Ext!$A:$Y,Samples_Seq!L$2,FALSE)</f>
        <v>DZ35298</v>
      </c>
      <c r="M251" s="17" t="str">
        <f>VLOOKUP($E251,Samples_Ext!$A:$Y,Samples_Seq!M$2,FALSE)</f>
        <v>sFEMB-001-R-002</v>
      </c>
      <c r="N251" s="17" t="str">
        <f>VLOOKUP($E251,Samples_Ext!$A:$Y,Samples_Seq!N$2,FALSE)</f>
        <v>Qiagen</v>
      </c>
      <c r="O251" s="17" t="str">
        <f>VLOOKUP($E251,Samples_Ext!$A:$Y,Samples_Seq!O$2,FALSE)</f>
        <v>DSP Virus</v>
      </c>
      <c r="P251" s="17" t="str">
        <f>VLOOKUP($E251,Samples_Ext!$A:$Y,Samples_Seq!P$2,FALSE)</f>
        <v>QIASymphony</v>
      </c>
      <c r="Q251" s="17" t="str">
        <f>VLOOKUP($E251,Samples_Ext!$A:$Y,Samples_Seq!Q$2,FALSE)</f>
        <v>Vertical</v>
      </c>
      <c r="R251" s="17" t="str">
        <f>VLOOKUP($E251,Samples_Ext!$A:$Y,Samples_Seq!R$2,FALSE)</f>
        <v>Tubes</v>
      </c>
      <c r="S251" s="17" t="str">
        <f>VLOOKUP($E251,Samples_Ext!$A:$Y,Samples_Seq!S$2,FALSE)</f>
        <v>None</v>
      </c>
      <c r="T251" s="17" t="str">
        <f>VLOOKUP($E251,Samples_Ext!$A:$Y,Samples_Seq!T$2,FALSE)</f>
        <v>None</v>
      </c>
      <c r="U251" s="17" t="str">
        <f>VLOOKUP($E251,Samples_Ext!$A:$Y,Samples_Seq!U$2,FALSE)</f>
        <v>None</v>
      </c>
      <c r="V251" s="17" t="str">
        <f>VLOOKUP($E251,Samples_Ext!$A:$Y,Samples_Seq!V$2,FALSE)</f>
        <v>None</v>
      </c>
      <c r="W251" s="17" t="str">
        <f>VLOOKUP($E251,Samples_Ext!$A:$Y,Samples_Seq!W$2,FALSE)</f>
        <v>C</v>
      </c>
      <c r="X251" s="17" t="str">
        <f>VLOOKUP($E251,Samples_Ext!$A:$Y,Samples_Seq!X$2,FALSE)</f>
        <v>01</v>
      </c>
      <c r="Y251" s="17" t="str">
        <f>VLOOKUP($E251,Samples_Ext!$A:$Y,Samples_Seq!Y$2,FALSE)</f>
        <v>PC01715</v>
      </c>
      <c r="Z251" s="17">
        <f>VLOOKUP($E251,Samples_Ext!$A:$Y,Samples_Seq!Z$2,FALSE)</f>
        <v>17.600000000000001</v>
      </c>
      <c r="AA251" s="17">
        <f>VLOOKUP($E251,Samples_Ext!$A:$Y,Samples_Seq!AA$2,FALSE)</f>
        <v>7.4599999999999991</v>
      </c>
      <c r="AB251" s="17">
        <f>VLOOKUP($E251,Samples_Ext!$A:$Y,Samples_Seq!AB$2,FALSE)</f>
        <v>131.29599999999999</v>
      </c>
      <c r="AC251" s="17" t="str">
        <f>VLOOKUP($E251,Samples_Ext!$A:$Y,Samples_Seq!AC$2,FALSE)</f>
        <v>Yes</v>
      </c>
      <c r="AD251" s="17" t="str">
        <f>VLOOKUP($E251,Samples_Ext!$A:$Y,Samples_Seq!AD$2,FALSE)</f>
        <v>No</v>
      </c>
    </row>
    <row r="252" spans="1:31" s="17" customFormat="1" ht="13.8" hidden="1" x14ac:dyDescent="0.3">
      <c r="A252" s="17" t="s">
        <v>1737</v>
      </c>
      <c r="B252" s="17" t="s">
        <v>1738</v>
      </c>
      <c r="C252" s="17" t="s">
        <v>1715</v>
      </c>
      <c r="D252" s="17" t="s">
        <v>1716</v>
      </c>
      <c r="E252" s="17" t="s">
        <v>180</v>
      </c>
      <c r="F252" s="64" t="str">
        <f t="shared" si="3"/>
        <v>SC249365;</v>
      </c>
      <c r="G252" s="17" t="str">
        <f>IFERROR(VLOOKUP($E252,Samples_Ext!$A:$Y,Samples_Seq!G$2,FALSE),"")</f>
        <v>DZ35298 0092_02</v>
      </c>
      <c r="H252" s="17" t="str">
        <f>VLOOKUP($E252,Samples_Ext!$A:$Y,Samples_Seq!H$2,FALSE)</f>
        <v>Study</v>
      </c>
      <c r="I252" s="17" t="str">
        <f>VLOOKUP($E252,Samples_Ext!$A:$Y,Samples_Seq!I$2,FALSE)</f>
        <v>DZ35298</v>
      </c>
      <c r="J252" s="17">
        <f>VLOOKUP($E252,Samples_Ext!$A:$Y,Samples_Seq!J$2,FALSE)</f>
        <v>92</v>
      </c>
      <c r="K252" s="17" t="str">
        <f>VLOOKUP($E252,Samples_Ext!$A:$Y,Samples_Seq!K$2,FALSE)</f>
        <v>Robogut</v>
      </c>
      <c r="L252" s="17" t="str">
        <f>VLOOKUP($E252,Samples_Ext!$A:$Y,Samples_Seq!L$2,FALSE)</f>
        <v>DZ35298</v>
      </c>
      <c r="M252" s="17" t="str">
        <f>VLOOKUP($E252,Samples_Ext!$A:$Y,Samples_Seq!M$2,FALSE)</f>
        <v>sFEMB-001-R-002</v>
      </c>
      <c r="N252" s="17" t="str">
        <f>VLOOKUP($E252,Samples_Ext!$A:$Y,Samples_Seq!N$2,FALSE)</f>
        <v>Qiagen</v>
      </c>
      <c r="O252" s="17" t="str">
        <f>VLOOKUP($E252,Samples_Ext!$A:$Y,Samples_Seq!O$2,FALSE)</f>
        <v>DSP Virus</v>
      </c>
      <c r="P252" s="17" t="str">
        <f>VLOOKUP($E252,Samples_Ext!$A:$Y,Samples_Seq!P$2,FALSE)</f>
        <v>QIASymphony</v>
      </c>
      <c r="Q252" s="17" t="str">
        <f>VLOOKUP($E252,Samples_Ext!$A:$Y,Samples_Seq!Q$2,FALSE)</f>
        <v>Vertical</v>
      </c>
      <c r="R252" s="17" t="str">
        <f>VLOOKUP($E252,Samples_Ext!$A:$Y,Samples_Seq!R$2,FALSE)</f>
        <v>Tubes</v>
      </c>
      <c r="S252" s="17" t="str">
        <f>VLOOKUP($E252,Samples_Ext!$A:$Y,Samples_Seq!S$2,FALSE)</f>
        <v>None</v>
      </c>
      <c r="T252" s="17" t="str">
        <f>VLOOKUP($E252,Samples_Ext!$A:$Y,Samples_Seq!T$2,FALSE)</f>
        <v>None</v>
      </c>
      <c r="U252" s="17" t="str">
        <f>VLOOKUP($E252,Samples_Ext!$A:$Y,Samples_Seq!U$2,FALSE)</f>
        <v>None</v>
      </c>
      <c r="V252" s="17" t="str">
        <f>VLOOKUP($E252,Samples_Ext!$A:$Y,Samples_Seq!V$2,FALSE)</f>
        <v>None</v>
      </c>
      <c r="W252" s="17" t="str">
        <f>VLOOKUP($E252,Samples_Ext!$A:$Y,Samples_Seq!W$2,FALSE)</f>
        <v>H</v>
      </c>
      <c r="X252" s="17" t="str">
        <f>VLOOKUP($E252,Samples_Ext!$A:$Y,Samples_Seq!X$2,FALSE)</f>
        <v>01</v>
      </c>
      <c r="Y252" s="17" t="str">
        <f>VLOOKUP($E252,Samples_Ext!$A:$Y,Samples_Seq!Y$2,FALSE)</f>
        <v>PC01715</v>
      </c>
      <c r="Z252" s="17">
        <f>VLOOKUP($E252,Samples_Ext!$A:$Y,Samples_Seq!Z$2,FALSE)</f>
        <v>0</v>
      </c>
      <c r="AA252" s="17" t="e">
        <f>VLOOKUP($E252,Samples_Ext!$A:$Y,Samples_Seq!AA$2,FALSE)</f>
        <v>#DIV/0!</v>
      </c>
      <c r="AB252" s="17">
        <f>VLOOKUP($E252,Samples_Ext!$A:$Y,Samples_Seq!AB$2,FALSE)</f>
        <v>0</v>
      </c>
      <c r="AC252" s="17" t="str">
        <f>VLOOKUP($E252,Samples_Ext!$A:$Y,Samples_Seq!AC$2,FALSE)</f>
        <v>Yes</v>
      </c>
      <c r="AD252" s="17" t="str">
        <f>VLOOKUP($E252,Samples_Ext!$A:$Y,Samples_Seq!AD$2,FALSE)</f>
        <v>No</v>
      </c>
    </row>
    <row r="253" spans="1:31" s="17" customFormat="1" ht="13.8" hidden="1" x14ac:dyDescent="0.3">
      <c r="A253" s="17" t="s">
        <v>1974</v>
      </c>
      <c r="B253" s="17" t="s">
        <v>1975</v>
      </c>
      <c r="C253" s="17" t="s">
        <v>1969</v>
      </c>
      <c r="D253" s="17" t="s">
        <v>1970</v>
      </c>
      <c r="E253" s="17" t="s">
        <v>180</v>
      </c>
      <c r="F253" s="64" t="str">
        <f t="shared" si="3"/>
        <v>SC249365;</v>
      </c>
      <c r="G253" s="17" t="str">
        <f>IFERROR(VLOOKUP($E253,Samples_Ext!$A:$Y,Samples_Seq!G$2,FALSE),"")</f>
        <v>DZ35298 0092_02</v>
      </c>
      <c r="H253" s="17" t="str">
        <f>VLOOKUP($E253,Samples_Ext!$A:$Y,Samples_Seq!H$2,FALSE)</f>
        <v>Study</v>
      </c>
      <c r="I253" s="17" t="str">
        <f>VLOOKUP($E253,Samples_Ext!$A:$Y,Samples_Seq!I$2,FALSE)</f>
        <v>DZ35298</v>
      </c>
      <c r="J253" s="17">
        <f>VLOOKUP($E253,Samples_Ext!$A:$Y,Samples_Seq!J$2,FALSE)</f>
        <v>92</v>
      </c>
      <c r="K253" s="17" t="str">
        <f>VLOOKUP($E253,Samples_Ext!$A:$Y,Samples_Seq!K$2,FALSE)</f>
        <v>Robogut</v>
      </c>
      <c r="L253" s="17" t="str">
        <f>VLOOKUP($E253,Samples_Ext!$A:$Y,Samples_Seq!L$2,FALSE)</f>
        <v>DZ35298</v>
      </c>
      <c r="M253" s="17" t="str">
        <f>VLOOKUP($E253,Samples_Ext!$A:$Y,Samples_Seq!M$2,FALSE)</f>
        <v>sFEMB-001-R-002</v>
      </c>
      <c r="N253" s="17" t="str">
        <f>VLOOKUP($E253,Samples_Ext!$A:$Y,Samples_Seq!N$2,FALSE)</f>
        <v>Qiagen</v>
      </c>
      <c r="O253" s="17" t="str">
        <f>VLOOKUP($E253,Samples_Ext!$A:$Y,Samples_Seq!O$2,FALSE)</f>
        <v>DSP Virus</v>
      </c>
      <c r="P253" s="17" t="str">
        <f>VLOOKUP($E253,Samples_Ext!$A:$Y,Samples_Seq!P$2,FALSE)</f>
        <v>QIASymphony</v>
      </c>
      <c r="Q253" s="17" t="str">
        <f>VLOOKUP($E253,Samples_Ext!$A:$Y,Samples_Seq!Q$2,FALSE)</f>
        <v>Vertical</v>
      </c>
      <c r="R253" s="17" t="str">
        <f>VLOOKUP($E253,Samples_Ext!$A:$Y,Samples_Seq!R$2,FALSE)</f>
        <v>Tubes</v>
      </c>
      <c r="S253" s="17" t="str">
        <f>VLOOKUP($E253,Samples_Ext!$A:$Y,Samples_Seq!S$2,FALSE)</f>
        <v>None</v>
      </c>
      <c r="T253" s="17" t="str">
        <f>VLOOKUP($E253,Samples_Ext!$A:$Y,Samples_Seq!T$2,FALSE)</f>
        <v>None</v>
      </c>
      <c r="U253" s="17" t="str">
        <f>VLOOKUP($E253,Samples_Ext!$A:$Y,Samples_Seq!U$2,FALSE)</f>
        <v>None</v>
      </c>
      <c r="V253" s="17" t="str">
        <f>VLOOKUP($E253,Samples_Ext!$A:$Y,Samples_Seq!V$2,FALSE)</f>
        <v>None</v>
      </c>
      <c r="W253" s="17" t="str">
        <f>VLOOKUP($E253,Samples_Ext!$A:$Y,Samples_Seq!W$2,FALSE)</f>
        <v>H</v>
      </c>
      <c r="X253" s="17" t="str">
        <f>VLOOKUP($E253,Samples_Ext!$A:$Y,Samples_Seq!X$2,FALSE)</f>
        <v>01</v>
      </c>
      <c r="Y253" s="17" t="str">
        <f>VLOOKUP($E253,Samples_Ext!$A:$Y,Samples_Seq!Y$2,FALSE)</f>
        <v>PC01715</v>
      </c>
      <c r="Z253" s="17">
        <f>VLOOKUP($E253,Samples_Ext!$A:$Y,Samples_Seq!Z$2,FALSE)</f>
        <v>0</v>
      </c>
      <c r="AA253" s="17" t="e">
        <f>VLOOKUP($E253,Samples_Ext!$A:$Y,Samples_Seq!AA$2,FALSE)</f>
        <v>#DIV/0!</v>
      </c>
      <c r="AB253" s="17">
        <f>VLOOKUP($E253,Samples_Ext!$A:$Y,Samples_Seq!AB$2,FALSE)</f>
        <v>0</v>
      </c>
      <c r="AC253" s="17" t="str">
        <f>VLOOKUP($E253,Samples_Ext!$A:$Y,Samples_Seq!AC$2,FALSE)</f>
        <v>Yes</v>
      </c>
      <c r="AD253" s="17" t="str">
        <f>VLOOKUP($E253,Samples_Ext!$A:$Y,Samples_Seq!AD$2,FALSE)</f>
        <v>No</v>
      </c>
    </row>
    <row r="254" spans="1:31" s="17" customFormat="1" ht="13.8" hidden="1" x14ac:dyDescent="0.3">
      <c r="A254" s="17" t="s">
        <v>183</v>
      </c>
      <c r="B254" s="17" t="s">
        <v>1981</v>
      </c>
      <c r="C254" s="17" t="s">
        <v>1969</v>
      </c>
      <c r="D254" s="17" t="s">
        <v>1970</v>
      </c>
      <c r="E254" s="17" t="s">
        <v>183</v>
      </c>
      <c r="F254" s="64" t="str">
        <f t="shared" si="3"/>
        <v>SC249382;</v>
      </c>
      <c r="G254" s="17" t="str">
        <f>IFERROR(VLOOKUP($E254,Samples_Ext!$A:$Y,Samples_Seq!G$2,FALSE),"")</f>
        <v>DZ35298 0014_02</v>
      </c>
      <c r="H254" s="17" t="str">
        <f>VLOOKUP($E254,Samples_Ext!$A:$Y,Samples_Seq!H$2,FALSE)</f>
        <v>Study</v>
      </c>
      <c r="I254" s="17" t="str">
        <f>VLOOKUP($E254,Samples_Ext!$A:$Y,Samples_Seq!I$2,FALSE)</f>
        <v>DZ35298</v>
      </c>
      <c r="J254" s="17">
        <f>VLOOKUP($E254,Samples_Ext!$A:$Y,Samples_Seq!J$2,FALSE)</f>
        <v>14</v>
      </c>
      <c r="K254" s="17" t="str">
        <f>VLOOKUP($E254,Samples_Ext!$A:$Y,Samples_Seq!K$2,FALSE)</f>
        <v>Robogut</v>
      </c>
      <c r="L254" s="17" t="str">
        <f>VLOOKUP($E254,Samples_Ext!$A:$Y,Samples_Seq!L$2,FALSE)</f>
        <v>DZ35298</v>
      </c>
      <c r="M254" s="17" t="str">
        <f>VLOOKUP($E254,Samples_Ext!$A:$Y,Samples_Seq!M$2,FALSE)</f>
        <v>sFEMB-001-R-003</v>
      </c>
      <c r="N254" s="17" t="str">
        <f>VLOOKUP($E254,Samples_Ext!$A:$Y,Samples_Seq!N$2,FALSE)</f>
        <v>ZymoResearch</v>
      </c>
      <c r="O254" s="17" t="str">
        <f>VLOOKUP($E254,Samples_Ext!$A:$Y,Samples_Seq!O$2,FALSE)</f>
        <v>96 MagBead DNA Extraction Kit</v>
      </c>
      <c r="P254" s="17" t="str">
        <f>VLOOKUP($E254,Samples_Ext!$A:$Y,Samples_Seq!P$2,FALSE)</f>
        <v>None</v>
      </c>
      <c r="Q254" s="17" t="str">
        <f>VLOOKUP($E254,Samples_Ext!$A:$Y,Samples_Seq!Q$2,FALSE)</f>
        <v>Plate Adaptor</v>
      </c>
      <c r="R254" s="17" t="str">
        <f>VLOOKUP($E254,Samples_Ext!$A:$Y,Samples_Seq!R$2,FALSE)</f>
        <v>Plate</v>
      </c>
      <c r="S254" s="17" t="str">
        <f>VLOOKUP($E254,Samples_Ext!$A:$Y,Samples_Seq!S$2,FALSE)</f>
        <v>None</v>
      </c>
      <c r="T254" s="17" t="str">
        <f>VLOOKUP($E254,Samples_Ext!$A:$Y,Samples_Seq!T$2,FALSE)</f>
        <v>None</v>
      </c>
      <c r="U254" s="17" t="str">
        <f>VLOOKUP($E254,Samples_Ext!$A:$Y,Samples_Seq!U$2,FALSE)</f>
        <v>None</v>
      </c>
      <c r="V254" s="17" t="str">
        <f>VLOOKUP($E254,Samples_Ext!$A:$Y,Samples_Seq!V$2,FALSE)</f>
        <v>None</v>
      </c>
      <c r="W254" s="17" t="str">
        <f>VLOOKUP($E254,Samples_Ext!$A:$Y,Samples_Seq!W$2,FALSE)</f>
        <v>A</v>
      </c>
      <c r="X254" s="17" t="str">
        <f>VLOOKUP($E254,Samples_Ext!$A:$Y,Samples_Seq!X$2,FALSE)</f>
        <v>01</v>
      </c>
      <c r="Y254" s="17" t="str">
        <f>VLOOKUP($E254,Samples_Ext!$A:$Y,Samples_Seq!Y$2,FALSE)</f>
        <v>PC01717</v>
      </c>
      <c r="Z254" s="17">
        <f>VLOOKUP($E254,Samples_Ext!$A:$Y,Samples_Seq!Z$2,FALSE)</f>
        <v>9.4</v>
      </c>
      <c r="AA254" s="17">
        <f>VLOOKUP($E254,Samples_Ext!$A:$Y,Samples_Seq!AA$2,FALSE)</f>
        <v>6.97</v>
      </c>
      <c r="AB254" s="17">
        <f>VLOOKUP($E254,Samples_Ext!$A:$Y,Samples_Seq!AB$2,FALSE)</f>
        <v>65.518000000000001</v>
      </c>
      <c r="AC254" s="17" t="str">
        <f>VLOOKUP($E254,Samples_Ext!$A:$Y,Samples_Seq!AC$2,FALSE)</f>
        <v>Yes</v>
      </c>
      <c r="AD254" s="17" t="str">
        <f>VLOOKUP($E254,Samples_Ext!$A:$Y,Samples_Seq!AD$2,FALSE)</f>
        <v>No</v>
      </c>
    </row>
    <row r="255" spans="1:31" s="17" customFormat="1" ht="13.8" hidden="1" x14ac:dyDescent="0.3">
      <c r="A255" s="17" t="s">
        <v>1560</v>
      </c>
      <c r="B255" s="17" t="s">
        <v>1748</v>
      </c>
      <c r="C255" s="17" t="s">
        <v>1715</v>
      </c>
      <c r="D255" s="17" t="s">
        <v>1716</v>
      </c>
      <c r="E255" s="17" t="s">
        <v>183</v>
      </c>
      <c r="F255" s="64" t="str">
        <f t="shared" si="3"/>
        <v>SC249382;</v>
      </c>
      <c r="G255" s="17" t="str">
        <f>IFERROR(VLOOKUP($E255,Samples_Ext!$A:$Y,Samples_Seq!G$2,FALSE),"")</f>
        <v>DZ35298 0014_02</v>
      </c>
      <c r="H255" s="17" t="str">
        <f>VLOOKUP($E255,Samples_Ext!$A:$Y,Samples_Seq!H$2,FALSE)</f>
        <v>Study</v>
      </c>
      <c r="I255" s="17" t="str">
        <f>VLOOKUP($E255,Samples_Ext!$A:$Y,Samples_Seq!I$2,FALSE)</f>
        <v>DZ35298</v>
      </c>
      <c r="J255" s="17">
        <f>VLOOKUP($E255,Samples_Ext!$A:$Y,Samples_Seq!J$2,FALSE)</f>
        <v>14</v>
      </c>
      <c r="K255" s="17" t="str">
        <f>VLOOKUP($E255,Samples_Ext!$A:$Y,Samples_Seq!K$2,FALSE)</f>
        <v>Robogut</v>
      </c>
      <c r="L255" s="17" t="str">
        <f>VLOOKUP($E255,Samples_Ext!$A:$Y,Samples_Seq!L$2,FALSE)</f>
        <v>DZ35298</v>
      </c>
      <c r="M255" s="17" t="str">
        <f>VLOOKUP($E255,Samples_Ext!$A:$Y,Samples_Seq!M$2,FALSE)</f>
        <v>sFEMB-001-R-003</v>
      </c>
      <c r="N255" s="17" t="str">
        <f>VLOOKUP($E255,Samples_Ext!$A:$Y,Samples_Seq!N$2,FALSE)</f>
        <v>ZymoResearch</v>
      </c>
      <c r="O255" s="17" t="str">
        <f>VLOOKUP($E255,Samples_Ext!$A:$Y,Samples_Seq!O$2,FALSE)</f>
        <v>96 MagBead DNA Extraction Kit</v>
      </c>
      <c r="P255" s="17" t="str">
        <f>VLOOKUP($E255,Samples_Ext!$A:$Y,Samples_Seq!P$2,FALSE)</f>
        <v>None</v>
      </c>
      <c r="Q255" s="17" t="str">
        <f>VLOOKUP($E255,Samples_Ext!$A:$Y,Samples_Seq!Q$2,FALSE)</f>
        <v>Plate Adaptor</v>
      </c>
      <c r="R255" s="17" t="str">
        <f>VLOOKUP($E255,Samples_Ext!$A:$Y,Samples_Seq!R$2,FALSE)</f>
        <v>Plate</v>
      </c>
      <c r="S255" s="17" t="str">
        <f>VLOOKUP($E255,Samples_Ext!$A:$Y,Samples_Seq!S$2,FALSE)</f>
        <v>None</v>
      </c>
      <c r="T255" s="17" t="str">
        <f>VLOOKUP($E255,Samples_Ext!$A:$Y,Samples_Seq!T$2,FALSE)</f>
        <v>None</v>
      </c>
      <c r="U255" s="17" t="str">
        <f>VLOOKUP($E255,Samples_Ext!$A:$Y,Samples_Seq!U$2,FALSE)</f>
        <v>None</v>
      </c>
      <c r="V255" s="17" t="str">
        <f>VLOOKUP($E255,Samples_Ext!$A:$Y,Samples_Seq!V$2,FALSE)</f>
        <v>None</v>
      </c>
      <c r="W255" s="17" t="str">
        <f>VLOOKUP($E255,Samples_Ext!$A:$Y,Samples_Seq!W$2,FALSE)</f>
        <v>A</v>
      </c>
      <c r="X255" s="17" t="str">
        <f>VLOOKUP($E255,Samples_Ext!$A:$Y,Samples_Seq!X$2,FALSE)</f>
        <v>01</v>
      </c>
      <c r="Y255" s="17" t="str">
        <f>VLOOKUP($E255,Samples_Ext!$A:$Y,Samples_Seq!Y$2,FALSE)</f>
        <v>PC01717</v>
      </c>
      <c r="Z255" s="17">
        <f>VLOOKUP($E255,Samples_Ext!$A:$Y,Samples_Seq!Z$2,FALSE)</f>
        <v>9.4</v>
      </c>
      <c r="AA255" s="17">
        <f>VLOOKUP($E255,Samples_Ext!$A:$Y,Samples_Seq!AA$2,FALSE)</f>
        <v>6.97</v>
      </c>
      <c r="AB255" s="17">
        <f>VLOOKUP($E255,Samples_Ext!$A:$Y,Samples_Seq!AB$2,FALSE)</f>
        <v>65.518000000000001</v>
      </c>
      <c r="AC255" s="17" t="str">
        <f>VLOOKUP($E255,Samples_Ext!$A:$Y,Samples_Seq!AC$2,FALSE)</f>
        <v>Yes</v>
      </c>
      <c r="AD255" s="17" t="str">
        <f>VLOOKUP($E255,Samples_Ext!$A:$Y,Samples_Seq!AD$2,FALSE)</f>
        <v>No</v>
      </c>
    </row>
    <row r="256" spans="1:31" s="17" customFormat="1" ht="13.8" hidden="1" x14ac:dyDescent="0.3">
      <c r="A256" s="17" t="s">
        <v>1561</v>
      </c>
      <c r="B256" s="17" t="s">
        <v>1749</v>
      </c>
      <c r="C256" s="17" t="s">
        <v>1721</v>
      </c>
      <c r="D256" s="17" t="s">
        <v>1716</v>
      </c>
      <c r="E256" s="17" t="s">
        <v>183</v>
      </c>
      <c r="F256" s="64" t="str">
        <f t="shared" si="3"/>
        <v>SC249382;</v>
      </c>
      <c r="G256" s="17" t="str">
        <f>IFERROR(VLOOKUP($E256,Samples_Ext!$A:$Y,Samples_Seq!G$2,FALSE),"")</f>
        <v>DZ35298 0014_02</v>
      </c>
      <c r="H256" s="17" t="str">
        <f>VLOOKUP($E256,Samples_Ext!$A:$Y,Samples_Seq!H$2,FALSE)</f>
        <v>Study</v>
      </c>
      <c r="I256" s="17" t="str">
        <f>VLOOKUP($E256,Samples_Ext!$A:$Y,Samples_Seq!I$2,FALSE)</f>
        <v>DZ35298</v>
      </c>
      <c r="J256" s="17">
        <f>VLOOKUP($E256,Samples_Ext!$A:$Y,Samples_Seq!J$2,FALSE)</f>
        <v>14</v>
      </c>
      <c r="K256" s="17" t="str">
        <f>VLOOKUP($E256,Samples_Ext!$A:$Y,Samples_Seq!K$2,FALSE)</f>
        <v>Robogut</v>
      </c>
      <c r="L256" s="17" t="str">
        <f>VLOOKUP($E256,Samples_Ext!$A:$Y,Samples_Seq!L$2,FALSE)</f>
        <v>DZ35298</v>
      </c>
      <c r="M256" s="17" t="str">
        <f>VLOOKUP($E256,Samples_Ext!$A:$Y,Samples_Seq!M$2,FALSE)</f>
        <v>sFEMB-001-R-003</v>
      </c>
      <c r="N256" s="17" t="str">
        <f>VLOOKUP($E256,Samples_Ext!$A:$Y,Samples_Seq!N$2,FALSE)</f>
        <v>ZymoResearch</v>
      </c>
      <c r="O256" s="17" t="str">
        <f>VLOOKUP($E256,Samples_Ext!$A:$Y,Samples_Seq!O$2,FALSE)</f>
        <v>96 MagBead DNA Extraction Kit</v>
      </c>
      <c r="P256" s="17" t="str">
        <f>VLOOKUP($E256,Samples_Ext!$A:$Y,Samples_Seq!P$2,FALSE)</f>
        <v>None</v>
      </c>
      <c r="Q256" s="17" t="str">
        <f>VLOOKUP($E256,Samples_Ext!$A:$Y,Samples_Seq!Q$2,FALSE)</f>
        <v>Plate Adaptor</v>
      </c>
      <c r="R256" s="17" t="str">
        <f>VLOOKUP($E256,Samples_Ext!$A:$Y,Samples_Seq!R$2,FALSE)</f>
        <v>Plate</v>
      </c>
      <c r="S256" s="17" t="str">
        <f>VLOOKUP($E256,Samples_Ext!$A:$Y,Samples_Seq!S$2,FALSE)</f>
        <v>None</v>
      </c>
      <c r="T256" s="17" t="str">
        <f>VLOOKUP($E256,Samples_Ext!$A:$Y,Samples_Seq!T$2,FALSE)</f>
        <v>None</v>
      </c>
      <c r="U256" s="17" t="str">
        <f>VLOOKUP($E256,Samples_Ext!$A:$Y,Samples_Seq!U$2,FALSE)</f>
        <v>None</v>
      </c>
      <c r="V256" s="17" t="str">
        <f>VLOOKUP($E256,Samples_Ext!$A:$Y,Samples_Seq!V$2,FALSE)</f>
        <v>None</v>
      </c>
      <c r="W256" s="17" t="str">
        <f>VLOOKUP($E256,Samples_Ext!$A:$Y,Samples_Seq!W$2,FALSE)</f>
        <v>A</v>
      </c>
      <c r="X256" s="17" t="str">
        <f>VLOOKUP($E256,Samples_Ext!$A:$Y,Samples_Seq!X$2,FALSE)</f>
        <v>01</v>
      </c>
      <c r="Y256" s="17" t="str">
        <f>VLOOKUP($E256,Samples_Ext!$A:$Y,Samples_Seq!Y$2,FALSE)</f>
        <v>PC01717</v>
      </c>
      <c r="Z256" s="17">
        <f>VLOOKUP($E256,Samples_Ext!$A:$Y,Samples_Seq!Z$2,FALSE)</f>
        <v>9.4</v>
      </c>
      <c r="AA256" s="17">
        <f>VLOOKUP($E256,Samples_Ext!$A:$Y,Samples_Seq!AA$2,FALSE)</f>
        <v>6.97</v>
      </c>
      <c r="AB256" s="17">
        <f>VLOOKUP($E256,Samples_Ext!$A:$Y,Samples_Seq!AB$2,FALSE)</f>
        <v>65.518000000000001</v>
      </c>
      <c r="AC256" s="17" t="str">
        <f>VLOOKUP($E256,Samples_Ext!$A:$Y,Samples_Seq!AC$2,FALSE)</f>
        <v>Yes</v>
      </c>
      <c r="AD256" s="17" t="str">
        <f>VLOOKUP($E256,Samples_Ext!$A:$Y,Samples_Seq!AD$2,FALSE)</f>
        <v>No</v>
      </c>
    </row>
    <row r="257" spans="1:30" s="17" customFormat="1" ht="13.8" hidden="1" x14ac:dyDescent="0.3">
      <c r="A257" s="17" t="s">
        <v>1621</v>
      </c>
      <c r="B257" s="17" t="s">
        <v>1752</v>
      </c>
      <c r="C257" s="17" t="s">
        <v>1715</v>
      </c>
      <c r="D257" s="17" t="s">
        <v>1716</v>
      </c>
      <c r="E257" s="17" t="s">
        <v>186</v>
      </c>
      <c r="F257" s="64" t="str">
        <f t="shared" si="3"/>
        <v>SC249385;</v>
      </c>
      <c r="G257" s="17" t="str">
        <f>IFERROR(VLOOKUP($E257,Samples_Ext!$A:$Y,Samples_Seq!G$2,FALSE),"")</f>
        <v>DZ35298 0098_01</v>
      </c>
      <c r="H257" s="17" t="str">
        <f>VLOOKUP($E257,Samples_Ext!$A:$Y,Samples_Seq!H$2,FALSE)</f>
        <v>Study</v>
      </c>
      <c r="I257" s="17" t="str">
        <f>VLOOKUP($E257,Samples_Ext!$A:$Y,Samples_Seq!I$2,FALSE)</f>
        <v>DZ35298</v>
      </c>
      <c r="J257" s="17">
        <f>VLOOKUP($E257,Samples_Ext!$A:$Y,Samples_Seq!J$2,FALSE)</f>
        <v>98</v>
      </c>
      <c r="K257" s="17" t="str">
        <f>VLOOKUP($E257,Samples_Ext!$A:$Y,Samples_Seq!K$2,FALSE)</f>
        <v>Robogut</v>
      </c>
      <c r="L257" s="17" t="str">
        <f>VLOOKUP($E257,Samples_Ext!$A:$Y,Samples_Seq!L$2,FALSE)</f>
        <v>DZ35298</v>
      </c>
      <c r="M257" s="17" t="str">
        <f>VLOOKUP($E257,Samples_Ext!$A:$Y,Samples_Seq!M$2,FALSE)</f>
        <v>sFEMB-001-R-003</v>
      </c>
      <c r="N257" s="17" t="str">
        <f>VLOOKUP($E257,Samples_Ext!$A:$Y,Samples_Seq!N$2,FALSE)</f>
        <v>ZymoResearch</v>
      </c>
      <c r="O257" s="17" t="str">
        <f>VLOOKUP($E257,Samples_Ext!$A:$Y,Samples_Seq!O$2,FALSE)</f>
        <v>96 MagBead DNA Extraction Kit</v>
      </c>
      <c r="P257" s="17" t="str">
        <f>VLOOKUP($E257,Samples_Ext!$A:$Y,Samples_Seq!P$2,FALSE)</f>
        <v>None</v>
      </c>
      <c r="Q257" s="17" t="str">
        <f>VLOOKUP($E257,Samples_Ext!$A:$Y,Samples_Seq!Q$2,FALSE)</f>
        <v>Plate Adaptor</v>
      </c>
      <c r="R257" s="17" t="str">
        <f>VLOOKUP($E257,Samples_Ext!$A:$Y,Samples_Seq!R$2,FALSE)</f>
        <v>Plate</v>
      </c>
      <c r="S257" s="17" t="str">
        <f>VLOOKUP($E257,Samples_Ext!$A:$Y,Samples_Seq!S$2,FALSE)</f>
        <v>None</v>
      </c>
      <c r="T257" s="17" t="str">
        <f>VLOOKUP($E257,Samples_Ext!$A:$Y,Samples_Seq!T$2,FALSE)</f>
        <v>None</v>
      </c>
      <c r="U257" s="17" t="str">
        <f>VLOOKUP($E257,Samples_Ext!$A:$Y,Samples_Seq!U$2,FALSE)</f>
        <v>None</v>
      </c>
      <c r="V257" s="17" t="str">
        <f>VLOOKUP($E257,Samples_Ext!$A:$Y,Samples_Seq!V$2,FALSE)</f>
        <v>None</v>
      </c>
      <c r="W257" s="17" t="str">
        <f>VLOOKUP($E257,Samples_Ext!$A:$Y,Samples_Seq!W$2,FALSE)</f>
        <v>D</v>
      </c>
      <c r="X257" s="17" t="str">
        <f>VLOOKUP($E257,Samples_Ext!$A:$Y,Samples_Seq!X$2,FALSE)</f>
        <v>01</v>
      </c>
      <c r="Y257" s="17" t="str">
        <f>VLOOKUP($E257,Samples_Ext!$A:$Y,Samples_Seq!Y$2,FALSE)</f>
        <v>PC01717</v>
      </c>
      <c r="Z257" s="17">
        <f>VLOOKUP($E257,Samples_Ext!$A:$Y,Samples_Seq!Z$2,FALSE)</f>
        <v>1</v>
      </c>
      <c r="AA257" s="17">
        <f>VLOOKUP($E257,Samples_Ext!$A:$Y,Samples_Seq!AA$2,FALSE)</f>
        <v>-0.22</v>
      </c>
      <c r="AB257" s="17">
        <f>VLOOKUP($E257,Samples_Ext!$A:$Y,Samples_Seq!AB$2,FALSE)</f>
        <v>-0.22</v>
      </c>
      <c r="AC257" s="17" t="str">
        <f>VLOOKUP($E257,Samples_Ext!$A:$Y,Samples_Seq!AC$2,FALSE)</f>
        <v>Yes</v>
      </c>
      <c r="AD257" s="17" t="str">
        <f>VLOOKUP($E257,Samples_Ext!$A:$Y,Samples_Seq!AD$2,FALSE)</f>
        <v>No</v>
      </c>
    </row>
    <row r="258" spans="1:30" s="17" customFormat="1" ht="13.8" hidden="1" x14ac:dyDescent="0.3">
      <c r="A258" s="17" t="s">
        <v>1629</v>
      </c>
      <c r="B258" s="17" t="s">
        <v>1982</v>
      </c>
      <c r="C258" s="17" t="s">
        <v>1969</v>
      </c>
      <c r="D258" s="17" t="s">
        <v>1970</v>
      </c>
      <c r="E258" s="17" t="s">
        <v>186</v>
      </c>
      <c r="F258" s="64" t="str">
        <f t="shared" si="3"/>
        <v>SC249385;</v>
      </c>
      <c r="G258" s="17" t="str">
        <f>IFERROR(VLOOKUP($E258,Samples_Ext!$A:$Y,Samples_Seq!G$2,FALSE),"")</f>
        <v>DZ35298 0098_01</v>
      </c>
      <c r="H258" s="17" t="str">
        <f>VLOOKUP($E258,Samples_Ext!$A:$Y,Samples_Seq!H$2,FALSE)</f>
        <v>Study</v>
      </c>
      <c r="I258" s="17" t="str">
        <f>VLOOKUP($E258,Samples_Ext!$A:$Y,Samples_Seq!I$2,FALSE)</f>
        <v>DZ35298</v>
      </c>
      <c r="J258" s="17">
        <f>VLOOKUP($E258,Samples_Ext!$A:$Y,Samples_Seq!J$2,FALSE)</f>
        <v>98</v>
      </c>
      <c r="K258" s="17" t="str">
        <f>VLOOKUP($E258,Samples_Ext!$A:$Y,Samples_Seq!K$2,FALSE)</f>
        <v>Robogut</v>
      </c>
      <c r="L258" s="17" t="str">
        <f>VLOOKUP($E258,Samples_Ext!$A:$Y,Samples_Seq!L$2,FALSE)</f>
        <v>DZ35298</v>
      </c>
      <c r="M258" s="17" t="str">
        <f>VLOOKUP($E258,Samples_Ext!$A:$Y,Samples_Seq!M$2,FALSE)</f>
        <v>sFEMB-001-R-003</v>
      </c>
      <c r="N258" s="17" t="str">
        <f>VLOOKUP($E258,Samples_Ext!$A:$Y,Samples_Seq!N$2,FALSE)</f>
        <v>ZymoResearch</v>
      </c>
      <c r="O258" s="17" t="str">
        <f>VLOOKUP($E258,Samples_Ext!$A:$Y,Samples_Seq!O$2,FALSE)</f>
        <v>96 MagBead DNA Extraction Kit</v>
      </c>
      <c r="P258" s="17" t="str">
        <f>VLOOKUP($E258,Samples_Ext!$A:$Y,Samples_Seq!P$2,FALSE)</f>
        <v>None</v>
      </c>
      <c r="Q258" s="17" t="str">
        <f>VLOOKUP($E258,Samples_Ext!$A:$Y,Samples_Seq!Q$2,FALSE)</f>
        <v>Plate Adaptor</v>
      </c>
      <c r="R258" s="17" t="str">
        <f>VLOOKUP($E258,Samples_Ext!$A:$Y,Samples_Seq!R$2,FALSE)</f>
        <v>Plate</v>
      </c>
      <c r="S258" s="17" t="str">
        <f>VLOOKUP($E258,Samples_Ext!$A:$Y,Samples_Seq!S$2,FALSE)</f>
        <v>None</v>
      </c>
      <c r="T258" s="17" t="str">
        <f>VLOOKUP($E258,Samples_Ext!$A:$Y,Samples_Seq!T$2,FALSE)</f>
        <v>None</v>
      </c>
      <c r="U258" s="17" t="str">
        <f>VLOOKUP($E258,Samples_Ext!$A:$Y,Samples_Seq!U$2,FALSE)</f>
        <v>None</v>
      </c>
      <c r="V258" s="17" t="str">
        <f>VLOOKUP($E258,Samples_Ext!$A:$Y,Samples_Seq!V$2,FALSE)</f>
        <v>None</v>
      </c>
      <c r="W258" s="17" t="str">
        <f>VLOOKUP($E258,Samples_Ext!$A:$Y,Samples_Seq!W$2,FALSE)</f>
        <v>D</v>
      </c>
      <c r="X258" s="17" t="str">
        <f>VLOOKUP($E258,Samples_Ext!$A:$Y,Samples_Seq!X$2,FALSE)</f>
        <v>01</v>
      </c>
      <c r="Y258" s="17" t="str">
        <f>VLOOKUP($E258,Samples_Ext!$A:$Y,Samples_Seq!Y$2,FALSE)</f>
        <v>PC01717</v>
      </c>
      <c r="Z258" s="17">
        <f>VLOOKUP($E258,Samples_Ext!$A:$Y,Samples_Seq!Z$2,FALSE)</f>
        <v>1</v>
      </c>
      <c r="AA258" s="17">
        <f>VLOOKUP($E258,Samples_Ext!$A:$Y,Samples_Seq!AA$2,FALSE)</f>
        <v>-0.22</v>
      </c>
      <c r="AB258" s="17">
        <f>VLOOKUP($E258,Samples_Ext!$A:$Y,Samples_Seq!AB$2,FALSE)</f>
        <v>-0.22</v>
      </c>
      <c r="AC258" s="17" t="str">
        <f>VLOOKUP($E258,Samples_Ext!$A:$Y,Samples_Seq!AC$2,FALSE)</f>
        <v>Yes</v>
      </c>
      <c r="AD258" s="17" t="str">
        <f>VLOOKUP($E258,Samples_Ext!$A:$Y,Samples_Seq!AD$2,FALSE)</f>
        <v>No</v>
      </c>
    </row>
    <row r="259" spans="1:30" s="17" customFormat="1" ht="13.8" hidden="1" x14ac:dyDescent="0.3">
      <c r="A259" s="17" t="s">
        <v>206</v>
      </c>
      <c r="B259" s="17" t="s">
        <v>1986</v>
      </c>
      <c r="C259" s="17" t="s">
        <v>1969</v>
      </c>
      <c r="D259" s="17" t="s">
        <v>1970</v>
      </c>
      <c r="E259" s="17" t="s">
        <v>206</v>
      </c>
      <c r="F259" s="64" t="str">
        <f t="shared" si="3"/>
        <v>SC249410;</v>
      </c>
      <c r="G259" s="17" t="str">
        <f>IFERROR(VLOOKUP($E259,Samples_Ext!$A:$Y,Samples_Seq!G$2,FALSE),"")</f>
        <v>DZ35298 0013_01</v>
      </c>
      <c r="H259" s="17" t="str">
        <f>VLOOKUP($E259,Samples_Ext!$A:$Y,Samples_Seq!H$2,FALSE)</f>
        <v>Study</v>
      </c>
      <c r="I259" s="17" t="str">
        <f>VLOOKUP($E259,Samples_Ext!$A:$Y,Samples_Seq!I$2,FALSE)</f>
        <v>DZ35298</v>
      </c>
      <c r="J259" s="17">
        <f>VLOOKUP($E259,Samples_Ext!$A:$Y,Samples_Seq!J$2,FALSE)</f>
        <v>13</v>
      </c>
      <c r="K259" s="17" t="str">
        <f>VLOOKUP($E259,Samples_Ext!$A:$Y,Samples_Seq!K$2,FALSE)</f>
        <v>Robogut</v>
      </c>
      <c r="L259" s="17" t="str">
        <f>VLOOKUP($E259,Samples_Ext!$A:$Y,Samples_Seq!L$2,FALSE)</f>
        <v>DZ35298</v>
      </c>
      <c r="M259" s="17" t="str">
        <f>VLOOKUP($E259,Samples_Ext!$A:$Y,Samples_Seq!M$2,FALSE)</f>
        <v>sFEMB-001-R-005</v>
      </c>
      <c r="N259" s="17" t="str">
        <f>VLOOKUP($E259,Samples_Ext!$A:$Y,Samples_Seq!N$2,FALSE)</f>
        <v>Qiagen</v>
      </c>
      <c r="O259" s="17" t="str">
        <f>VLOOKUP($E259,Samples_Ext!$A:$Y,Samples_Seq!O$2,FALSE)</f>
        <v>MagAttract PowerSoil DNA Kit</v>
      </c>
      <c r="P259" s="17" t="str">
        <f>VLOOKUP($E259,Samples_Ext!$A:$Y,Samples_Seq!P$2,FALSE)</f>
        <v>KingFisher</v>
      </c>
      <c r="Q259" s="17" t="str">
        <f>VLOOKUP($E259,Samples_Ext!$A:$Y,Samples_Seq!Q$2,FALSE)</f>
        <v>TissueLyzer</v>
      </c>
      <c r="R259" s="17" t="str">
        <f>VLOOKUP($E259,Samples_Ext!$A:$Y,Samples_Seq!R$2,FALSE)</f>
        <v>Plate</v>
      </c>
      <c r="S259" s="17" t="str">
        <f>VLOOKUP($E259,Samples_Ext!$A:$Y,Samples_Seq!S$2,FALSE)</f>
        <v>None</v>
      </c>
      <c r="T259" s="17" t="str">
        <f>VLOOKUP($E259,Samples_Ext!$A:$Y,Samples_Seq!T$2,FALSE)</f>
        <v>None</v>
      </c>
      <c r="U259" s="17" t="str">
        <f>VLOOKUP($E259,Samples_Ext!$A:$Y,Samples_Seq!U$2,FALSE)</f>
        <v>None</v>
      </c>
      <c r="V259" s="17" t="str">
        <f>VLOOKUP($E259,Samples_Ext!$A:$Y,Samples_Seq!V$2,FALSE)</f>
        <v>None</v>
      </c>
      <c r="W259" s="17" t="str">
        <f>VLOOKUP($E259,Samples_Ext!$A:$Y,Samples_Seq!W$2,FALSE)</f>
        <v>E</v>
      </c>
      <c r="X259" s="17" t="str">
        <f>VLOOKUP($E259,Samples_Ext!$A:$Y,Samples_Seq!X$2,FALSE)</f>
        <v>01</v>
      </c>
      <c r="Y259" s="17" t="str">
        <f>VLOOKUP($E259,Samples_Ext!$A:$Y,Samples_Seq!Y$2,FALSE)</f>
        <v>PC01719</v>
      </c>
      <c r="Z259" s="17">
        <f>VLOOKUP($E259,Samples_Ext!$A:$Y,Samples_Seq!Z$2,FALSE)</f>
        <v>0</v>
      </c>
      <c r="AA259" s="17" t="e">
        <f>VLOOKUP($E259,Samples_Ext!$A:$Y,Samples_Seq!AA$2,FALSE)</f>
        <v>#DIV/0!</v>
      </c>
      <c r="AB259" s="17">
        <f>VLOOKUP($E259,Samples_Ext!$A:$Y,Samples_Seq!AB$2,FALSE)</f>
        <v>0</v>
      </c>
      <c r="AC259" s="17" t="str">
        <f>VLOOKUP($E259,Samples_Ext!$A:$Y,Samples_Seq!AC$2,FALSE)</f>
        <v>Yes</v>
      </c>
      <c r="AD259" s="17" t="str">
        <f>VLOOKUP($E259,Samples_Ext!$A:$Y,Samples_Seq!AD$2,FALSE)</f>
        <v>No</v>
      </c>
    </row>
    <row r="260" spans="1:30" s="17" customFormat="1" ht="13.8" hidden="1" x14ac:dyDescent="0.3">
      <c r="A260" s="17" t="s">
        <v>1572</v>
      </c>
      <c r="B260" s="17" t="s">
        <v>1781</v>
      </c>
      <c r="C260" s="17" t="s">
        <v>1715</v>
      </c>
      <c r="D260" s="17" t="s">
        <v>1716</v>
      </c>
      <c r="E260" s="17" t="s">
        <v>206</v>
      </c>
      <c r="F260" s="64" t="str">
        <f t="shared" ref="F260:F323" si="4">_xlfn.CONCAT(E260,";")</f>
        <v>SC249410;</v>
      </c>
      <c r="G260" s="17" t="str">
        <f>IFERROR(VLOOKUP($E260,Samples_Ext!$A:$Y,Samples_Seq!G$2,FALSE),"")</f>
        <v>DZ35298 0013_01</v>
      </c>
      <c r="H260" s="17" t="str">
        <f>VLOOKUP($E260,Samples_Ext!$A:$Y,Samples_Seq!H$2,FALSE)</f>
        <v>Study</v>
      </c>
      <c r="I260" s="17" t="str">
        <f>VLOOKUP($E260,Samples_Ext!$A:$Y,Samples_Seq!I$2,FALSE)</f>
        <v>DZ35298</v>
      </c>
      <c r="J260" s="17">
        <f>VLOOKUP($E260,Samples_Ext!$A:$Y,Samples_Seq!J$2,FALSE)</f>
        <v>13</v>
      </c>
      <c r="K260" s="17" t="str">
        <f>VLOOKUP($E260,Samples_Ext!$A:$Y,Samples_Seq!K$2,FALSE)</f>
        <v>Robogut</v>
      </c>
      <c r="L260" s="17" t="str">
        <f>VLOOKUP($E260,Samples_Ext!$A:$Y,Samples_Seq!L$2,FALSE)</f>
        <v>DZ35298</v>
      </c>
      <c r="M260" s="17" t="str">
        <f>VLOOKUP($E260,Samples_Ext!$A:$Y,Samples_Seq!M$2,FALSE)</f>
        <v>sFEMB-001-R-005</v>
      </c>
      <c r="N260" s="17" t="str">
        <f>VLOOKUP($E260,Samples_Ext!$A:$Y,Samples_Seq!N$2,FALSE)</f>
        <v>Qiagen</v>
      </c>
      <c r="O260" s="17" t="str">
        <f>VLOOKUP($E260,Samples_Ext!$A:$Y,Samples_Seq!O$2,FALSE)</f>
        <v>MagAttract PowerSoil DNA Kit</v>
      </c>
      <c r="P260" s="17" t="str">
        <f>VLOOKUP($E260,Samples_Ext!$A:$Y,Samples_Seq!P$2,FALSE)</f>
        <v>KingFisher</v>
      </c>
      <c r="Q260" s="17" t="str">
        <f>VLOOKUP($E260,Samples_Ext!$A:$Y,Samples_Seq!Q$2,FALSE)</f>
        <v>TissueLyzer</v>
      </c>
      <c r="R260" s="17" t="str">
        <f>VLOOKUP($E260,Samples_Ext!$A:$Y,Samples_Seq!R$2,FALSE)</f>
        <v>Plate</v>
      </c>
      <c r="S260" s="17" t="str">
        <f>VLOOKUP($E260,Samples_Ext!$A:$Y,Samples_Seq!S$2,FALSE)</f>
        <v>None</v>
      </c>
      <c r="T260" s="17" t="str">
        <f>VLOOKUP($E260,Samples_Ext!$A:$Y,Samples_Seq!T$2,FALSE)</f>
        <v>None</v>
      </c>
      <c r="U260" s="17" t="str">
        <f>VLOOKUP($E260,Samples_Ext!$A:$Y,Samples_Seq!U$2,FALSE)</f>
        <v>None</v>
      </c>
      <c r="V260" s="17" t="str">
        <f>VLOOKUP($E260,Samples_Ext!$A:$Y,Samples_Seq!V$2,FALSE)</f>
        <v>None</v>
      </c>
      <c r="W260" s="17" t="str">
        <f>VLOOKUP($E260,Samples_Ext!$A:$Y,Samples_Seq!W$2,FALSE)</f>
        <v>E</v>
      </c>
      <c r="X260" s="17" t="str">
        <f>VLOOKUP($E260,Samples_Ext!$A:$Y,Samples_Seq!X$2,FALSE)</f>
        <v>01</v>
      </c>
      <c r="Y260" s="17" t="str">
        <f>VLOOKUP($E260,Samples_Ext!$A:$Y,Samples_Seq!Y$2,FALSE)</f>
        <v>PC01719</v>
      </c>
      <c r="Z260" s="17">
        <f>VLOOKUP($E260,Samples_Ext!$A:$Y,Samples_Seq!Z$2,FALSE)</f>
        <v>0</v>
      </c>
      <c r="AA260" s="17" t="e">
        <f>VLOOKUP($E260,Samples_Ext!$A:$Y,Samples_Seq!AA$2,FALSE)</f>
        <v>#DIV/0!</v>
      </c>
      <c r="AB260" s="17">
        <f>VLOOKUP($E260,Samples_Ext!$A:$Y,Samples_Seq!AB$2,FALSE)</f>
        <v>0</v>
      </c>
      <c r="AC260" s="17" t="str">
        <f>VLOOKUP($E260,Samples_Ext!$A:$Y,Samples_Seq!AC$2,FALSE)</f>
        <v>Yes</v>
      </c>
      <c r="AD260" s="17" t="str">
        <f>VLOOKUP($E260,Samples_Ext!$A:$Y,Samples_Seq!AD$2,FALSE)</f>
        <v>No</v>
      </c>
    </row>
    <row r="261" spans="1:30" s="17" customFormat="1" ht="13.8" hidden="1" x14ac:dyDescent="0.3">
      <c r="A261" s="17" t="s">
        <v>1573</v>
      </c>
      <c r="B261" s="17" t="s">
        <v>1782</v>
      </c>
      <c r="C261" s="17" t="s">
        <v>1721</v>
      </c>
      <c r="D261" s="17" t="s">
        <v>1716</v>
      </c>
      <c r="E261" s="17" t="s">
        <v>206</v>
      </c>
      <c r="F261" s="64" t="str">
        <f t="shared" si="4"/>
        <v>SC249410;</v>
      </c>
      <c r="G261" s="17" t="str">
        <f>IFERROR(VLOOKUP($E261,Samples_Ext!$A:$Y,Samples_Seq!G$2,FALSE),"")</f>
        <v>DZ35298 0013_01</v>
      </c>
      <c r="H261" s="17" t="str">
        <f>VLOOKUP($E261,Samples_Ext!$A:$Y,Samples_Seq!H$2,FALSE)</f>
        <v>Study</v>
      </c>
      <c r="I261" s="17" t="str">
        <f>VLOOKUP($E261,Samples_Ext!$A:$Y,Samples_Seq!I$2,FALSE)</f>
        <v>DZ35298</v>
      </c>
      <c r="J261" s="17">
        <f>VLOOKUP($E261,Samples_Ext!$A:$Y,Samples_Seq!J$2,FALSE)</f>
        <v>13</v>
      </c>
      <c r="K261" s="17" t="str">
        <f>VLOOKUP($E261,Samples_Ext!$A:$Y,Samples_Seq!K$2,FALSE)</f>
        <v>Robogut</v>
      </c>
      <c r="L261" s="17" t="str">
        <f>VLOOKUP($E261,Samples_Ext!$A:$Y,Samples_Seq!L$2,FALSE)</f>
        <v>DZ35298</v>
      </c>
      <c r="M261" s="17" t="str">
        <f>VLOOKUP($E261,Samples_Ext!$A:$Y,Samples_Seq!M$2,FALSE)</f>
        <v>sFEMB-001-R-005</v>
      </c>
      <c r="N261" s="17" t="str">
        <f>VLOOKUP($E261,Samples_Ext!$A:$Y,Samples_Seq!N$2,FALSE)</f>
        <v>Qiagen</v>
      </c>
      <c r="O261" s="17" t="str">
        <f>VLOOKUP($E261,Samples_Ext!$A:$Y,Samples_Seq!O$2,FALSE)</f>
        <v>MagAttract PowerSoil DNA Kit</v>
      </c>
      <c r="P261" s="17" t="str">
        <f>VLOOKUP($E261,Samples_Ext!$A:$Y,Samples_Seq!P$2,FALSE)</f>
        <v>KingFisher</v>
      </c>
      <c r="Q261" s="17" t="str">
        <f>VLOOKUP($E261,Samples_Ext!$A:$Y,Samples_Seq!Q$2,FALSE)</f>
        <v>TissueLyzer</v>
      </c>
      <c r="R261" s="17" t="str">
        <f>VLOOKUP($E261,Samples_Ext!$A:$Y,Samples_Seq!R$2,FALSE)</f>
        <v>Plate</v>
      </c>
      <c r="S261" s="17" t="str">
        <f>VLOOKUP($E261,Samples_Ext!$A:$Y,Samples_Seq!S$2,FALSE)</f>
        <v>None</v>
      </c>
      <c r="T261" s="17" t="str">
        <f>VLOOKUP($E261,Samples_Ext!$A:$Y,Samples_Seq!T$2,FALSE)</f>
        <v>None</v>
      </c>
      <c r="U261" s="17" t="str">
        <f>VLOOKUP($E261,Samples_Ext!$A:$Y,Samples_Seq!U$2,FALSE)</f>
        <v>None</v>
      </c>
      <c r="V261" s="17" t="str">
        <f>VLOOKUP($E261,Samples_Ext!$A:$Y,Samples_Seq!V$2,FALSE)</f>
        <v>None</v>
      </c>
      <c r="W261" s="17" t="str">
        <f>VLOOKUP($E261,Samples_Ext!$A:$Y,Samples_Seq!W$2,FALSE)</f>
        <v>E</v>
      </c>
      <c r="X261" s="17" t="str">
        <f>VLOOKUP($E261,Samples_Ext!$A:$Y,Samples_Seq!X$2,FALSE)</f>
        <v>01</v>
      </c>
      <c r="Y261" s="17" t="str">
        <f>VLOOKUP($E261,Samples_Ext!$A:$Y,Samples_Seq!Y$2,FALSE)</f>
        <v>PC01719</v>
      </c>
      <c r="Z261" s="17">
        <f>VLOOKUP($E261,Samples_Ext!$A:$Y,Samples_Seq!Z$2,FALSE)</f>
        <v>0</v>
      </c>
      <c r="AA261" s="17" t="e">
        <f>VLOOKUP($E261,Samples_Ext!$A:$Y,Samples_Seq!AA$2,FALSE)</f>
        <v>#DIV/0!</v>
      </c>
      <c r="AB261" s="17">
        <f>VLOOKUP($E261,Samples_Ext!$A:$Y,Samples_Seq!AB$2,FALSE)</f>
        <v>0</v>
      </c>
      <c r="AC261" s="17" t="str">
        <f>VLOOKUP($E261,Samples_Ext!$A:$Y,Samples_Seq!AC$2,FALSE)</f>
        <v>Yes</v>
      </c>
      <c r="AD261" s="17" t="str">
        <f>VLOOKUP($E261,Samples_Ext!$A:$Y,Samples_Seq!AD$2,FALSE)</f>
        <v>No</v>
      </c>
    </row>
    <row r="262" spans="1:30" s="17" customFormat="1" ht="13.8" hidden="1" x14ac:dyDescent="0.3">
      <c r="A262" s="17" t="s">
        <v>212</v>
      </c>
      <c r="B262" s="17" t="s">
        <v>1792</v>
      </c>
      <c r="C262" s="17" t="s">
        <v>1715</v>
      </c>
      <c r="D262" s="17" t="s">
        <v>1716</v>
      </c>
      <c r="E262" s="17" t="s">
        <v>212</v>
      </c>
      <c r="F262" s="64" t="str">
        <f t="shared" si="4"/>
        <v>SC249417;</v>
      </c>
      <c r="G262" s="17" t="str">
        <f>IFERROR(VLOOKUP($E262,Samples_Ext!$A:$Y,Samples_Seq!G$2,FALSE),"")</f>
        <v>DZ35298 0047_02</v>
      </c>
      <c r="H262" s="17" t="str">
        <f>VLOOKUP($E262,Samples_Ext!$A:$Y,Samples_Seq!H$2,FALSE)</f>
        <v>Study</v>
      </c>
      <c r="I262" s="17" t="str">
        <f>VLOOKUP($E262,Samples_Ext!$A:$Y,Samples_Seq!I$2,FALSE)</f>
        <v>DZ35298</v>
      </c>
      <c r="J262" s="17">
        <f>VLOOKUP($E262,Samples_Ext!$A:$Y,Samples_Seq!J$2,FALSE)</f>
        <v>47</v>
      </c>
      <c r="K262" s="17" t="str">
        <f>VLOOKUP($E262,Samples_Ext!$A:$Y,Samples_Seq!K$2,FALSE)</f>
        <v>Robogut</v>
      </c>
      <c r="L262" s="17" t="str">
        <f>VLOOKUP($E262,Samples_Ext!$A:$Y,Samples_Seq!L$2,FALSE)</f>
        <v>DZ35298</v>
      </c>
      <c r="M262" s="17" t="str">
        <f>VLOOKUP($E262,Samples_Ext!$A:$Y,Samples_Seq!M$2,FALSE)</f>
        <v>sFEMB-001-R-005</v>
      </c>
      <c r="N262" s="17" t="str">
        <f>VLOOKUP($E262,Samples_Ext!$A:$Y,Samples_Seq!N$2,FALSE)</f>
        <v>Qiagen</v>
      </c>
      <c r="O262" s="17" t="str">
        <f>VLOOKUP($E262,Samples_Ext!$A:$Y,Samples_Seq!O$2,FALSE)</f>
        <v>MagAttract PowerSoil DNA Kit</v>
      </c>
      <c r="P262" s="17" t="str">
        <f>VLOOKUP($E262,Samples_Ext!$A:$Y,Samples_Seq!P$2,FALSE)</f>
        <v>KingFisher</v>
      </c>
      <c r="Q262" s="17" t="str">
        <f>VLOOKUP($E262,Samples_Ext!$A:$Y,Samples_Seq!Q$2,FALSE)</f>
        <v>TissueLyzer</v>
      </c>
      <c r="R262" s="17" t="str">
        <f>VLOOKUP($E262,Samples_Ext!$A:$Y,Samples_Seq!R$2,FALSE)</f>
        <v>Plate</v>
      </c>
      <c r="S262" s="17" t="str">
        <f>VLOOKUP($E262,Samples_Ext!$A:$Y,Samples_Seq!S$2,FALSE)</f>
        <v>None</v>
      </c>
      <c r="T262" s="17" t="str">
        <f>VLOOKUP($E262,Samples_Ext!$A:$Y,Samples_Seq!T$2,FALSE)</f>
        <v>None</v>
      </c>
      <c r="U262" s="17" t="str">
        <f>VLOOKUP($E262,Samples_Ext!$A:$Y,Samples_Seq!U$2,FALSE)</f>
        <v>None</v>
      </c>
      <c r="V262" s="17" t="str">
        <f>VLOOKUP($E262,Samples_Ext!$A:$Y,Samples_Seq!V$2,FALSE)</f>
        <v>None</v>
      </c>
      <c r="W262" s="17" t="str">
        <f>VLOOKUP($E262,Samples_Ext!$A:$Y,Samples_Seq!W$2,FALSE)</f>
        <v>D</v>
      </c>
      <c r="X262" s="17" t="str">
        <f>VLOOKUP($E262,Samples_Ext!$A:$Y,Samples_Seq!X$2,FALSE)</f>
        <v>02</v>
      </c>
      <c r="Y262" s="17" t="str">
        <f>VLOOKUP($E262,Samples_Ext!$A:$Y,Samples_Seq!Y$2,FALSE)</f>
        <v>PC01719</v>
      </c>
      <c r="Z262" s="17">
        <f>VLOOKUP($E262,Samples_Ext!$A:$Y,Samples_Seq!Z$2,FALSE)</f>
        <v>0.3</v>
      </c>
      <c r="AA262" s="17">
        <f>VLOOKUP($E262,Samples_Ext!$A:$Y,Samples_Seq!AA$2,FALSE)</f>
        <v>1.6300000000000001</v>
      </c>
      <c r="AB262" s="17">
        <f>VLOOKUP($E262,Samples_Ext!$A:$Y,Samples_Seq!AB$2,FALSE)</f>
        <v>0.48899999999999999</v>
      </c>
      <c r="AC262" s="17" t="str">
        <f>VLOOKUP($E262,Samples_Ext!$A:$Y,Samples_Seq!AC$2,FALSE)</f>
        <v>Yes</v>
      </c>
      <c r="AD262" s="17" t="str">
        <f>VLOOKUP($E262,Samples_Ext!$A:$Y,Samples_Seq!AD$2,FALSE)</f>
        <v>No</v>
      </c>
    </row>
    <row r="263" spans="1:30" s="17" customFormat="1" ht="13.8" hidden="1" x14ac:dyDescent="0.3">
      <c r="A263" s="17" t="s">
        <v>1624</v>
      </c>
      <c r="B263" s="17" t="s">
        <v>1798</v>
      </c>
      <c r="C263" s="17" t="s">
        <v>1715</v>
      </c>
      <c r="D263" s="17" t="s">
        <v>1716</v>
      </c>
      <c r="E263" s="17" t="s">
        <v>216</v>
      </c>
      <c r="F263" s="64" t="str">
        <f t="shared" si="4"/>
        <v>SC249421;</v>
      </c>
      <c r="G263" s="17" t="str">
        <f>IFERROR(VLOOKUP($E263,Samples_Ext!$A:$Y,Samples_Seq!G$2,FALSE),"")</f>
        <v>DZ35298 0010_02</v>
      </c>
      <c r="H263" s="17" t="str">
        <f>VLOOKUP($E263,Samples_Ext!$A:$Y,Samples_Seq!H$2,FALSE)</f>
        <v>Study</v>
      </c>
      <c r="I263" s="17" t="str">
        <f>VLOOKUP($E263,Samples_Ext!$A:$Y,Samples_Seq!I$2,FALSE)</f>
        <v>DZ35298</v>
      </c>
      <c r="J263" s="17">
        <f>VLOOKUP($E263,Samples_Ext!$A:$Y,Samples_Seq!J$2,FALSE)</f>
        <v>10</v>
      </c>
      <c r="K263" s="17" t="str">
        <f>VLOOKUP($E263,Samples_Ext!$A:$Y,Samples_Seq!K$2,FALSE)</f>
        <v>Robogut</v>
      </c>
      <c r="L263" s="17" t="str">
        <f>VLOOKUP($E263,Samples_Ext!$A:$Y,Samples_Seq!L$2,FALSE)</f>
        <v>DZ35298</v>
      </c>
      <c r="M263" s="17" t="str">
        <f>VLOOKUP($E263,Samples_Ext!$A:$Y,Samples_Seq!M$2,FALSE)</f>
        <v>sFEMB-001-R-006</v>
      </c>
      <c r="N263" s="17" t="str">
        <f>VLOOKUP($E263,Samples_Ext!$A:$Y,Samples_Seq!N$2,FALSE)</f>
        <v>Qiagen</v>
      </c>
      <c r="O263" s="17" t="str">
        <f>VLOOKUP($E263,Samples_Ext!$A:$Y,Samples_Seq!O$2,FALSE)</f>
        <v>MagAttract PowerSoil DNA Kit</v>
      </c>
      <c r="P263" s="17" t="str">
        <f>VLOOKUP($E263,Samples_Ext!$A:$Y,Samples_Seq!P$2,FALSE)</f>
        <v>KingFisher</v>
      </c>
      <c r="Q263" s="17" t="str">
        <f>VLOOKUP($E263,Samples_Ext!$A:$Y,Samples_Seq!Q$2,FALSE)</f>
        <v>TissueLyzer</v>
      </c>
      <c r="R263" s="17" t="str">
        <f>VLOOKUP($E263,Samples_Ext!$A:$Y,Samples_Seq!R$2,FALSE)</f>
        <v>Plate</v>
      </c>
      <c r="S263" s="17" t="str">
        <f>VLOOKUP($E263,Samples_Ext!$A:$Y,Samples_Seq!S$2,FALSE)</f>
        <v>None</v>
      </c>
      <c r="T263" s="17" t="str">
        <f>VLOOKUP($E263,Samples_Ext!$A:$Y,Samples_Seq!T$2,FALSE)</f>
        <v>None</v>
      </c>
      <c r="U263" s="17" t="str">
        <f>VLOOKUP($E263,Samples_Ext!$A:$Y,Samples_Seq!U$2,FALSE)</f>
        <v>None</v>
      </c>
      <c r="V263" s="17" t="str">
        <f>VLOOKUP($E263,Samples_Ext!$A:$Y,Samples_Seq!V$2,FALSE)</f>
        <v>None</v>
      </c>
      <c r="W263" s="17" t="str">
        <f>VLOOKUP($E263,Samples_Ext!$A:$Y,Samples_Seq!W$2,FALSE)</f>
        <v>D</v>
      </c>
      <c r="X263" s="17" t="str">
        <f>VLOOKUP($E263,Samples_Ext!$A:$Y,Samples_Seq!X$2,FALSE)</f>
        <v>01</v>
      </c>
      <c r="Y263" s="17" t="str">
        <f>VLOOKUP($E263,Samples_Ext!$A:$Y,Samples_Seq!Y$2,FALSE)</f>
        <v>PC01720</v>
      </c>
      <c r="Z263" s="17">
        <f>VLOOKUP($E263,Samples_Ext!$A:$Y,Samples_Seq!Z$2,FALSE)</f>
        <v>0</v>
      </c>
      <c r="AA263" s="17" t="e">
        <f>VLOOKUP($E263,Samples_Ext!$A:$Y,Samples_Seq!AA$2,FALSE)</f>
        <v>#DIV/0!</v>
      </c>
      <c r="AB263" s="17">
        <f>VLOOKUP($E263,Samples_Ext!$A:$Y,Samples_Seq!AB$2,FALSE)</f>
        <v>0</v>
      </c>
      <c r="AC263" s="17" t="str">
        <f>VLOOKUP($E263,Samples_Ext!$A:$Y,Samples_Seq!AC$2,FALSE)</f>
        <v>Yes</v>
      </c>
      <c r="AD263" s="17" t="str">
        <f>VLOOKUP($E263,Samples_Ext!$A:$Y,Samples_Seq!AD$2,FALSE)</f>
        <v>No</v>
      </c>
    </row>
    <row r="264" spans="1:30" s="17" customFormat="1" ht="13.8" hidden="1" x14ac:dyDescent="0.3">
      <c r="A264" s="17" t="s">
        <v>1632</v>
      </c>
      <c r="B264" s="17" t="s">
        <v>1990</v>
      </c>
      <c r="C264" s="17" t="s">
        <v>1969</v>
      </c>
      <c r="D264" s="17" t="s">
        <v>1970</v>
      </c>
      <c r="E264" s="17" t="s">
        <v>216</v>
      </c>
      <c r="F264" s="64" t="str">
        <f t="shared" si="4"/>
        <v>SC249421;</v>
      </c>
      <c r="G264" s="17" t="str">
        <f>IFERROR(VLOOKUP($E264,Samples_Ext!$A:$Y,Samples_Seq!G$2,FALSE),"")</f>
        <v>DZ35298 0010_02</v>
      </c>
      <c r="H264" s="17" t="str">
        <f>VLOOKUP($E264,Samples_Ext!$A:$Y,Samples_Seq!H$2,FALSE)</f>
        <v>Study</v>
      </c>
      <c r="I264" s="17" t="str">
        <f>VLOOKUP($E264,Samples_Ext!$A:$Y,Samples_Seq!I$2,FALSE)</f>
        <v>DZ35298</v>
      </c>
      <c r="J264" s="17">
        <f>VLOOKUP($E264,Samples_Ext!$A:$Y,Samples_Seq!J$2,FALSE)</f>
        <v>10</v>
      </c>
      <c r="K264" s="17" t="str">
        <f>VLOOKUP($E264,Samples_Ext!$A:$Y,Samples_Seq!K$2,FALSE)</f>
        <v>Robogut</v>
      </c>
      <c r="L264" s="17" t="str">
        <f>VLOOKUP($E264,Samples_Ext!$A:$Y,Samples_Seq!L$2,FALSE)</f>
        <v>DZ35298</v>
      </c>
      <c r="M264" s="17" t="str">
        <f>VLOOKUP($E264,Samples_Ext!$A:$Y,Samples_Seq!M$2,FALSE)</f>
        <v>sFEMB-001-R-006</v>
      </c>
      <c r="N264" s="17" t="str">
        <f>VLOOKUP($E264,Samples_Ext!$A:$Y,Samples_Seq!N$2,FALSE)</f>
        <v>Qiagen</v>
      </c>
      <c r="O264" s="17" t="str">
        <f>VLOOKUP($E264,Samples_Ext!$A:$Y,Samples_Seq!O$2,FALSE)</f>
        <v>MagAttract PowerSoil DNA Kit</v>
      </c>
      <c r="P264" s="17" t="str">
        <f>VLOOKUP($E264,Samples_Ext!$A:$Y,Samples_Seq!P$2,FALSE)</f>
        <v>KingFisher</v>
      </c>
      <c r="Q264" s="17" t="str">
        <f>VLOOKUP($E264,Samples_Ext!$A:$Y,Samples_Seq!Q$2,FALSE)</f>
        <v>TissueLyzer</v>
      </c>
      <c r="R264" s="17" t="str">
        <f>VLOOKUP($E264,Samples_Ext!$A:$Y,Samples_Seq!R$2,FALSE)</f>
        <v>Plate</v>
      </c>
      <c r="S264" s="17" t="str">
        <f>VLOOKUP($E264,Samples_Ext!$A:$Y,Samples_Seq!S$2,FALSE)</f>
        <v>None</v>
      </c>
      <c r="T264" s="17" t="str">
        <f>VLOOKUP($E264,Samples_Ext!$A:$Y,Samples_Seq!T$2,FALSE)</f>
        <v>None</v>
      </c>
      <c r="U264" s="17" t="str">
        <f>VLOOKUP($E264,Samples_Ext!$A:$Y,Samples_Seq!U$2,FALSE)</f>
        <v>None</v>
      </c>
      <c r="V264" s="17" t="str">
        <f>VLOOKUP($E264,Samples_Ext!$A:$Y,Samples_Seq!V$2,FALSE)</f>
        <v>None</v>
      </c>
      <c r="W264" s="17" t="str">
        <f>VLOOKUP($E264,Samples_Ext!$A:$Y,Samples_Seq!W$2,FALSE)</f>
        <v>D</v>
      </c>
      <c r="X264" s="17" t="str">
        <f>VLOOKUP($E264,Samples_Ext!$A:$Y,Samples_Seq!X$2,FALSE)</f>
        <v>01</v>
      </c>
      <c r="Y264" s="17" t="str">
        <f>VLOOKUP($E264,Samples_Ext!$A:$Y,Samples_Seq!Y$2,FALSE)</f>
        <v>PC01720</v>
      </c>
      <c r="Z264" s="17">
        <f>VLOOKUP($E264,Samples_Ext!$A:$Y,Samples_Seq!Z$2,FALSE)</f>
        <v>0</v>
      </c>
      <c r="AA264" s="17" t="e">
        <f>VLOOKUP($E264,Samples_Ext!$A:$Y,Samples_Seq!AA$2,FALSE)</f>
        <v>#DIV/0!</v>
      </c>
      <c r="AB264" s="17">
        <f>VLOOKUP($E264,Samples_Ext!$A:$Y,Samples_Seq!AB$2,FALSE)</f>
        <v>0</v>
      </c>
      <c r="AC264" s="17" t="str">
        <f>VLOOKUP($E264,Samples_Ext!$A:$Y,Samples_Seq!AC$2,FALSE)</f>
        <v>Yes</v>
      </c>
      <c r="AD264" s="17" t="str">
        <f>VLOOKUP($E264,Samples_Ext!$A:$Y,Samples_Seq!AD$2,FALSE)</f>
        <v>No</v>
      </c>
    </row>
    <row r="265" spans="1:30" s="17" customFormat="1" ht="13.8" hidden="1" x14ac:dyDescent="0.3">
      <c r="A265" s="17" t="s">
        <v>219</v>
      </c>
      <c r="B265" s="17" t="s">
        <v>1993</v>
      </c>
      <c r="C265" s="17" t="s">
        <v>1969</v>
      </c>
      <c r="D265" s="17" t="s">
        <v>1970</v>
      </c>
      <c r="E265" s="17" t="s">
        <v>219</v>
      </c>
      <c r="F265" s="64" t="str">
        <f t="shared" si="4"/>
        <v>SC249426;</v>
      </c>
      <c r="G265" s="17" t="str">
        <f>IFERROR(VLOOKUP($E265,Samples_Ext!$A:$Y,Samples_Seq!G$2,FALSE),"")</f>
        <v>DZ35298 0047_01</v>
      </c>
      <c r="H265" s="17" t="str">
        <f>VLOOKUP($E265,Samples_Ext!$A:$Y,Samples_Seq!H$2,FALSE)</f>
        <v>Study</v>
      </c>
      <c r="I265" s="17" t="str">
        <f>VLOOKUP($E265,Samples_Ext!$A:$Y,Samples_Seq!I$2,FALSE)</f>
        <v>DZ35298</v>
      </c>
      <c r="J265" s="17">
        <f>VLOOKUP($E265,Samples_Ext!$A:$Y,Samples_Seq!J$2,FALSE)</f>
        <v>47</v>
      </c>
      <c r="K265" s="17" t="str">
        <f>VLOOKUP($E265,Samples_Ext!$A:$Y,Samples_Seq!K$2,FALSE)</f>
        <v>Robogut</v>
      </c>
      <c r="L265" s="17" t="str">
        <f>VLOOKUP($E265,Samples_Ext!$A:$Y,Samples_Seq!L$2,FALSE)</f>
        <v>DZ35298</v>
      </c>
      <c r="M265" s="17" t="str">
        <f>VLOOKUP($E265,Samples_Ext!$A:$Y,Samples_Seq!M$2,FALSE)</f>
        <v>sFEMB-001-R-006</v>
      </c>
      <c r="N265" s="17" t="str">
        <f>VLOOKUP($E265,Samples_Ext!$A:$Y,Samples_Seq!N$2,FALSE)</f>
        <v>Qiagen</v>
      </c>
      <c r="O265" s="17" t="str">
        <f>VLOOKUP($E265,Samples_Ext!$A:$Y,Samples_Seq!O$2,FALSE)</f>
        <v>MagAttract PowerSoil DNA Kit</v>
      </c>
      <c r="P265" s="17" t="str">
        <f>VLOOKUP($E265,Samples_Ext!$A:$Y,Samples_Seq!P$2,FALSE)</f>
        <v>KingFisher</v>
      </c>
      <c r="Q265" s="17" t="str">
        <f>VLOOKUP($E265,Samples_Ext!$A:$Y,Samples_Seq!Q$2,FALSE)</f>
        <v>TissueLyzer</v>
      </c>
      <c r="R265" s="17" t="str">
        <f>VLOOKUP($E265,Samples_Ext!$A:$Y,Samples_Seq!R$2,FALSE)</f>
        <v>Plate</v>
      </c>
      <c r="S265" s="17" t="str">
        <f>VLOOKUP($E265,Samples_Ext!$A:$Y,Samples_Seq!S$2,FALSE)</f>
        <v>None</v>
      </c>
      <c r="T265" s="17" t="str">
        <f>VLOOKUP($E265,Samples_Ext!$A:$Y,Samples_Seq!T$2,FALSE)</f>
        <v>None</v>
      </c>
      <c r="U265" s="17" t="str">
        <f>VLOOKUP($E265,Samples_Ext!$A:$Y,Samples_Seq!U$2,FALSE)</f>
        <v>None</v>
      </c>
      <c r="V265" s="17" t="str">
        <f>VLOOKUP($E265,Samples_Ext!$A:$Y,Samples_Seq!V$2,FALSE)</f>
        <v>None</v>
      </c>
      <c r="W265" s="17" t="str">
        <f>VLOOKUP($E265,Samples_Ext!$A:$Y,Samples_Seq!W$2,FALSE)</f>
        <v>A</v>
      </c>
      <c r="X265" s="17" t="str">
        <f>VLOOKUP($E265,Samples_Ext!$A:$Y,Samples_Seq!X$2,FALSE)</f>
        <v>02</v>
      </c>
      <c r="Y265" s="17" t="str">
        <f>VLOOKUP($E265,Samples_Ext!$A:$Y,Samples_Seq!Y$2,FALSE)</f>
        <v>PC01720</v>
      </c>
      <c r="Z265" s="17">
        <f>VLOOKUP($E265,Samples_Ext!$A:$Y,Samples_Seq!Z$2,FALSE)</f>
        <v>0</v>
      </c>
      <c r="AA265" s="17" t="e">
        <f>VLOOKUP($E265,Samples_Ext!$A:$Y,Samples_Seq!AA$2,FALSE)</f>
        <v>#DIV/0!</v>
      </c>
      <c r="AB265" s="17">
        <f>VLOOKUP($E265,Samples_Ext!$A:$Y,Samples_Seq!AB$2,FALSE)</f>
        <v>0</v>
      </c>
      <c r="AC265" s="17" t="str">
        <f>VLOOKUP($E265,Samples_Ext!$A:$Y,Samples_Seq!AC$2,FALSE)</f>
        <v>Yes</v>
      </c>
      <c r="AD265" s="17" t="str">
        <f>VLOOKUP($E265,Samples_Ext!$A:$Y,Samples_Seq!AD$2,FALSE)</f>
        <v>No</v>
      </c>
    </row>
    <row r="266" spans="1:30" s="17" customFormat="1" ht="13.8" hidden="1" x14ac:dyDescent="0.3">
      <c r="A266" s="17" t="s">
        <v>1586</v>
      </c>
      <c r="B266" s="17" t="s">
        <v>1804</v>
      </c>
      <c r="C266" s="17" t="s">
        <v>1715</v>
      </c>
      <c r="D266" s="17" t="s">
        <v>1716</v>
      </c>
      <c r="E266" s="17" t="s">
        <v>219</v>
      </c>
      <c r="F266" s="64" t="str">
        <f t="shared" si="4"/>
        <v>SC249426;</v>
      </c>
      <c r="G266" s="17" t="str">
        <f>IFERROR(VLOOKUP($E266,Samples_Ext!$A:$Y,Samples_Seq!G$2,FALSE),"")</f>
        <v>DZ35298 0047_01</v>
      </c>
      <c r="H266" s="17" t="str">
        <f>VLOOKUP($E266,Samples_Ext!$A:$Y,Samples_Seq!H$2,FALSE)</f>
        <v>Study</v>
      </c>
      <c r="I266" s="17" t="str">
        <f>VLOOKUP($E266,Samples_Ext!$A:$Y,Samples_Seq!I$2,FALSE)</f>
        <v>DZ35298</v>
      </c>
      <c r="J266" s="17">
        <f>VLOOKUP($E266,Samples_Ext!$A:$Y,Samples_Seq!J$2,FALSE)</f>
        <v>47</v>
      </c>
      <c r="K266" s="17" t="str">
        <f>VLOOKUP($E266,Samples_Ext!$A:$Y,Samples_Seq!K$2,FALSE)</f>
        <v>Robogut</v>
      </c>
      <c r="L266" s="17" t="str">
        <f>VLOOKUP($E266,Samples_Ext!$A:$Y,Samples_Seq!L$2,FALSE)</f>
        <v>DZ35298</v>
      </c>
      <c r="M266" s="17" t="str">
        <f>VLOOKUP($E266,Samples_Ext!$A:$Y,Samples_Seq!M$2,FALSE)</f>
        <v>sFEMB-001-R-006</v>
      </c>
      <c r="N266" s="17" t="str">
        <f>VLOOKUP($E266,Samples_Ext!$A:$Y,Samples_Seq!N$2,FALSE)</f>
        <v>Qiagen</v>
      </c>
      <c r="O266" s="17" t="str">
        <f>VLOOKUP($E266,Samples_Ext!$A:$Y,Samples_Seq!O$2,FALSE)</f>
        <v>MagAttract PowerSoil DNA Kit</v>
      </c>
      <c r="P266" s="17" t="str">
        <f>VLOOKUP($E266,Samples_Ext!$A:$Y,Samples_Seq!P$2,FALSE)</f>
        <v>KingFisher</v>
      </c>
      <c r="Q266" s="17" t="str">
        <f>VLOOKUP($E266,Samples_Ext!$A:$Y,Samples_Seq!Q$2,FALSE)</f>
        <v>TissueLyzer</v>
      </c>
      <c r="R266" s="17" t="str">
        <f>VLOOKUP($E266,Samples_Ext!$A:$Y,Samples_Seq!R$2,FALSE)</f>
        <v>Plate</v>
      </c>
      <c r="S266" s="17" t="str">
        <f>VLOOKUP($E266,Samples_Ext!$A:$Y,Samples_Seq!S$2,FALSE)</f>
        <v>None</v>
      </c>
      <c r="T266" s="17" t="str">
        <f>VLOOKUP($E266,Samples_Ext!$A:$Y,Samples_Seq!T$2,FALSE)</f>
        <v>None</v>
      </c>
      <c r="U266" s="17" t="str">
        <f>VLOOKUP($E266,Samples_Ext!$A:$Y,Samples_Seq!U$2,FALSE)</f>
        <v>None</v>
      </c>
      <c r="V266" s="17" t="str">
        <f>VLOOKUP($E266,Samples_Ext!$A:$Y,Samples_Seq!V$2,FALSE)</f>
        <v>None</v>
      </c>
      <c r="W266" s="17" t="str">
        <f>VLOOKUP($E266,Samples_Ext!$A:$Y,Samples_Seq!W$2,FALSE)</f>
        <v>A</v>
      </c>
      <c r="X266" s="17" t="str">
        <f>VLOOKUP($E266,Samples_Ext!$A:$Y,Samples_Seq!X$2,FALSE)</f>
        <v>02</v>
      </c>
      <c r="Y266" s="17" t="str">
        <f>VLOOKUP($E266,Samples_Ext!$A:$Y,Samples_Seq!Y$2,FALSE)</f>
        <v>PC01720</v>
      </c>
      <c r="Z266" s="17">
        <f>VLOOKUP($E266,Samples_Ext!$A:$Y,Samples_Seq!Z$2,FALSE)</f>
        <v>0</v>
      </c>
      <c r="AA266" s="17" t="e">
        <f>VLOOKUP($E266,Samples_Ext!$A:$Y,Samples_Seq!AA$2,FALSE)</f>
        <v>#DIV/0!</v>
      </c>
      <c r="AB266" s="17">
        <f>VLOOKUP($E266,Samples_Ext!$A:$Y,Samples_Seq!AB$2,FALSE)</f>
        <v>0</v>
      </c>
      <c r="AC266" s="17" t="str">
        <f>VLOOKUP($E266,Samples_Ext!$A:$Y,Samples_Seq!AC$2,FALSE)</f>
        <v>Yes</v>
      </c>
      <c r="AD266" s="17" t="str">
        <f>VLOOKUP($E266,Samples_Ext!$A:$Y,Samples_Seq!AD$2,FALSE)</f>
        <v>No</v>
      </c>
    </row>
    <row r="267" spans="1:30" s="17" customFormat="1" ht="13.8" hidden="1" x14ac:dyDescent="0.3">
      <c r="A267" s="17" t="s">
        <v>1587</v>
      </c>
      <c r="B267" s="17" t="s">
        <v>1805</v>
      </c>
      <c r="C267" s="17" t="s">
        <v>1721</v>
      </c>
      <c r="D267" s="17" t="s">
        <v>1716</v>
      </c>
      <c r="E267" s="17" t="s">
        <v>219</v>
      </c>
      <c r="F267" s="64" t="str">
        <f t="shared" si="4"/>
        <v>SC249426;</v>
      </c>
      <c r="G267" s="17" t="str">
        <f>IFERROR(VLOOKUP($E267,Samples_Ext!$A:$Y,Samples_Seq!G$2,FALSE),"")</f>
        <v>DZ35298 0047_01</v>
      </c>
      <c r="H267" s="17" t="str">
        <f>VLOOKUP($E267,Samples_Ext!$A:$Y,Samples_Seq!H$2,FALSE)</f>
        <v>Study</v>
      </c>
      <c r="I267" s="17" t="str">
        <f>VLOOKUP($E267,Samples_Ext!$A:$Y,Samples_Seq!I$2,FALSE)</f>
        <v>DZ35298</v>
      </c>
      <c r="J267" s="17">
        <f>VLOOKUP($E267,Samples_Ext!$A:$Y,Samples_Seq!J$2,FALSE)</f>
        <v>47</v>
      </c>
      <c r="K267" s="17" t="str">
        <f>VLOOKUP($E267,Samples_Ext!$A:$Y,Samples_Seq!K$2,FALSE)</f>
        <v>Robogut</v>
      </c>
      <c r="L267" s="17" t="str">
        <f>VLOOKUP($E267,Samples_Ext!$A:$Y,Samples_Seq!L$2,FALSE)</f>
        <v>DZ35298</v>
      </c>
      <c r="M267" s="17" t="str">
        <f>VLOOKUP($E267,Samples_Ext!$A:$Y,Samples_Seq!M$2,FALSE)</f>
        <v>sFEMB-001-R-006</v>
      </c>
      <c r="N267" s="17" t="str">
        <f>VLOOKUP($E267,Samples_Ext!$A:$Y,Samples_Seq!N$2,FALSE)</f>
        <v>Qiagen</v>
      </c>
      <c r="O267" s="17" t="str">
        <f>VLOOKUP($E267,Samples_Ext!$A:$Y,Samples_Seq!O$2,FALSE)</f>
        <v>MagAttract PowerSoil DNA Kit</v>
      </c>
      <c r="P267" s="17" t="str">
        <f>VLOOKUP($E267,Samples_Ext!$A:$Y,Samples_Seq!P$2,FALSE)</f>
        <v>KingFisher</v>
      </c>
      <c r="Q267" s="17" t="str">
        <f>VLOOKUP($E267,Samples_Ext!$A:$Y,Samples_Seq!Q$2,FALSE)</f>
        <v>TissueLyzer</v>
      </c>
      <c r="R267" s="17" t="str">
        <f>VLOOKUP($E267,Samples_Ext!$A:$Y,Samples_Seq!R$2,FALSE)</f>
        <v>Plate</v>
      </c>
      <c r="S267" s="17" t="str">
        <f>VLOOKUP($E267,Samples_Ext!$A:$Y,Samples_Seq!S$2,FALSE)</f>
        <v>None</v>
      </c>
      <c r="T267" s="17" t="str">
        <f>VLOOKUP($E267,Samples_Ext!$A:$Y,Samples_Seq!T$2,FALSE)</f>
        <v>None</v>
      </c>
      <c r="U267" s="17" t="str">
        <f>VLOOKUP($E267,Samples_Ext!$A:$Y,Samples_Seq!U$2,FALSE)</f>
        <v>None</v>
      </c>
      <c r="V267" s="17" t="str">
        <f>VLOOKUP($E267,Samples_Ext!$A:$Y,Samples_Seq!V$2,FALSE)</f>
        <v>None</v>
      </c>
      <c r="W267" s="17" t="str">
        <f>VLOOKUP($E267,Samples_Ext!$A:$Y,Samples_Seq!W$2,FALSE)</f>
        <v>A</v>
      </c>
      <c r="X267" s="17" t="str">
        <f>VLOOKUP($E267,Samples_Ext!$A:$Y,Samples_Seq!X$2,FALSE)</f>
        <v>02</v>
      </c>
      <c r="Y267" s="17" t="str">
        <f>VLOOKUP($E267,Samples_Ext!$A:$Y,Samples_Seq!Y$2,FALSE)</f>
        <v>PC01720</v>
      </c>
      <c r="Z267" s="17">
        <f>VLOOKUP($E267,Samples_Ext!$A:$Y,Samples_Seq!Z$2,FALSE)</f>
        <v>0</v>
      </c>
      <c r="AA267" s="17" t="e">
        <f>VLOOKUP($E267,Samples_Ext!$A:$Y,Samples_Seq!AA$2,FALSE)</f>
        <v>#DIV/0!</v>
      </c>
      <c r="AB267" s="17">
        <f>VLOOKUP($E267,Samples_Ext!$A:$Y,Samples_Seq!AB$2,FALSE)</f>
        <v>0</v>
      </c>
      <c r="AC267" s="17" t="str">
        <f>VLOOKUP($E267,Samples_Ext!$A:$Y,Samples_Seq!AC$2,FALSE)</f>
        <v>Yes</v>
      </c>
      <c r="AD267" s="17" t="str">
        <f>VLOOKUP($E267,Samples_Ext!$A:$Y,Samples_Seq!AD$2,FALSE)</f>
        <v>No</v>
      </c>
    </row>
    <row r="268" spans="1:30" s="17" customFormat="1" ht="13.8" hidden="1" x14ac:dyDescent="0.3">
      <c r="A268" s="17" t="s">
        <v>225</v>
      </c>
      <c r="B268" s="17" t="s">
        <v>1996</v>
      </c>
      <c r="C268" s="17" t="s">
        <v>1969</v>
      </c>
      <c r="D268" s="17" t="s">
        <v>1970</v>
      </c>
      <c r="E268" s="17" t="s">
        <v>225</v>
      </c>
      <c r="F268" s="64" t="str">
        <f t="shared" si="4"/>
        <v>SC249433;</v>
      </c>
      <c r="G268" s="17" t="str">
        <f>IFERROR(VLOOKUP($E268,Samples_Ext!$A:$Y,Samples_Seq!G$2,FALSE),"")</f>
        <v>DZ35298 0046_01</v>
      </c>
      <c r="H268" s="17" t="str">
        <f>VLOOKUP($E268,Samples_Ext!$A:$Y,Samples_Seq!H$2,FALSE)</f>
        <v>Study</v>
      </c>
      <c r="I268" s="17" t="str">
        <f>VLOOKUP($E268,Samples_Ext!$A:$Y,Samples_Seq!I$2,FALSE)</f>
        <v>DZ35298</v>
      </c>
      <c r="J268" s="17">
        <f>VLOOKUP($E268,Samples_Ext!$A:$Y,Samples_Seq!J$2,FALSE)</f>
        <v>46</v>
      </c>
      <c r="K268" s="17" t="str">
        <f>VLOOKUP($E268,Samples_Ext!$A:$Y,Samples_Seq!K$2,FALSE)</f>
        <v>Robogut</v>
      </c>
      <c r="L268" s="17" t="str">
        <f>VLOOKUP($E268,Samples_Ext!$A:$Y,Samples_Seq!L$2,FALSE)</f>
        <v>DZ35298</v>
      </c>
      <c r="M268" s="17" t="str">
        <f>VLOOKUP($E268,Samples_Ext!$A:$Y,Samples_Seq!M$2,FALSE)</f>
        <v>sFEMB-001-R-007</v>
      </c>
      <c r="N268" s="17" t="str">
        <f>VLOOKUP($E268,Samples_Ext!$A:$Y,Samples_Seq!N$2,FALSE)</f>
        <v>Qiagen</v>
      </c>
      <c r="O268" s="17" t="str">
        <f>VLOOKUP($E268,Samples_Ext!$A:$Y,Samples_Seq!O$2,FALSE)</f>
        <v>MagAttract PowerMicrobiome Kit</v>
      </c>
      <c r="P268" s="17" t="str">
        <f>VLOOKUP($E268,Samples_Ext!$A:$Y,Samples_Seq!P$2,FALSE)</f>
        <v>KingFisher</v>
      </c>
      <c r="Q268" s="17" t="str">
        <f>VLOOKUP($E268,Samples_Ext!$A:$Y,Samples_Seq!Q$2,FALSE)</f>
        <v>TissueLyzer</v>
      </c>
      <c r="R268" s="17" t="str">
        <f>VLOOKUP($E268,Samples_Ext!$A:$Y,Samples_Seq!R$2,FALSE)</f>
        <v>Plate</v>
      </c>
      <c r="S268" s="17" t="str">
        <f>VLOOKUP($E268,Samples_Ext!$A:$Y,Samples_Seq!S$2,FALSE)</f>
        <v>None</v>
      </c>
      <c r="T268" s="17" t="str">
        <f>VLOOKUP($E268,Samples_Ext!$A:$Y,Samples_Seq!T$2,FALSE)</f>
        <v>None</v>
      </c>
      <c r="U268" s="17" t="str">
        <f>VLOOKUP($E268,Samples_Ext!$A:$Y,Samples_Seq!U$2,FALSE)</f>
        <v>None</v>
      </c>
      <c r="V268" s="17" t="str">
        <f>VLOOKUP($E268,Samples_Ext!$A:$Y,Samples_Seq!V$2,FALSE)</f>
        <v>None</v>
      </c>
      <c r="W268" s="17" t="str">
        <f>VLOOKUP($E268,Samples_Ext!$A:$Y,Samples_Seq!W$2,FALSE)</f>
        <v>D</v>
      </c>
      <c r="X268" s="17" t="str">
        <f>VLOOKUP($E268,Samples_Ext!$A:$Y,Samples_Seq!X$2,FALSE)</f>
        <v>01</v>
      </c>
      <c r="Y268" s="17" t="str">
        <f>VLOOKUP($E268,Samples_Ext!$A:$Y,Samples_Seq!Y$2,FALSE)</f>
        <v>PC01721</v>
      </c>
      <c r="Z268" s="17">
        <f>VLOOKUP($E268,Samples_Ext!$A:$Y,Samples_Seq!Z$2,FALSE)</f>
        <v>0</v>
      </c>
      <c r="AA268" s="17" t="e">
        <f>VLOOKUP($E268,Samples_Ext!$A:$Y,Samples_Seq!AA$2,FALSE)</f>
        <v>#DIV/0!</v>
      </c>
      <c r="AB268" s="17">
        <f>VLOOKUP($E268,Samples_Ext!$A:$Y,Samples_Seq!AB$2,FALSE)</f>
        <v>0</v>
      </c>
      <c r="AC268" s="17" t="str">
        <f>VLOOKUP($E268,Samples_Ext!$A:$Y,Samples_Seq!AC$2,FALSE)</f>
        <v>Yes</v>
      </c>
      <c r="AD268" s="17" t="str">
        <f>VLOOKUP($E268,Samples_Ext!$A:$Y,Samples_Seq!AD$2,FALSE)</f>
        <v>No</v>
      </c>
    </row>
    <row r="269" spans="1:30" s="17" customFormat="1" ht="13.8" hidden="1" x14ac:dyDescent="0.3">
      <c r="A269" s="17" t="s">
        <v>1594</v>
      </c>
      <c r="B269" s="17" t="s">
        <v>1815</v>
      </c>
      <c r="C269" s="17" t="s">
        <v>1715</v>
      </c>
      <c r="D269" s="17" t="s">
        <v>1716</v>
      </c>
      <c r="E269" s="17" t="s">
        <v>225</v>
      </c>
      <c r="F269" s="64" t="str">
        <f t="shared" si="4"/>
        <v>SC249433;</v>
      </c>
      <c r="G269" s="17" t="str">
        <f>IFERROR(VLOOKUP($E269,Samples_Ext!$A:$Y,Samples_Seq!G$2,FALSE),"")</f>
        <v>DZ35298 0046_01</v>
      </c>
      <c r="H269" s="17" t="str">
        <f>VLOOKUP($E269,Samples_Ext!$A:$Y,Samples_Seq!H$2,FALSE)</f>
        <v>Study</v>
      </c>
      <c r="I269" s="17" t="str">
        <f>VLOOKUP($E269,Samples_Ext!$A:$Y,Samples_Seq!I$2,FALSE)</f>
        <v>DZ35298</v>
      </c>
      <c r="J269" s="17">
        <f>VLOOKUP($E269,Samples_Ext!$A:$Y,Samples_Seq!J$2,FALSE)</f>
        <v>46</v>
      </c>
      <c r="K269" s="17" t="str">
        <f>VLOOKUP($E269,Samples_Ext!$A:$Y,Samples_Seq!K$2,FALSE)</f>
        <v>Robogut</v>
      </c>
      <c r="L269" s="17" t="str">
        <f>VLOOKUP($E269,Samples_Ext!$A:$Y,Samples_Seq!L$2,FALSE)</f>
        <v>DZ35298</v>
      </c>
      <c r="M269" s="17" t="str">
        <f>VLOOKUP($E269,Samples_Ext!$A:$Y,Samples_Seq!M$2,FALSE)</f>
        <v>sFEMB-001-R-007</v>
      </c>
      <c r="N269" s="17" t="str">
        <f>VLOOKUP($E269,Samples_Ext!$A:$Y,Samples_Seq!N$2,FALSE)</f>
        <v>Qiagen</v>
      </c>
      <c r="O269" s="17" t="str">
        <f>VLOOKUP($E269,Samples_Ext!$A:$Y,Samples_Seq!O$2,FALSE)</f>
        <v>MagAttract PowerMicrobiome Kit</v>
      </c>
      <c r="P269" s="17" t="str">
        <f>VLOOKUP($E269,Samples_Ext!$A:$Y,Samples_Seq!P$2,FALSE)</f>
        <v>KingFisher</v>
      </c>
      <c r="Q269" s="17" t="str">
        <f>VLOOKUP($E269,Samples_Ext!$A:$Y,Samples_Seq!Q$2,FALSE)</f>
        <v>TissueLyzer</v>
      </c>
      <c r="R269" s="17" t="str">
        <f>VLOOKUP($E269,Samples_Ext!$A:$Y,Samples_Seq!R$2,FALSE)</f>
        <v>Plate</v>
      </c>
      <c r="S269" s="17" t="str">
        <f>VLOOKUP($E269,Samples_Ext!$A:$Y,Samples_Seq!S$2,FALSE)</f>
        <v>None</v>
      </c>
      <c r="T269" s="17" t="str">
        <f>VLOOKUP($E269,Samples_Ext!$A:$Y,Samples_Seq!T$2,FALSE)</f>
        <v>None</v>
      </c>
      <c r="U269" s="17" t="str">
        <f>VLOOKUP($E269,Samples_Ext!$A:$Y,Samples_Seq!U$2,FALSE)</f>
        <v>None</v>
      </c>
      <c r="V269" s="17" t="str">
        <f>VLOOKUP($E269,Samples_Ext!$A:$Y,Samples_Seq!V$2,FALSE)</f>
        <v>None</v>
      </c>
      <c r="W269" s="17" t="str">
        <f>VLOOKUP($E269,Samples_Ext!$A:$Y,Samples_Seq!W$2,FALSE)</f>
        <v>D</v>
      </c>
      <c r="X269" s="17" t="str">
        <f>VLOOKUP($E269,Samples_Ext!$A:$Y,Samples_Seq!X$2,FALSE)</f>
        <v>01</v>
      </c>
      <c r="Y269" s="17" t="str">
        <f>VLOOKUP($E269,Samples_Ext!$A:$Y,Samples_Seq!Y$2,FALSE)</f>
        <v>PC01721</v>
      </c>
      <c r="Z269" s="17">
        <f>VLOOKUP($E269,Samples_Ext!$A:$Y,Samples_Seq!Z$2,FALSE)</f>
        <v>0</v>
      </c>
      <c r="AA269" s="17" t="e">
        <f>VLOOKUP($E269,Samples_Ext!$A:$Y,Samples_Seq!AA$2,FALSE)</f>
        <v>#DIV/0!</v>
      </c>
      <c r="AB269" s="17">
        <f>VLOOKUP($E269,Samples_Ext!$A:$Y,Samples_Seq!AB$2,FALSE)</f>
        <v>0</v>
      </c>
      <c r="AC269" s="17" t="str">
        <f>VLOOKUP($E269,Samples_Ext!$A:$Y,Samples_Seq!AC$2,FALSE)</f>
        <v>Yes</v>
      </c>
      <c r="AD269" s="17" t="str">
        <f>VLOOKUP($E269,Samples_Ext!$A:$Y,Samples_Seq!AD$2,FALSE)</f>
        <v>No</v>
      </c>
    </row>
    <row r="270" spans="1:30" s="17" customFormat="1" ht="13.8" hidden="1" x14ac:dyDescent="0.3">
      <c r="A270" s="17" t="s">
        <v>1595</v>
      </c>
      <c r="B270" s="17" t="s">
        <v>1816</v>
      </c>
      <c r="C270" s="17" t="s">
        <v>1721</v>
      </c>
      <c r="D270" s="17" t="s">
        <v>1716</v>
      </c>
      <c r="E270" s="17" t="s">
        <v>225</v>
      </c>
      <c r="F270" s="64" t="str">
        <f t="shared" si="4"/>
        <v>SC249433;</v>
      </c>
      <c r="G270" s="17" t="str">
        <f>IFERROR(VLOOKUP($E270,Samples_Ext!$A:$Y,Samples_Seq!G$2,FALSE),"")</f>
        <v>DZ35298 0046_01</v>
      </c>
      <c r="H270" s="17" t="str">
        <f>VLOOKUP($E270,Samples_Ext!$A:$Y,Samples_Seq!H$2,FALSE)</f>
        <v>Study</v>
      </c>
      <c r="I270" s="17" t="str">
        <f>VLOOKUP($E270,Samples_Ext!$A:$Y,Samples_Seq!I$2,FALSE)</f>
        <v>DZ35298</v>
      </c>
      <c r="J270" s="17">
        <f>VLOOKUP($E270,Samples_Ext!$A:$Y,Samples_Seq!J$2,FALSE)</f>
        <v>46</v>
      </c>
      <c r="K270" s="17" t="str">
        <f>VLOOKUP($E270,Samples_Ext!$A:$Y,Samples_Seq!K$2,FALSE)</f>
        <v>Robogut</v>
      </c>
      <c r="L270" s="17" t="str">
        <f>VLOOKUP($E270,Samples_Ext!$A:$Y,Samples_Seq!L$2,FALSE)</f>
        <v>DZ35298</v>
      </c>
      <c r="M270" s="17" t="str">
        <f>VLOOKUP($E270,Samples_Ext!$A:$Y,Samples_Seq!M$2,FALSE)</f>
        <v>sFEMB-001-R-007</v>
      </c>
      <c r="N270" s="17" t="str">
        <f>VLOOKUP($E270,Samples_Ext!$A:$Y,Samples_Seq!N$2,FALSE)</f>
        <v>Qiagen</v>
      </c>
      <c r="O270" s="17" t="str">
        <f>VLOOKUP($E270,Samples_Ext!$A:$Y,Samples_Seq!O$2,FALSE)</f>
        <v>MagAttract PowerMicrobiome Kit</v>
      </c>
      <c r="P270" s="17" t="str">
        <f>VLOOKUP($E270,Samples_Ext!$A:$Y,Samples_Seq!P$2,FALSE)</f>
        <v>KingFisher</v>
      </c>
      <c r="Q270" s="17" t="str">
        <f>VLOOKUP($E270,Samples_Ext!$A:$Y,Samples_Seq!Q$2,FALSE)</f>
        <v>TissueLyzer</v>
      </c>
      <c r="R270" s="17" t="str">
        <f>VLOOKUP($E270,Samples_Ext!$A:$Y,Samples_Seq!R$2,FALSE)</f>
        <v>Plate</v>
      </c>
      <c r="S270" s="17" t="str">
        <f>VLOOKUP($E270,Samples_Ext!$A:$Y,Samples_Seq!S$2,FALSE)</f>
        <v>None</v>
      </c>
      <c r="T270" s="17" t="str">
        <f>VLOOKUP($E270,Samples_Ext!$A:$Y,Samples_Seq!T$2,FALSE)</f>
        <v>None</v>
      </c>
      <c r="U270" s="17" t="str">
        <f>VLOOKUP($E270,Samples_Ext!$A:$Y,Samples_Seq!U$2,FALSE)</f>
        <v>None</v>
      </c>
      <c r="V270" s="17" t="str">
        <f>VLOOKUP($E270,Samples_Ext!$A:$Y,Samples_Seq!V$2,FALSE)</f>
        <v>None</v>
      </c>
      <c r="W270" s="17" t="str">
        <f>VLOOKUP($E270,Samples_Ext!$A:$Y,Samples_Seq!W$2,FALSE)</f>
        <v>D</v>
      </c>
      <c r="X270" s="17" t="str">
        <f>VLOOKUP($E270,Samples_Ext!$A:$Y,Samples_Seq!X$2,FALSE)</f>
        <v>01</v>
      </c>
      <c r="Y270" s="17" t="str">
        <f>VLOOKUP($E270,Samples_Ext!$A:$Y,Samples_Seq!Y$2,FALSE)</f>
        <v>PC01721</v>
      </c>
      <c r="Z270" s="17">
        <f>VLOOKUP($E270,Samples_Ext!$A:$Y,Samples_Seq!Z$2,FALSE)</f>
        <v>0</v>
      </c>
      <c r="AA270" s="17" t="e">
        <f>VLOOKUP($E270,Samples_Ext!$A:$Y,Samples_Seq!AA$2,FALSE)</f>
        <v>#DIV/0!</v>
      </c>
      <c r="AB270" s="17">
        <f>VLOOKUP($E270,Samples_Ext!$A:$Y,Samples_Seq!AB$2,FALSE)</f>
        <v>0</v>
      </c>
      <c r="AC270" s="17" t="str">
        <f>VLOOKUP($E270,Samples_Ext!$A:$Y,Samples_Seq!AC$2,FALSE)</f>
        <v>Yes</v>
      </c>
      <c r="AD270" s="17" t="str">
        <f>VLOOKUP($E270,Samples_Ext!$A:$Y,Samples_Seq!AD$2,FALSE)</f>
        <v>No</v>
      </c>
    </row>
    <row r="271" spans="1:30" s="17" customFormat="1" ht="13.8" hidden="1" x14ac:dyDescent="0.3">
      <c r="A271" s="17" t="s">
        <v>228</v>
      </c>
      <c r="B271" s="17" t="s">
        <v>1997</v>
      </c>
      <c r="C271" s="17" t="s">
        <v>1969</v>
      </c>
      <c r="D271" s="17" t="s">
        <v>1970</v>
      </c>
      <c r="E271" s="17" t="s">
        <v>228</v>
      </c>
      <c r="F271" s="64" t="str">
        <f t="shared" si="4"/>
        <v>SC249436;</v>
      </c>
      <c r="G271" s="17" t="str">
        <f>IFERROR(VLOOKUP($E271,Samples_Ext!$A:$Y,Samples_Seq!G$2,FALSE),"")</f>
        <v>DZ35298 0080_02</v>
      </c>
      <c r="H271" s="17" t="str">
        <f>VLOOKUP($E271,Samples_Ext!$A:$Y,Samples_Seq!H$2,FALSE)</f>
        <v>Study</v>
      </c>
      <c r="I271" s="17" t="str">
        <f>VLOOKUP($E271,Samples_Ext!$A:$Y,Samples_Seq!I$2,FALSE)</f>
        <v>DZ35298</v>
      </c>
      <c r="J271" s="17">
        <f>VLOOKUP($E271,Samples_Ext!$A:$Y,Samples_Seq!J$2,FALSE)</f>
        <v>80</v>
      </c>
      <c r="K271" s="17" t="str">
        <f>VLOOKUP($E271,Samples_Ext!$A:$Y,Samples_Seq!K$2,FALSE)</f>
        <v>Robogut</v>
      </c>
      <c r="L271" s="17" t="str">
        <f>VLOOKUP($E271,Samples_Ext!$A:$Y,Samples_Seq!L$2,FALSE)</f>
        <v>DZ35298</v>
      </c>
      <c r="M271" s="17" t="str">
        <f>VLOOKUP($E271,Samples_Ext!$A:$Y,Samples_Seq!M$2,FALSE)</f>
        <v>sFEMB-001-R-007</v>
      </c>
      <c r="N271" s="17" t="str">
        <f>VLOOKUP($E271,Samples_Ext!$A:$Y,Samples_Seq!N$2,FALSE)</f>
        <v>Qiagen</v>
      </c>
      <c r="O271" s="17" t="str">
        <f>VLOOKUP($E271,Samples_Ext!$A:$Y,Samples_Seq!O$2,FALSE)</f>
        <v>MagAttract PowerMicrobiome Kit</v>
      </c>
      <c r="P271" s="17" t="str">
        <f>VLOOKUP($E271,Samples_Ext!$A:$Y,Samples_Seq!P$2,FALSE)</f>
        <v>KingFisher</v>
      </c>
      <c r="Q271" s="17" t="str">
        <f>VLOOKUP($E271,Samples_Ext!$A:$Y,Samples_Seq!Q$2,FALSE)</f>
        <v>TissueLyzer</v>
      </c>
      <c r="R271" s="17" t="str">
        <f>VLOOKUP($E271,Samples_Ext!$A:$Y,Samples_Seq!R$2,FALSE)</f>
        <v>Plate</v>
      </c>
      <c r="S271" s="17" t="str">
        <f>VLOOKUP($E271,Samples_Ext!$A:$Y,Samples_Seq!S$2,FALSE)</f>
        <v>None</v>
      </c>
      <c r="T271" s="17" t="str">
        <f>VLOOKUP($E271,Samples_Ext!$A:$Y,Samples_Seq!T$2,FALSE)</f>
        <v>None</v>
      </c>
      <c r="U271" s="17" t="str">
        <f>VLOOKUP($E271,Samples_Ext!$A:$Y,Samples_Seq!U$2,FALSE)</f>
        <v>None</v>
      </c>
      <c r="V271" s="17" t="str">
        <f>VLOOKUP($E271,Samples_Ext!$A:$Y,Samples_Seq!V$2,FALSE)</f>
        <v>None</v>
      </c>
      <c r="W271" s="17" t="str">
        <f>VLOOKUP($E271,Samples_Ext!$A:$Y,Samples_Seq!W$2,FALSE)</f>
        <v>G</v>
      </c>
      <c r="X271" s="17" t="str">
        <f>VLOOKUP($E271,Samples_Ext!$A:$Y,Samples_Seq!X$2,FALSE)</f>
        <v>01</v>
      </c>
      <c r="Y271" s="17" t="str">
        <f>VLOOKUP($E271,Samples_Ext!$A:$Y,Samples_Seq!Y$2,FALSE)</f>
        <v>PC01721</v>
      </c>
      <c r="Z271" s="17">
        <f>VLOOKUP($E271,Samples_Ext!$A:$Y,Samples_Seq!Z$2,FALSE)</f>
        <v>0</v>
      </c>
      <c r="AA271" s="17" t="e">
        <f>VLOOKUP($E271,Samples_Ext!$A:$Y,Samples_Seq!AA$2,FALSE)</f>
        <v>#DIV/0!</v>
      </c>
      <c r="AB271" s="17">
        <f>VLOOKUP($E271,Samples_Ext!$A:$Y,Samples_Seq!AB$2,FALSE)</f>
        <v>0</v>
      </c>
      <c r="AC271" s="17" t="str">
        <f>VLOOKUP($E271,Samples_Ext!$A:$Y,Samples_Seq!AC$2,FALSE)</f>
        <v>Yes</v>
      </c>
      <c r="AD271" s="17" t="str">
        <f>VLOOKUP($E271,Samples_Ext!$A:$Y,Samples_Seq!AD$2,FALSE)</f>
        <v>No</v>
      </c>
    </row>
    <row r="272" spans="1:30" s="17" customFormat="1" ht="13.8" hidden="1" x14ac:dyDescent="0.3">
      <c r="A272" s="17" t="s">
        <v>1598</v>
      </c>
      <c r="B272" s="17" t="s">
        <v>1820</v>
      </c>
      <c r="C272" s="17" t="s">
        <v>1715</v>
      </c>
      <c r="D272" s="17" t="s">
        <v>1716</v>
      </c>
      <c r="E272" s="17" t="s">
        <v>228</v>
      </c>
      <c r="F272" s="64" t="str">
        <f t="shared" si="4"/>
        <v>SC249436;</v>
      </c>
      <c r="G272" s="17" t="str">
        <f>IFERROR(VLOOKUP($E272,Samples_Ext!$A:$Y,Samples_Seq!G$2,FALSE),"")</f>
        <v>DZ35298 0080_02</v>
      </c>
      <c r="H272" s="17" t="str">
        <f>VLOOKUP($E272,Samples_Ext!$A:$Y,Samples_Seq!H$2,FALSE)</f>
        <v>Study</v>
      </c>
      <c r="I272" s="17" t="str">
        <f>VLOOKUP($E272,Samples_Ext!$A:$Y,Samples_Seq!I$2,FALSE)</f>
        <v>DZ35298</v>
      </c>
      <c r="J272" s="17">
        <f>VLOOKUP($E272,Samples_Ext!$A:$Y,Samples_Seq!J$2,FALSE)</f>
        <v>80</v>
      </c>
      <c r="K272" s="17" t="str">
        <f>VLOOKUP($E272,Samples_Ext!$A:$Y,Samples_Seq!K$2,FALSE)</f>
        <v>Robogut</v>
      </c>
      <c r="L272" s="17" t="str">
        <f>VLOOKUP($E272,Samples_Ext!$A:$Y,Samples_Seq!L$2,FALSE)</f>
        <v>DZ35298</v>
      </c>
      <c r="M272" s="17" t="str">
        <f>VLOOKUP($E272,Samples_Ext!$A:$Y,Samples_Seq!M$2,FALSE)</f>
        <v>sFEMB-001-R-007</v>
      </c>
      <c r="N272" s="17" t="str">
        <f>VLOOKUP($E272,Samples_Ext!$A:$Y,Samples_Seq!N$2,FALSE)</f>
        <v>Qiagen</v>
      </c>
      <c r="O272" s="17" t="str">
        <f>VLOOKUP($E272,Samples_Ext!$A:$Y,Samples_Seq!O$2,FALSE)</f>
        <v>MagAttract PowerMicrobiome Kit</v>
      </c>
      <c r="P272" s="17" t="str">
        <f>VLOOKUP($E272,Samples_Ext!$A:$Y,Samples_Seq!P$2,FALSE)</f>
        <v>KingFisher</v>
      </c>
      <c r="Q272" s="17" t="str">
        <f>VLOOKUP($E272,Samples_Ext!$A:$Y,Samples_Seq!Q$2,FALSE)</f>
        <v>TissueLyzer</v>
      </c>
      <c r="R272" s="17" t="str">
        <f>VLOOKUP($E272,Samples_Ext!$A:$Y,Samples_Seq!R$2,FALSE)</f>
        <v>Plate</v>
      </c>
      <c r="S272" s="17" t="str">
        <f>VLOOKUP($E272,Samples_Ext!$A:$Y,Samples_Seq!S$2,FALSE)</f>
        <v>None</v>
      </c>
      <c r="T272" s="17" t="str">
        <f>VLOOKUP($E272,Samples_Ext!$A:$Y,Samples_Seq!T$2,FALSE)</f>
        <v>None</v>
      </c>
      <c r="U272" s="17" t="str">
        <f>VLOOKUP($E272,Samples_Ext!$A:$Y,Samples_Seq!U$2,FALSE)</f>
        <v>None</v>
      </c>
      <c r="V272" s="17" t="str">
        <f>VLOOKUP($E272,Samples_Ext!$A:$Y,Samples_Seq!V$2,FALSE)</f>
        <v>None</v>
      </c>
      <c r="W272" s="17" t="str">
        <f>VLOOKUP($E272,Samples_Ext!$A:$Y,Samples_Seq!W$2,FALSE)</f>
        <v>G</v>
      </c>
      <c r="X272" s="17" t="str">
        <f>VLOOKUP($E272,Samples_Ext!$A:$Y,Samples_Seq!X$2,FALSE)</f>
        <v>01</v>
      </c>
      <c r="Y272" s="17" t="str">
        <f>VLOOKUP($E272,Samples_Ext!$A:$Y,Samples_Seq!Y$2,FALSE)</f>
        <v>PC01721</v>
      </c>
      <c r="Z272" s="17">
        <f>VLOOKUP($E272,Samples_Ext!$A:$Y,Samples_Seq!Z$2,FALSE)</f>
        <v>0</v>
      </c>
      <c r="AA272" s="17" t="e">
        <f>VLOOKUP($E272,Samples_Ext!$A:$Y,Samples_Seq!AA$2,FALSE)</f>
        <v>#DIV/0!</v>
      </c>
      <c r="AB272" s="17">
        <f>VLOOKUP($E272,Samples_Ext!$A:$Y,Samples_Seq!AB$2,FALSE)</f>
        <v>0</v>
      </c>
      <c r="AC272" s="17" t="str">
        <f>VLOOKUP($E272,Samples_Ext!$A:$Y,Samples_Seq!AC$2,FALSE)</f>
        <v>Yes</v>
      </c>
      <c r="AD272" s="17" t="str">
        <f>VLOOKUP($E272,Samples_Ext!$A:$Y,Samples_Seq!AD$2,FALSE)</f>
        <v>No</v>
      </c>
    </row>
    <row r="273" spans="1:30" s="17" customFormat="1" ht="13.8" hidden="1" x14ac:dyDescent="0.3">
      <c r="A273" s="17" t="s">
        <v>1599</v>
      </c>
      <c r="B273" s="17" t="s">
        <v>1821</v>
      </c>
      <c r="C273" s="17" t="s">
        <v>1721</v>
      </c>
      <c r="D273" s="17" t="s">
        <v>1716</v>
      </c>
      <c r="E273" s="17" t="s">
        <v>228</v>
      </c>
      <c r="F273" s="64" t="str">
        <f t="shared" si="4"/>
        <v>SC249436;</v>
      </c>
      <c r="G273" s="17" t="str">
        <f>IFERROR(VLOOKUP($E273,Samples_Ext!$A:$Y,Samples_Seq!G$2,FALSE),"")</f>
        <v>DZ35298 0080_02</v>
      </c>
      <c r="H273" s="17" t="str">
        <f>VLOOKUP($E273,Samples_Ext!$A:$Y,Samples_Seq!H$2,FALSE)</f>
        <v>Study</v>
      </c>
      <c r="I273" s="17" t="str">
        <f>VLOOKUP($E273,Samples_Ext!$A:$Y,Samples_Seq!I$2,FALSE)</f>
        <v>DZ35298</v>
      </c>
      <c r="J273" s="17">
        <f>VLOOKUP($E273,Samples_Ext!$A:$Y,Samples_Seq!J$2,FALSE)</f>
        <v>80</v>
      </c>
      <c r="K273" s="17" t="str">
        <f>VLOOKUP($E273,Samples_Ext!$A:$Y,Samples_Seq!K$2,FALSE)</f>
        <v>Robogut</v>
      </c>
      <c r="L273" s="17" t="str">
        <f>VLOOKUP($E273,Samples_Ext!$A:$Y,Samples_Seq!L$2,FALSE)</f>
        <v>DZ35298</v>
      </c>
      <c r="M273" s="17" t="str">
        <f>VLOOKUP($E273,Samples_Ext!$A:$Y,Samples_Seq!M$2,FALSE)</f>
        <v>sFEMB-001-R-007</v>
      </c>
      <c r="N273" s="17" t="str">
        <f>VLOOKUP($E273,Samples_Ext!$A:$Y,Samples_Seq!N$2,FALSE)</f>
        <v>Qiagen</v>
      </c>
      <c r="O273" s="17" t="str">
        <f>VLOOKUP($E273,Samples_Ext!$A:$Y,Samples_Seq!O$2,FALSE)</f>
        <v>MagAttract PowerMicrobiome Kit</v>
      </c>
      <c r="P273" s="17" t="str">
        <f>VLOOKUP($E273,Samples_Ext!$A:$Y,Samples_Seq!P$2,FALSE)</f>
        <v>KingFisher</v>
      </c>
      <c r="Q273" s="17" t="str">
        <f>VLOOKUP($E273,Samples_Ext!$A:$Y,Samples_Seq!Q$2,FALSE)</f>
        <v>TissueLyzer</v>
      </c>
      <c r="R273" s="17" t="str">
        <f>VLOOKUP($E273,Samples_Ext!$A:$Y,Samples_Seq!R$2,FALSE)</f>
        <v>Plate</v>
      </c>
      <c r="S273" s="17" t="str">
        <f>VLOOKUP($E273,Samples_Ext!$A:$Y,Samples_Seq!S$2,FALSE)</f>
        <v>None</v>
      </c>
      <c r="T273" s="17" t="str">
        <f>VLOOKUP($E273,Samples_Ext!$A:$Y,Samples_Seq!T$2,FALSE)</f>
        <v>None</v>
      </c>
      <c r="U273" s="17" t="str">
        <f>VLOOKUP($E273,Samples_Ext!$A:$Y,Samples_Seq!U$2,FALSE)</f>
        <v>None</v>
      </c>
      <c r="V273" s="17" t="str">
        <f>VLOOKUP($E273,Samples_Ext!$A:$Y,Samples_Seq!V$2,FALSE)</f>
        <v>None</v>
      </c>
      <c r="W273" s="17" t="str">
        <f>VLOOKUP($E273,Samples_Ext!$A:$Y,Samples_Seq!W$2,FALSE)</f>
        <v>G</v>
      </c>
      <c r="X273" s="17" t="str">
        <f>VLOOKUP($E273,Samples_Ext!$A:$Y,Samples_Seq!X$2,FALSE)</f>
        <v>01</v>
      </c>
      <c r="Y273" s="17" t="str">
        <f>VLOOKUP($E273,Samples_Ext!$A:$Y,Samples_Seq!Y$2,FALSE)</f>
        <v>PC01721</v>
      </c>
      <c r="Z273" s="17">
        <f>VLOOKUP($E273,Samples_Ext!$A:$Y,Samples_Seq!Z$2,FALSE)</f>
        <v>0</v>
      </c>
      <c r="AA273" s="17" t="e">
        <f>VLOOKUP($E273,Samples_Ext!$A:$Y,Samples_Seq!AA$2,FALSE)</f>
        <v>#DIV/0!</v>
      </c>
      <c r="AB273" s="17">
        <f>VLOOKUP($E273,Samples_Ext!$A:$Y,Samples_Seq!AB$2,FALSE)</f>
        <v>0</v>
      </c>
      <c r="AC273" s="17" t="str">
        <f>VLOOKUP($E273,Samples_Ext!$A:$Y,Samples_Seq!AC$2,FALSE)</f>
        <v>Yes</v>
      </c>
      <c r="AD273" s="17" t="str">
        <f>VLOOKUP($E273,Samples_Ext!$A:$Y,Samples_Seq!AD$2,FALSE)</f>
        <v>No</v>
      </c>
    </row>
    <row r="274" spans="1:30" s="17" customFormat="1" ht="13.8" hidden="1" x14ac:dyDescent="0.3">
      <c r="A274" s="17" t="s">
        <v>1608</v>
      </c>
      <c r="B274" s="17" t="s">
        <v>1836</v>
      </c>
      <c r="C274" s="17" t="s">
        <v>1715</v>
      </c>
      <c r="D274" s="17" t="s">
        <v>1716</v>
      </c>
      <c r="E274" s="17" t="s">
        <v>237</v>
      </c>
      <c r="F274" s="64" t="str">
        <f t="shared" si="4"/>
        <v>SC249447;</v>
      </c>
      <c r="G274" s="17" t="str">
        <f>IFERROR(VLOOKUP($E274,Samples_Ext!$A:$Y,Samples_Seq!G$2,FALSE),"")</f>
        <v>DZ35298 0036_02</v>
      </c>
      <c r="H274" s="17" t="str">
        <f>VLOOKUP($E274,Samples_Ext!$A:$Y,Samples_Seq!H$2,FALSE)</f>
        <v>Study</v>
      </c>
      <c r="I274" s="17" t="str">
        <f>VLOOKUP($E274,Samples_Ext!$A:$Y,Samples_Seq!I$2,FALSE)</f>
        <v>DZ35298</v>
      </c>
      <c r="J274" s="17">
        <f>VLOOKUP($E274,Samples_Ext!$A:$Y,Samples_Seq!J$2,FALSE)</f>
        <v>36</v>
      </c>
      <c r="K274" s="17" t="str">
        <f>VLOOKUP($E274,Samples_Ext!$A:$Y,Samples_Seq!K$2,FALSE)</f>
        <v>Robogut</v>
      </c>
      <c r="L274" s="17" t="str">
        <f>VLOOKUP($E274,Samples_Ext!$A:$Y,Samples_Seq!L$2,FALSE)</f>
        <v>DZ35298</v>
      </c>
      <c r="M274" s="17" t="str">
        <f>VLOOKUP($E274,Samples_Ext!$A:$Y,Samples_Seq!M$2,FALSE)</f>
        <v>sFEMB-001-R-008</v>
      </c>
      <c r="N274" s="17" t="str">
        <f>VLOOKUP($E274,Samples_Ext!$A:$Y,Samples_Seq!N$2,FALSE)</f>
        <v>Qiagen</v>
      </c>
      <c r="O274" s="17" t="str">
        <f>VLOOKUP($E274,Samples_Ext!$A:$Y,Samples_Seq!O$2,FALSE)</f>
        <v>MagAttract PowerMicrobiome Kit</v>
      </c>
      <c r="P274" s="17" t="str">
        <f>VLOOKUP($E274,Samples_Ext!$A:$Y,Samples_Seq!P$2,FALSE)</f>
        <v>KingFisher</v>
      </c>
      <c r="Q274" s="17" t="str">
        <f>VLOOKUP($E274,Samples_Ext!$A:$Y,Samples_Seq!Q$2,FALSE)</f>
        <v>TissueLyzer</v>
      </c>
      <c r="R274" s="17" t="str">
        <f>VLOOKUP($E274,Samples_Ext!$A:$Y,Samples_Seq!R$2,FALSE)</f>
        <v>Plate</v>
      </c>
      <c r="S274" s="17" t="str">
        <f>VLOOKUP($E274,Samples_Ext!$A:$Y,Samples_Seq!S$2,FALSE)</f>
        <v>None</v>
      </c>
      <c r="T274" s="17" t="str">
        <f>VLOOKUP($E274,Samples_Ext!$A:$Y,Samples_Seq!T$2,FALSE)</f>
        <v>None</v>
      </c>
      <c r="U274" s="17" t="str">
        <f>VLOOKUP($E274,Samples_Ext!$A:$Y,Samples_Seq!U$2,FALSE)</f>
        <v>None</v>
      </c>
      <c r="V274" s="17" t="str">
        <f>VLOOKUP($E274,Samples_Ext!$A:$Y,Samples_Seq!V$2,FALSE)</f>
        <v>None</v>
      </c>
      <c r="W274" s="17" t="str">
        <f>VLOOKUP($E274,Samples_Ext!$A:$Y,Samples_Seq!W$2,FALSE)</f>
        <v>F</v>
      </c>
      <c r="X274" s="17" t="str">
        <f>VLOOKUP($E274,Samples_Ext!$A:$Y,Samples_Seq!X$2,FALSE)</f>
        <v>01</v>
      </c>
      <c r="Y274" s="17" t="str">
        <f>VLOOKUP($E274,Samples_Ext!$A:$Y,Samples_Seq!Y$2,FALSE)</f>
        <v>PC01722</v>
      </c>
      <c r="Z274" s="17">
        <f>VLOOKUP($E274,Samples_Ext!$A:$Y,Samples_Seq!Z$2,FALSE)</f>
        <v>4.5999999999999996</v>
      </c>
      <c r="AA274" s="17">
        <f>VLOOKUP($E274,Samples_Ext!$A:$Y,Samples_Seq!AA$2,FALSE)</f>
        <v>3.7800000000000007</v>
      </c>
      <c r="AB274" s="17">
        <f>VLOOKUP($E274,Samples_Ext!$A:$Y,Samples_Seq!AB$2,FALSE)</f>
        <v>17.388000000000002</v>
      </c>
      <c r="AC274" s="17" t="str">
        <f>VLOOKUP($E274,Samples_Ext!$A:$Y,Samples_Seq!AC$2,FALSE)</f>
        <v>Yes</v>
      </c>
      <c r="AD274" s="17" t="str">
        <f>VLOOKUP($E274,Samples_Ext!$A:$Y,Samples_Seq!AD$2,FALSE)</f>
        <v>No</v>
      </c>
    </row>
    <row r="275" spans="1:30" s="17" customFormat="1" ht="13.8" hidden="1" x14ac:dyDescent="0.3">
      <c r="A275" s="17" t="s">
        <v>1609</v>
      </c>
      <c r="B275" s="17" t="s">
        <v>1837</v>
      </c>
      <c r="C275" s="17" t="s">
        <v>1721</v>
      </c>
      <c r="D275" s="17" t="s">
        <v>1716</v>
      </c>
      <c r="E275" s="17" t="s">
        <v>237</v>
      </c>
      <c r="F275" s="64" t="str">
        <f t="shared" si="4"/>
        <v>SC249447;</v>
      </c>
      <c r="G275" s="17" t="str">
        <f>IFERROR(VLOOKUP($E275,Samples_Ext!$A:$Y,Samples_Seq!G$2,FALSE),"")</f>
        <v>DZ35298 0036_02</v>
      </c>
      <c r="H275" s="17" t="str">
        <f>VLOOKUP($E275,Samples_Ext!$A:$Y,Samples_Seq!H$2,FALSE)</f>
        <v>Study</v>
      </c>
      <c r="I275" s="17" t="str">
        <f>VLOOKUP($E275,Samples_Ext!$A:$Y,Samples_Seq!I$2,FALSE)</f>
        <v>DZ35298</v>
      </c>
      <c r="J275" s="17">
        <f>VLOOKUP($E275,Samples_Ext!$A:$Y,Samples_Seq!J$2,FALSE)</f>
        <v>36</v>
      </c>
      <c r="K275" s="17" t="str">
        <f>VLOOKUP($E275,Samples_Ext!$A:$Y,Samples_Seq!K$2,FALSE)</f>
        <v>Robogut</v>
      </c>
      <c r="L275" s="17" t="str">
        <f>VLOOKUP($E275,Samples_Ext!$A:$Y,Samples_Seq!L$2,FALSE)</f>
        <v>DZ35298</v>
      </c>
      <c r="M275" s="17" t="str">
        <f>VLOOKUP($E275,Samples_Ext!$A:$Y,Samples_Seq!M$2,FALSE)</f>
        <v>sFEMB-001-R-008</v>
      </c>
      <c r="N275" s="17" t="str">
        <f>VLOOKUP($E275,Samples_Ext!$A:$Y,Samples_Seq!N$2,FALSE)</f>
        <v>Qiagen</v>
      </c>
      <c r="O275" s="17" t="str">
        <f>VLOOKUP($E275,Samples_Ext!$A:$Y,Samples_Seq!O$2,FALSE)</f>
        <v>MagAttract PowerMicrobiome Kit</v>
      </c>
      <c r="P275" s="17" t="str">
        <f>VLOOKUP($E275,Samples_Ext!$A:$Y,Samples_Seq!P$2,FALSE)</f>
        <v>KingFisher</v>
      </c>
      <c r="Q275" s="17" t="str">
        <f>VLOOKUP($E275,Samples_Ext!$A:$Y,Samples_Seq!Q$2,FALSE)</f>
        <v>TissueLyzer</v>
      </c>
      <c r="R275" s="17" t="str">
        <f>VLOOKUP($E275,Samples_Ext!$A:$Y,Samples_Seq!R$2,FALSE)</f>
        <v>Plate</v>
      </c>
      <c r="S275" s="17" t="str">
        <f>VLOOKUP($E275,Samples_Ext!$A:$Y,Samples_Seq!S$2,FALSE)</f>
        <v>None</v>
      </c>
      <c r="T275" s="17" t="str">
        <f>VLOOKUP($E275,Samples_Ext!$A:$Y,Samples_Seq!T$2,FALSE)</f>
        <v>None</v>
      </c>
      <c r="U275" s="17" t="str">
        <f>VLOOKUP($E275,Samples_Ext!$A:$Y,Samples_Seq!U$2,FALSE)</f>
        <v>None</v>
      </c>
      <c r="V275" s="17" t="str">
        <f>VLOOKUP($E275,Samples_Ext!$A:$Y,Samples_Seq!V$2,FALSE)</f>
        <v>None</v>
      </c>
      <c r="W275" s="17" t="str">
        <f>VLOOKUP($E275,Samples_Ext!$A:$Y,Samples_Seq!W$2,FALSE)</f>
        <v>F</v>
      </c>
      <c r="X275" s="17" t="str">
        <f>VLOOKUP($E275,Samples_Ext!$A:$Y,Samples_Seq!X$2,FALSE)</f>
        <v>01</v>
      </c>
      <c r="Y275" s="17" t="str">
        <f>VLOOKUP($E275,Samples_Ext!$A:$Y,Samples_Seq!Y$2,FALSE)</f>
        <v>PC01722</v>
      </c>
      <c r="Z275" s="17">
        <f>VLOOKUP($E275,Samples_Ext!$A:$Y,Samples_Seq!Z$2,FALSE)</f>
        <v>4.5999999999999996</v>
      </c>
      <c r="AA275" s="17">
        <f>VLOOKUP($E275,Samples_Ext!$A:$Y,Samples_Seq!AA$2,FALSE)</f>
        <v>3.7800000000000007</v>
      </c>
      <c r="AB275" s="17">
        <f>VLOOKUP($E275,Samples_Ext!$A:$Y,Samples_Seq!AB$2,FALSE)</f>
        <v>17.388000000000002</v>
      </c>
      <c r="AC275" s="17" t="str">
        <f>VLOOKUP($E275,Samples_Ext!$A:$Y,Samples_Seq!AC$2,FALSE)</f>
        <v>Yes</v>
      </c>
      <c r="AD275" s="17" t="str">
        <f>VLOOKUP($E275,Samples_Ext!$A:$Y,Samples_Seq!AD$2,FALSE)</f>
        <v>No</v>
      </c>
    </row>
    <row r="276" spans="1:30" s="17" customFormat="1" ht="13.8" hidden="1" x14ac:dyDescent="0.3">
      <c r="A276" s="17" t="s">
        <v>241</v>
      </c>
      <c r="B276" s="17" t="s">
        <v>1845</v>
      </c>
      <c r="C276" s="17" t="s">
        <v>1715</v>
      </c>
      <c r="D276" s="17" t="s">
        <v>1716</v>
      </c>
      <c r="E276" s="17" t="s">
        <v>241</v>
      </c>
      <c r="F276" s="64" t="str">
        <f t="shared" si="4"/>
        <v>SC249452;</v>
      </c>
      <c r="G276" s="17" t="str">
        <f>IFERROR(VLOOKUP($E276,Samples_Ext!$A:$Y,Samples_Seq!G$2,FALSE),"")</f>
        <v>DZ35298 0014_01</v>
      </c>
      <c r="H276" s="17" t="str">
        <f>VLOOKUP($E276,Samples_Ext!$A:$Y,Samples_Seq!H$2,FALSE)</f>
        <v>Study</v>
      </c>
      <c r="I276" s="17" t="str">
        <f>VLOOKUP($E276,Samples_Ext!$A:$Y,Samples_Seq!I$2,FALSE)</f>
        <v>DZ35298</v>
      </c>
      <c r="J276" s="17">
        <f>VLOOKUP($E276,Samples_Ext!$A:$Y,Samples_Seq!J$2,FALSE)</f>
        <v>14</v>
      </c>
      <c r="K276" s="17" t="str">
        <f>VLOOKUP($E276,Samples_Ext!$A:$Y,Samples_Seq!K$2,FALSE)</f>
        <v>Robogut</v>
      </c>
      <c r="L276" s="17" t="str">
        <f>VLOOKUP($E276,Samples_Ext!$A:$Y,Samples_Seq!L$2,FALSE)</f>
        <v>DZ35298</v>
      </c>
      <c r="M276" s="17" t="str">
        <f>VLOOKUP($E276,Samples_Ext!$A:$Y,Samples_Seq!M$2,FALSE)</f>
        <v>sFEMB-001-R-008</v>
      </c>
      <c r="N276" s="17" t="str">
        <f>VLOOKUP($E276,Samples_Ext!$A:$Y,Samples_Seq!N$2,FALSE)</f>
        <v>Qiagen</v>
      </c>
      <c r="O276" s="17" t="str">
        <f>VLOOKUP($E276,Samples_Ext!$A:$Y,Samples_Seq!O$2,FALSE)</f>
        <v>MagAttract PowerMicrobiome Kit</v>
      </c>
      <c r="P276" s="17" t="str">
        <f>VLOOKUP($E276,Samples_Ext!$A:$Y,Samples_Seq!P$2,FALSE)</f>
        <v>KingFisher</v>
      </c>
      <c r="Q276" s="17" t="str">
        <f>VLOOKUP($E276,Samples_Ext!$A:$Y,Samples_Seq!Q$2,FALSE)</f>
        <v>TissueLyzer</v>
      </c>
      <c r="R276" s="17" t="str">
        <f>VLOOKUP($E276,Samples_Ext!$A:$Y,Samples_Seq!R$2,FALSE)</f>
        <v>Plate</v>
      </c>
      <c r="S276" s="17" t="str">
        <f>VLOOKUP($E276,Samples_Ext!$A:$Y,Samples_Seq!S$2,FALSE)</f>
        <v>None</v>
      </c>
      <c r="T276" s="17" t="str">
        <f>VLOOKUP($E276,Samples_Ext!$A:$Y,Samples_Seq!T$2,FALSE)</f>
        <v>None</v>
      </c>
      <c r="U276" s="17" t="str">
        <f>VLOOKUP($E276,Samples_Ext!$A:$Y,Samples_Seq!U$2,FALSE)</f>
        <v>None</v>
      </c>
      <c r="V276" s="17" t="str">
        <f>VLOOKUP($E276,Samples_Ext!$A:$Y,Samples_Seq!V$2,FALSE)</f>
        <v>None</v>
      </c>
      <c r="W276" s="17" t="str">
        <f>VLOOKUP($E276,Samples_Ext!$A:$Y,Samples_Seq!W$2,FALSE)</f>
        <v>C</v>
      </c>
      <c r="X276" s="17" t="str">
        <f>VLOOKUP($E276,Samples_Ext!$A:$Y,Samples_Seq!X$2,FALSE)</f>
        <v>02</v>
      </c>
      <c r="Y276" s="17" t="str">
        <f>VLOOKUP($E276,Samples_Ext!$A:$Y,Samples_Seq!Y$2,FALSE)</f>
        <v>PC01722</v>
      </c>
      <c r="Z276" s="17">
        <f>VLOOKUP($E276,Samples_Ext!$A:$Y,Samples_Seq!Z$2,FALSE)</f>
        <v>16</v>
      </c>
      <c r="AA276" s="17">
        <f>VLOOKUP($E276,Samples_Ext!$A:$Y,Samples_Seq!AA$2,FALSE)</f>
        <v>1.5700000000000003</v>
      </c>
      <c r="AB276" s="17">
        <f>VLOOKUP($E276,Samples_Ext!$A:$Y,Samples_Seq!AB$2,FALSE)</f>
        <v>25.120000000000005</v>
      </c>
      <c r="AC276" s="17" t="str">
        <f>VLOOKUP($E276,Samples_Ext!$A:$Y,Samples_Seq!AC$2,FALSE)</f>
        <v>Yes</v>
      </c>
      <c r="AD276" s="17" t="str">
        <f>VLOOKUP($E276,Samples_Ext!$A:$Y,Samples_Seq!AD$2,FALSE)</f>
        <v>No</v>
      </c>
    </row>
    <row r="277" spans="1:30" s="17" customFormat="1" ht="13.8" hidden="1" x14ac:dyDescent="0.3">
      <c r="A277" s="17" t="s">
        <v>1850</v>
      </c>
      <c r="B277" s="17" t="s">
        <v>1851</v>
      </c>
      <c r="C277" s="17" t="s">
        <v>1721</v>
      </c>
      <c r="D277" s="17" t="s">
        <v>1716</v>
      </c>
      <c r="E277" s="17" t="s">
        <v>298</v>
      </c>
      <c r="F277" s="64" t="str">
        <f t="shared" si="4"/>
        <v>SC253182;</v>
      </c>
      <c r="G277" s="17" t="str">
        <f>IFERROR(VLOOKUP($E277,Samples_Ext!$A:$Y,Samples_Seq!G$2,FALSE),"")</f>
        <v>DZ35298 0080_01</v>
      </c>
      <c r="H277" s="17" t="str">
        <f>VLOOKUP($E277,Samples_Ext!$A:$Y,Samples_Seq!H$2,FALSE)</f>
        <v>Study</v>
      </c>
      <c r="I277" s="17" t="str">
        <f>VLOOKUP($E277,Samples_Ext!$A:$Y,Samples_Seq!I$2,FALSE)</f>
        <v>DZ35298</v>
      </c>
      <c r="J277" s="17">
        <f>VLOOKUP($E277,Samples_Ext!$A:$Y,Samples_Seq!J$2,FALSE)</f>
        <v>80</v>
      </c>
      <c r="K277" s="17" t="str">
        <f>VLOOKUP($E277,Samples_Ext!$A:$Y,Samples_Seq!K$2,FALSE)</f>
        <v>Robogut</v>
      </c>
      <c r="L277" s="17" t="str">
        <f>VLOOKUP($E277,Samples_Ext!$A:$Y,Samples_Seq!L$2,FALSE)</f>
        <v>DZ35298</v>
      </c>
      <c r="M277" s="17" t="str">
        <f>VLOOKUP($E277,Samples_Ext!$A:$Y,Samples_Seq!M$2,FALSE)</f>
        <v>sFEMB-001-R-009</v>
      </c>
      <c r="N277" s="17" t="str">
        <f>VLOOKUP($E277,Samples_Ext!$A:$Y,Samples_Seq!N$2,FALSE)</f>
        <v>Qiagen</v>
      </c>
      <c r="O277" s="17" t="str">
        <f>VLOOKUP($E277,Samples_Ext!$A:$Y,Samples_Seq!O$2,FALSE)</f>
        <v>QIAamp with Modifications</v>
      </c>
      <c r="P277" s="17" t="str">
        <f>VLOOKUP($E277,Samples_Ext!$A:$Y,Samples_Seq!P$2,FALSE)</f>
        <v>None</v>
      </c>
      <c r="Q277" s="17" t="str">
        <f>VLOOKUP($E277,Samples_Ext!$A:$Y,Samples_Seq!Q$2,FALSE)</f>
        <v>Vertical</v>
      </c>
      <c r="R277" s="17" t="str">
        <f>VLOOKUP($E277,Samples_Ext!$A:$Y,Samples_Seq!R$2,FALSE)</f>
        <v>Tubes</v>
      </c>
      <c r="S277" s="17" t="str">
        <f>VLOOKUP($E277,Samples_Ext!$A:$Y,Samples_Seq!S$2,FALSE)</f>
        <v>None</v>
      </c>
      <c r="T277" s="17" t="str">
        <f>VLOOKUP($E277,Samples_Ext!$A:$Y,Samples_Seq!T$2,FALSE)</f>
        <v>None</v>
      </c>
      <c r="U277" s="17" t="str">
        <f>VLOOKUP($E277,Samples_Ext!$A:$Y,Samples_Seq!U$2,FALSE)</f>
        <v>None</v>
      </c>
      <c r="V277" s="17" t="str">
        <f>VLOOKUP($E277,Samples_Ext!$A:$Y,Samples_Seq!V$2,FALSE)</f>
        <v>None</v>
      </c>
      <c r="W277" s="17" t="str">
        <f>VLOOKUP($E277,Samples_Ext!$A:$Y,Samples_Seq!W$2,FALSE)</f>
        <v>B</v>
      </c>
      <c r="X277" s="17" t="str">
        <f>VLOOKUP($E277,Samples_Ext!$A:$Y,Samples_Seq!X$2,FALSE)</f>
        <v>01</v>
      </c>
      <c r="Y277" s="17" t="str">
        <f>VLOOKUP($E277,Samples_Ext!$A:$Y,Samples_Seq!Y$2,FALSE)</f>
        <v>PC01913</v>
      </c>
      <c r="Z277" s="17">
        <f>VLOOKUP($E277,Samples_Ext!$A:$Y,Samples_Seq!Z$2,FALSE)</f>
        <v>1</v>
      </c>
      <c r="AA277" s="17">
        <f>VLOOKUP($E277,Samples_Ext!$A:$Y,Samples_Seq!AA$2,FALSE)</f>
        <v>1.1399999999999999</v>
      </c>
      <c r="AB277" s="17">
        <f>VLOOKUP($E277,Samples_Ext!$A:$Y,Samples_Seq!AB$2,FALSE)</f>
        <v>1.1399999999999999</v>
      </c>
      <c r="AC277" s="17" t="str">
        <f>VLOOKUP($E277,Samples_Ext!$A:$Y,Samples_Seq!AC$2,FALSE)</f>
        <v>Yes</v>
      </c>
      <c r="AD277" s="17" t="str">
        <f>VLOOKUP($E277,Samples_Ext!$A:$Y,Samples_Seq!AD$2,FALSE)</f>
        <v>No</v>
      </c>
    </row>
    <row r="278" spans="1:30" s="17" customFormat="1" ht="13.8" hidden="1" x14ac:dyDescent="0.3">
      <c r="A278" s="17" t="s">
        <v>2007</v>
      </c>
      <c r="B278" s="17" t="s">
        <v>2008</v>
      </c>
      <c r="C278" s="17" t="s">
        <v>1969</v>
      </c>
      <c r="D278" s="17" t="s">
        <v>1970</v>
      </c>
      <c r="E278" s="17" t="s">
        <v>298</v>
      </c>
      <c r="F278" s="64" t="str">
        <f t="shared" si="4"/>
        <v>SC253182;</v>
      </c>
      <c r="G278" s="17" t="str">
        <f>IFERROR(VLOOKUP($E278,Samples_Ext!$A:$Y,Samples_Seq!G$2,FALSE),"")</f>
        <v>DZ35298 0080_01</v>
      </c>
      <c r="H278" s="17" t="str">
        <f>VLOOKUP($E278,Samples_Ext!$A:$Y,Samples_Seq!H$2,FALSE)</f>
        <v>Study</v>
      </c>
      <c r="I278" s="17" t="str">
        <f>VLOOKUP($E278,Samples_Ext!$A:$Y,Samples_Seq!I$2,FALSE)</f>
        <v>DZ35298</v>
      </c>
      <c r="J278" s="17">
        <f>VLOOKUP($E278,Samples_Ext!$A:$Y,Samples_Seq!J$2,FALSE)</f>
        <v>80</v>
      </c>
      <c r="K278" s="17" t="str">
        <f>VLOOKUP($E278,Samples_Ext!$A:$Y,Samples_Seq!K$2,FALSE)</f>
        <v>Robogut</v>
      </c>
      <c r="L278" s="17" t="str">
        <f>VLOOKUP($E278,Samples_Ext!$A:$Y,Samples_Seq!L$2,FALSE)</f>
        <v>DZ35298</v>
      </c>
      <c r="M278" s="17" t="str">
        <f>VLOOKUP($E278,Samples_Ext!$A:$Y,Samples_Seq!M$2,FALSE)</f>
        <v>sFEMB-001-R-009</v>
      </c>
      <c r="N278" s="17" t="str">
        <f>VLOOKUP($E278,Samples_Ext!$A:$Y,Samples_Seq!N$2,FALSE)</f>
        <v>Qiagen</v>
      </c>
      <c r="O278" s="17" t="str">
        <f>VLOOKUP($E278,Samples_Ext!$A:$Y,Samples_Seq!O$2,FALSE)</f>
        <v>QIAamp with Modifications</v>
      </c>
      <c r="P278" s="17" t="str">
        <f>VLOOKUP($E278,Samples_Ext!$A:$Y,Samples_Seq!P$2,FALSE)</f>
        <v>None</v>
      </c>
      <c r="Q278" s="17" t="str">
        <f>VLOOKUP($E278,Samples_Ext!$A:$Y,Samples_Seq!Q$2,FALSE)</f>
        <v>Vertical</v>
      </c>
      <c r="R278" s="17" t="str">
        <f>VLOOKUP($E278,Samples_Ext!$A:$Y,Samples_Seq!R$2,FALSE)</f>
        <v>Tubes</v>
      </c>
      <c r="S278" s="17" t="str">
        <f>VLOOKUP($E278,Samples_Ext!$A:$Y,Samples_Seq!S$2,FALSE)</f>
        <v>None</v>
      </c>
      <c r="T278" s="17" t="str">
        <f>VLOOKUP($E278,Samples_Ext!$A:$Y,Samples_Seq!T$2,FALSE)</f>
        <v>None</v>
      </c>
      <c r="U278" s="17" t="str">
        <f>VLOOKUP($E278,Samples_Ext!$A:$Y,Samples_Seq!U$2,FALSE)</f>
        <v>None</v>
      </c>
      <c r="V278" s="17" t="str">
        <f>VLOOKUP($E278,Samples_Ext!$A:$Y,Samples_Seq!V$2,FALSE)</f>
        <v>None</v>
      </c>
      <c r="W278" s="17" t="str">
        <f>VLOOKUP($E278,Samples_Ext!$A:$Y,Samples_Seq!W$2,FALSE)</f>
        <v>B</v>
      </c>
      <c r="X278" s="17" t="str">
        <f>VLOOKUP($E278,Samples_Ext!$A:$Y,Samples_Seq!X$2,FALSE)</f>
        <v>01</v>
      </c>
      <c r="Y278" s="17" t="str">
        <f>VLOOKUP($E278,Samples_Ext!$A:$Y,Samples_Seq!Y$2,FALSE)</f>
        <v>PC01913</v>
      </c>
      <c r="Z278" s="17">
        <f>VLOOKUP($E278,Samples_Ext!$A:$Y,Samples_Seq!Z$2,FALSE)</f>
        <v>1</v>
      </c>
      <c r="AA278" s="17">
        <f>VLOOKUP($E278,Samples_Ext!$A:$Y,Samples_Seq!AA$2,FALSE)</f>
        <v>1.1399999999999999</v>
      </c>
      <c r="AB278" s="17">
        <f>VLOOKUP($E278,Samples_Ext!$A:$Y,Samples_Seq!AB$2,FALSE)</f>
        <v>1.1399999999999999</v>
      </c>
      <c r="AC278" s="17" t="str">
        <f>VLOOKUP($E278,Samples_Ext!$A:$Y,Samples_Seq!AC$2,FALSE)</f>
        <v>Yes</v>
      </c>
      <c r="AD278" s="17" t="str">
        <f>VLOOKUP($E278,Samples_Ext!$A:$Y,Samples_Seq!AD$2,FALSE)</f>
        <v>No</v>
      </c>
    </row>
    <row r="279" spans="1:30" s="17" customFormat="1" ht="13.8" hidden="1" x14ac:dyDescent="0.3">
      <c r="A279" s="17" t="s">
        <v>1857</v>
      </c>
      <c r="B279" s="17" t="s">
        <v>1858</v>
      </c>
      <c r="C279" s="17" t="s">
        <v>1721</v>
      </c>
      <c r="D279" s="17" t="s">
        <v>1716</v>
      </c>
      <c r="E279" s="17" t="s">
        <v>302</v>
      </c>
      <c r="F279" s="64" t="str">
        <f t="shared" si="4"/>
        <v>SC253186;</v>
      </c>
      <c r="G279" s="17" t="str">
        <f>IFERROR(VLOOKUP($E279,Samples_Ext!$A:$Y,Samples_Seq!G$2,FALSE),"")</f>
        <v>DZ35298 0010_01</v>
      </c>
      <c r="H279" s="17" t="str">
        <f>VLOOKUP($E279,Samples_Ext!$A:$Y,Samples_Seq!H$2,FALSE)</f>
        <v>Study</v>
      </c>
      <c r="I279" s="17" t="str">
        <f>VLOOKUP($E279,Samples_Ext!$A:$Y,Samples_Seq!I$2,FALSE)</f>
        <v>DZ35298</v>
      </c>
      <c r="J279" s="17">
        <f>VLOOKUP($E279,Samples_Ext!$A:$Y,Samples_Seq!J$2,FALSE)</f>
        <v>10</v>
      </c>
      <c r="K279" s="17" t="str">
        <f>VLOOKUP($E279,Samples_Ext!$A:$Y,Samples_Seq!K$2,FALSE)</f>
        <v>Robogut</v>
      </c>
      <c r="L279" s="17" t="str">
        <f>VLOOKUP($E279,Samples_Ext!$A:$Y,Samples_Seq!L$2,FALSE)</f>
        <v>DZ35298</v>
      </c>
      <c r="M279" s="17" t="str">
        <f>VLOOKUP($E279,Samples_Ext!$A:$Y,Samples_Seq!M$2,FALSE)</f>
        <v>sFEMB-001-R-009</v>
      </c>
      <c r="N279" s="17" t="str">
        <f>VLOOKUP($E279,Samples_Ext!$A:$Y,Samples_Seq!N$2,FALSE)</f>
        <v>Qiagen</v>
      </c>
      <c r="O279" s="17" t="str">
        <f>VLOOKUP($E279,Samples_Ext!$A:$Y,Samples_Seq!O$2,FALSE)</f>
        <v>QIAamp with Modifications</v>
      </c>
      <c r="P279" s="17" t="str">
        <f>VLOOKUP($E279,Samples_Ext!$A:$Y,Samples_Seq!P$2,FALSE)</f>
        <v>None</v>
      </c>
      <c r="Q279" s="17" t="str">
        <f>VLOOKUP($E279,Samples_Ext!$A:$Y,Samples_Seq!Q$2,FALSE)</f>
        <v>Vertical</v>
      </c>
      <c r="R279" s="17" t="str">
        <f>VLOOKUP($E279,Samples_Ext!$A:$Y,Samples_Seq!R$2,FALSE)</f>
        <v>Tubes</v>
      </c>
      <c r="S279" s="17" t="str">
        <f>VLOOKUP($E279,Samples_Ext!$A:$Y,Samples_Seq!S$2,FALSE)</f>
        <v>None</v>
      </c>
      <c r="T279" s="17" t="str">
        <f>VLOOKUP($E279,Samples_Ext!$A:$Y,Samples_Seq!T$2,FALSE)</f>
        <v>None</v>
      </c>
      <c r="U279" s="17" t="str">
        <f>VLOOKUP($E279,Samples_Ext!$A:$Y,Samples_Seq!U$2,FALSE)</f>
        <v>None</v>
      </c>
      <c r="V279" s="17" t="str">
        <f>VLOOKUP($E279,Samples_Ext!$A:$Y,Samples_Seq!V$2,FALSE)</f>
        <v>None</v>
      </c>
      <c r="W279" s="17" t="str">
        <f>VLOOKUP($E279,Samples_Ext!$A:$Y,Samples_Seq!W$2,FALSE)</f>
        <v>F</v>
      </c>
      <c r="X279" s="17" t="str">
        <f>VLOOKUP($E279,Samples_Ext!$A:$Y,Samples_Seq!X$2,FALSE)</f>
        <v>01</v>
      </c>
      <c r="Y279" s="17" t="str">
        <f>VLOOKUP($E279,Samples_Ext!$A:$Y,Samples_Seq!Y$2,FALSE)</f>
        <v>PC01913</v>
      </c>
      <c r="Z279" s="17">
        <f>VLOOKUP($E279,Samples_Ext!$A:$Y,Samples_Seq!Z$2,FALSE)</f>
        <v>1</v>
      </c>
      <c r="AA279" s="17">
        <f>VLOOKUP($E279,Samples_Ext!$A:$Y,Samples_Seq!AA$2,FALSE)</f>
        <v>0.93</v>
      </c>
      <c r="AB279" s="17">
        <f>VLOOKUP($E279,Samples_Ext!$A:$Y,Samples_Seq!AB$2,FALSE)</f>
        <v>0.93</v>
      </c>
      <c r="AC279" s="17" t="str">
        <f>VLOOKUP($E279,Samples_Ext!$A:$Y,Samples_Seq!AC$2,FALSE)</f>
        <v>Yes</v>
      </c>
      <c r="AD279" s="17" t="str">
        <f>VLOOKUP($E279,Samples_Ext!$A:$Y,Samples_Seq!AD$2,FALSE)</f>
        <v>No</v>
      </c>
    </row>
    <row r="280" spans="1:30" s="17" customFormat="1" ht="13.8" hidden="1" x14ac:dyDescent="0.3">
      <c r="A280" s="17" t="s">
        <v>2013</v>
      </c>
      <c r="B280" s="17" t="s">
        <v>2014</v>
      </c>
      <c r="C280" s="17" t="s">
        <v>1969</v>
      </c>
      <c r="D280" s="17" t="s">
        <v>1970</v>
      </c>
      <c r="E280" s="17" t="s">
        <v>302</v>
      </c>
      <c r="F280" s="64" t="str">
        <f t="shared" si="4"/>
        <v>SC253186;</v>
      </c>
      <c r="G280" s="17" t="str">
        <f>IFERROR(VLOOKUP($E280,Samples_Ext!$A:$Y,Samples_Seq!G$2,FALSE),"")</f>
        <v>DZ35298 0010_01</v>
      </c>
      <c r="H280" s="17" t="str">
        <f>VLOOKUP($E280,Samples_Ext!$A:$Y,Samples_Seq!H$2,FALSE)</f>
        <v>Study</v>
      </c>
      <c r="I280" s="17" t="str">
        <f>VLOOKUP($E280,Samples_Ext!$A:$Y,Samples_Seq!I$2,FALSE)</f>
        <v>DZ35298</v>
      </c>
      <c r="J280" s="17">
        <f>VLOOKUP($E280,Samples_Ext!$A:$Y,Samples_Seq!J$2,FALSE)</f>
        <v>10</v>
      </c>
      <c r="K280" s="17" t="str">
        <f>VLOOKUP($E280,Samples_Ext!$A:$Y,Samples_Seq!K$2,FALSE)</f>
        <v>Robogut</v>
      </c>
      <c r="L280" s="17" t="str">
        <f>VLOOKUP($E280,Samples_Ext!$A:$Y,Samples_Seq!L$2,FALSE)</f>
        <v>DZ35298</v>
      </c>
      <c r="M280" s="17" t="str">
        <f>VLOOKUP($E280,Samples_Ext!$A:$Y,Samples_Seq!M$2,FALSE)</f>
        <v>sFEMB-001-R-009</v>
      </c>
      <c r="N280" s="17" t="str">
        <f>VLOOKUP($E280,Samples_Ext!$A:$Y,Samples_Seq!N$2,FALSE)</f>
        <v>Qiagen</v>
      </c>
      <c r="O280" s="17" t="str">
        <f>VLOOKUP($E280,Samples_Ext!$A:$Y,Samples_Seq!O$2,FALSE)</f>
        <v>QIAamp with Modifications</v>
      </c>
      <c r="P280" s="17" t="str">
        <f>VLOOKUP($E280,Samples_Ext!$A:$Y,Samples_Seq!P$2,FALSE)</f>
        <v>None</v>
      </c>
      <c r="Q280" s="17" t="str">
        <f>VLOOKUP($E280,Samples_Ext!$A:$Y,Samples_Seq!Q$2,FALSE)</f>
        <v>Vertical</v>
      </c>
      <c r="R280" s="17" t="str">
        <f>VLOOKUP($E280,Samples_Ext!$A:$Y,Samples_Seq!R$2,FALSE)</f>
        <v>Tubes</v>
      </c>
      <c r="S280" s="17" t="str">
        <f>VLOOKUP($E280,Samples_Ext!$A:$Y,Samples_Seq!S$2,FALSE)</f>
        <v>None</v>
      </c>
      <c r="T280" s="17" t="str">
        <f>VLOOKUP($E280,Samples_Ext!$A:$Y,Samples_Seq!T$2,FALSE)</f>
        <v>None</v>
      </c>
      <c r="U280" s="17" t="str">
        <f>VLOOKUP($E280,Samples_Ext!$A:$Y,Samples_Seq!U$2,FALSE)</f>
        <v>None</v>
      </c>
      <c r="V280" s="17" t="str">
        <f>VLOOKUP($E280,Samples_Ext!$A:$Y,Samples_Seq!V$2,FALSE)</f>
        <v>None</v>
      </c>
      <c r="W280" s="17" t="str">
        <f>VLOOKUP($E280,Samples_Ext!$A:$Y,Samples_Seq!W$2,FALSE)</f>
        <v>F</v>
      </c>
      <c r="X280" s="17" t="str">
        <f>VLOOKUP($E280,Samples_Ext!$A:$Y,Samples_Seq!X$2,FALSE)</f>
        <v>01</v>
      </c>
      <c r="Y280" s="17" t="str">
        <f>VLOOKUP($E280,Samples_Ext!$A:$Y,Samples_Seq!Y$2,FALSE)</f>
        <v>PC01913</v>
      </c>
      <c r="Z280" s="17">
        <f>VLOOKUP($E280,Samples_Ext!$A:$Y,Samples_Seq!Z$2,FALSE)</f>
        <v>1</v>
      </c>
      <c r="AA280" s="17">
        <f>VLOOKUP($E280,Samples_Ext!$A:$Y,Samples_Seq!AA$2,FALSE)</f>
        <v>0.93</v>
      </c>
      <c r="AB280" s="17">
        <f>VLOOKUP($E280,Samples_Ext!$A:$Y,Samples_Seq!AB$2,FALSE)</f>
        <v>0.93</v>
      </c>
      <c r="AC280" s="17" t="str">
        <f>VLOOKUP($E280,Samples_Ext!$A:$Y,Samples_Seq!AC$2,FALSE)</f>
        <v>Yes</v>
      </c>
      <c r="AD280" s="17" t="str">
        <f>VLOOKUP($E280,Samples_Ext!$A:$Y,Samples_Seq!AD$2,FALSE)</f>
        <v>No</v>
      </c>
    </row>
    <row r="281" spans="1:30" s="17" customFormat="1" ht="13.8" hidden="1" x14ac:dyDescent="0.3">
      <c r="A281" s="17" t="s">
        <v>309</v>
      </c>
      <c r="B281" s="17" t="s">
        <v>1867</v>
      </c>
      <c r="C281" s="17" t="s">
        <v>1721</v>
      </c>
      <c r="D281" s="17" t="s">
        <v>1716</v>
      </c>
      <c r="E281" s="17" t="s">
        <v>309</v>
      </c>
      <c r="F281" s="64" t="str">
        <f t="shared" si="4"/>
        <v>SC253193;</v>
      </c>
      <c r="G281" s="17" t="str">
        <f>IFERROR(VLOOKUP($E281,Samples_Ext!$A:$Y,Samples_Seq!G$2,FALSE),"")</f>
        <v>DZ35298 0021_02</v>
      </c>
      <c r="H281" s="17" t="str">
        <f>VLOOKUP($E281,Samples_Ext!$A:$Y,Samples_Seq!H$2,FALSE)</f>
        <v>Study</v>
      </c>
      <c r="I281" s="17" t="str">
        <f>VLOOKUP($E281,Samples_Ext!$A:$Y,Samples_Seq!I$2,FALSE)</f>
        <v>DZ35298</v>
      </c>
      <c r="J281" s="17">
        <f>VLOOKUP($E281,Samples_Ext!$A:$Y,Samples_Seq!J$2,FALSE)</f>
        <v>21</v>
      </c>
      <c r="K281" s="17" t="str">
        <f>VLOOKUP($E281,Samples_Ext!$A:$Y,Samples_Seq!K$2,FALSE)</f>
        <v>Robogut</v>
      </c>
      <c r="L281" s="17" t="str">
        <f>VLOOKUP($E281,Samples_Ext!$A:$Y,Samples_Seq!L$2,FALSE)</f>
        <v>DZ35298</v>
      </c>
      <c r="M281" s="17" t="str">
        <f>VLOOKUP($E281,Samples_Ext!$A:$Y,Samples_Seq!M$2,FALSE)</f>
        <v>sFEMB-001-R-010</v>
      </c>
      <c r="N281" s="17" t="str">
        <f>VLOOKUP($E281,Samples_Ext!$A:$Y,Samples_Seq!N$2,FALSE)</f>
        <v>Qiagen</v>
      </c>
      <c r="O281" s="17" t="str">
        <f>VLOOKUP($E281,Samples_Ext!$A:$Y,Samples_Seq!O$2,FALSE)</f>
        <v>QIAamp with Modifications</v>
      </c>
      <c r="P281" s="17" t="str">
        <f>VLOOKUP($E281,Samples_Ext!$A:$Y,Samples_Seq!P$2,FALSE)</f>
        <v>None</v>
      </c>
      <c r="Q281" s="17" t="str">
        <f>VLOOKUP($E281,Samples_Ext!$A:$Y,Samples_Seq!Q$2,FALSE)</f>
        <v>Vertical</v>
      </c>
      <c r="R281" s="17" t="str">
        <f>VLOOKUP($E281,Samples_Ext!$A:$Y,Samples_Seq!R$2,FALSE)</f>
        <v>Tubes</v>
      </c>
      <c r="S281" s="17" t="str">
        <f>VLOOKUP($E281,Samples_Ext!$A:$Y,Samples_Seq!S$2,FALSE)</f>
        <v>None</v>
      </c>
      <c r="T281" s="17" t="str">
        <f>VLOOKUP($E281,Samples_Ext!$A:$Y,Samples_Seq!T$2,FALSE)</f>
        <v>None</v>
      </c>
      <c r="U281" s="17" t="str">
        <f>VLOOKUP($E281,Samples_Ext!$A:$Y,Samples_Seq!U$2,FALSE)</f>
        <v>None</v>
      </c>
      <c r="V281" s="17" t="str">
        <f>VLOOKUP($E281,Samples_Ext!$A:$Y,Samples_Seq!V$2,FALSE)</f>
        <v>None</v>
      </c>
      <c r="W281" s="17" t="str">
        <f>VLOOKUP($E281,Samples_Ext!$A:$Y,Samples_Seq!W$2,FALSE)</f>
        <v>A</v>
      </c>
      <c r="X281" s="17" t="str">
        <f>VLOOKUP($E281,Samples_Ext!$A:$Y,Samples_Seq!X$2,FALSE)</f>
        <v>01</v>
      </c>
      <c r="Y281" s="17" t="str">
        <f>VLOOKUP($E281,Samples_Ext!$A:$Y,Samples_Seq!Y$2,FALSE)</f>
        <v>PC01914</v>
      </c>
      <c r="Z281" s="17">
        <f>VLOOKUP($E281,Samples_Ext!$A:$Y,Samples_Seq!Z$2,FALSE)</f>
        <v>0.3</v>
      </c>
      <c r="AA281" s="17">
        <f>VLOOKUP($E281,Samples_Ext!$A:$Y,Samples_Seq!AA$2,FALSE)</f>
        <v>1.6300000000000001</v>
      </c>
      <c r="AB281" s="17">
        <f>VLOOKUP($E281,Samples_Ext!$A:$Y,Samples_Seq!AB$2,FALSE)</f>
        <v>0.48899999999999999</v>
      </c>
      <c r="AC281" s="17" t="str">
        <f>VLOOKUP($E281,Samples_Ext!$A:$Y,Samples_Seq!AC$2,FALSE)</f>
        <v>Yes</v>
      </c>
      <c r="AD281" s="17" t="str">
        <f>VLOOKUP($E281,Samples_Ext!$A:$Y,Samples_Seq!AD$2,FALSE)</f>
        <v>No</v>
      </c>
    </row>
    <row r="282" spans="1:30" s="17" customFormat="1" ht="13.8" hidden="1" x14ac:dyDescent="0.3">
      <c r="A282" s="17" t="s">
        <v>1883</v>
      </c>
      <c r="B282" s="17" t="s">
        <v>1884</v>
      </c>
      <c r="C282" s="17" t="s">
        <v>1721</v>
      </c>
      <c r="D282" s="17" t="s">
        <v>1716</v>
      </c>
      <c r="E282" s="17" t="s">
        <v>316</v>
      </c>
      <c r="F282" s="64" t="str">
        <f t="shared" si="4"/>
        <v>SC253200;</v>
      </c>
      <c r="G282" s="17" t="str">
        <f>IFERROR(VLOOKUP($E282,Samples_Ext!$A:$Y,Samples_Seq!G$2,FALSE),"")</f>
        <v>DZ35298 0036_01</v>
      </c>
      <c r="H282" s="17" t="str">
        <f>VLOOKUP($E282,Samples_Ext!$A:$Y,Samples_Seq!H$2,FALSE)</f>
        <v>Study</v>
      </c>
      <c r="I282" s="17" t="str">
        <f>VLOOKUP($E282,Samples_Ext!$A:$Y,Samples_Seq!I$2,FALSE)</f>
        <v>DZ35298</v>
      </c>
      <c r="J282" s="17">
        <f>VLOOKUP($E282,Samples_Ext!$A:$Y,Samples_Seq!J$2,FALSE)</f>
        <v>36</v>
      </c>
      <c r="K282" s="17" t="str">
        <f>VLOOKUP($E282,Samples_Ext!$A:$Y,Samples_Seq!K$2,FALSE)</f>
        <v>Robogut</v>
      </c>
      <c r="L282" s="17" t="str">
        <f>VLOOKUP($E282,Samples_Ext!$A:$Y,Samples_Seq!L$2,FALSE)</f>
        <v>DZ35298</v>
      </c>
      <c r="M282" s="17" t="str">
        <f>VLOOKUP($E282,Samples_Ext!$A:$Y,Samples_Seq!M$2,FALSE)</f>
        <v>sFEMB-001-R-010</v>
      </c>
      <c r="N282" s="17" t="str">
        <f>VLOOKUP($E282,Samples_Ext!$A:$Y,Samples_Seq!N$2,FALSE)</f>
        <v>Qiagen</v>
      </c>
      <c r="O282" s="17" t="str">
        <f>VLOOKUP($E282,Samples_Ext!$A:$Y,Samples_Seq!O$2,FALSE)</f>
        <v>QIAamp with Modifications</v>
      </c>
      <c r="P282" s="17" t="str">
        <f>VLOOKUP($E282,Samples_Ext!$A:$Y,Samples_Seq!P$2,FALSE)</f>
        <v>None</v>
      </c>
      <c r="Q282" s="17" t="str">
        <f>VLOOKUP($E282,Samples_Ext!$A:$Y,Samples_Seq!Q$2,FALSE)</f>
        <v>Vertical</v>
      </c>
      <c r="R282" s="17" t="str">
        <f>VLOOKUP($E282,Samples_Ext!$A:$Y,Samples_Seq!R$2,FALSE)</f>
        <v>Tubes</v>
      </c>
      <c r="S282" s="17" t="str">
        <f>VLOOKUP($E282,Samples_Ext!$A:$Y,Samples_Seq!S$2,FALSE)</f>
        <v>None</v>
      </c>
      <c r="T282" s="17" t="str">
        <f>VLOOKUP($E282,Samples_Ext!$A:$Y,Samples_Seq!T$2,FALSE)</f>
        <v>None</v>
      </c>
      <c r="U282" s="17" t="str">
        <f>VLOOKUP($E282,Samples_Ext!$A:$Y,Samples_Seq!U$2,FALSE)</f>
        <v>None</v>
      </c>
      <c r="V282" s="17" t="str">
        <f>VLOOKUP($E282,Samples_Ext!$A:$Y,Samples_Seq!V$2,FALSE)</f>
        <v>None</v>
      </c>
      <c r="W282" s="17" t="str">
        <f>VLOOKUP($E282,Samples_Ext!$A:$Y,Samples_Seq!W$2,FALSE)</f>
        <v>H</v>
      </c>
      <c r="X282" s="17" t="str">
        <f>VLOOKUP($E282,Samples_Ext!$A:$Y,Samples_Seq!X$2,FALSE)</f>
        <v>01</v>
      </c>
      <c r="Y282" s="17" t="str">
        <f>VLOOKUP($E282,Samples_Ext!$A:$Y,Samples_Seq!Y$2,FALSE)</f>
        <v>PC01914</v>
      </c>
      <c r="Z282" s="17">
        <f>VLOOKUP($E282,Samples_Ext!$A:$Y,Samples_Seq!Z$2,FALSE)</f>
        <v>0</v>
      </c>
      <c r="AA282" s="17" t="e">
        <f>VLOOKUP($E282,Samples_Ext!$A:$Y,Samples_Seq!AA$2,FALSE)</f>
        <v>#DIV/0!</v>
      </c>
      <c r="AB282" s="17">
        <f>VLOOKUP($E282,Samples_Ext!$A:$Y,Samples_Seq!AB$2,FALSE)</f>
        <v>0</v>
      </c>
      <c r="AC282" s="17" t="str">
        <f>VLOOKUP($E282,Samples_Ext!$A:$Y,Samples_Seq!AC$2,FALSE)</f>
        <v>Yes</v>
      </c>
      <c r="AD282" s="17" t="str">
        <f>VLOOKUP($E282,Samples_Ext!$A:$Y,Samples_Seq!AD$2,FALSE)</f>
        <v>No</v>
      </c>
    </row>
    <row r="283" spans="1:30" s="17" customFormat="1" ht="13.8" hidden="1" x14ac:dyDescent="0.3">
      <c r="A283" s="17" t="s">
        <v>2020</v>
      </c>
      <c r="B283" s="17" t="s">
        <v>2021</v>
      </c>
      <c r="C283" s="17" t="s">
        <v>1969</v>
      </c>
      <c r="D283" s="17" t="s">
        <v>1970</v>
      </c>
      <c r="E283" s="17" t="s">
        <v>316</v>
      </c>
      <c r="F283" s="64" t="str">
        <f t="shared" si="4"/>
        <v>SC253200;</v>
      </c>
      <c r="G283" s="17" t="str">
        <f>IFERROR(VLOOKUP($E283,Samples_Ext!$A:$Y,Samples_Seq!G$2,FALSE),"")</f>
        <v>DZ35298 0036_01</v>
      </c>
      <c r="H283" s="17" t="str">
        <f>VLOOKUP($E283,Samples_Ext!$A:$Y,Samples_Seq!H$2,FALSE)</f>
        <v>Study</v>
      </c>
      <c r="I283" s="17" t="str">
        <f>VLOOKUP($E283,Samples_Ext!$A:$Y,Samples_Seq!I$2,FALSE)</f>
        <v>DZ35298</v>
      </c>
      <c r="J283" s="17">
        <f>VLOOKUP($E283,Samples_Ext!$A:$Y,Samples_Seq!J$2,FALSE)</f>
        <v>36</v>
      </c>
      <c r="K283" s="17" t="str">
        <f>VLOOKUP($E283,Samples_Ext!$A:$Y,Samples_Seq!K$2,FALSE)</f>
        <v>Robogut</v>
      </c>
      <c r="L283" s="17" t="str">
        <f>VLOOKUP($E283,Samples_Ext!$A:$Y,Samples_Seq!L$2,FALSE)</f>
        <v>DZ35298</v>
      </c>
      <c r="M283" s="17" t="str">
        <f>VLOOKUP($E283,Samples_Ext!$A:$Y,Samples_Seq!M$2,FALSE)</f>
        <v>sFEMB-001-R-010</v>
      </c>
      <c r="N283" s="17" t="str">
        <f>VLOOKUP($E283,Samples_Ext!$A:$Y,Samples_Seq!N$2,FALSE)</f>
        <v>Qiagen</v>
      </c>
      <c r="O283" s="17" t="str">
        <f>VLOOKUP($E283,Samples_Ext!$A:$Y,Samples_Seq!O$2,FALSE)</f>
        <v>QIAamp with Modifications</v>
      </c>
      <c r="P283" s="17" t="str">
        <f>VLOOKUP($E283,Samples_Ext!$A:$Y,Samples_Seq!P$2,FALSE)</f>
        <v>None</v>
      </c>
      <c r="Q283" s="17" t="str">
        <f>VLOOKUP($E283,Samples_Ext!$A:$Y,Samples_Seq!Q$2,FALSE)</f>
        <v>Vertical</v>
      </c>
      <c r="R283" s="17" t="str">
        <f>VLOOKUP($E283,Samples_Ext!$A:$Y,Samples_Seq!R$2,FALSE)</f>
        <v>Tubes</v>
      </c>
      <c r="S283" s="17" t="str">
        <f>VLOOKUP($E283,Samples_Ext!$A:$Y,Samples_Seq!S$2,FALSE)</f>
        <v>None</v>
      </c>
      <c r="T283" s="17" t="str">
        <f>VLOOKUP($E283,Samples_Ext!$A:$Y,Samples_Seq!T$2,FALSE)</f>
        <v>None</v>
      </c>
      <c r="U283" s="17" t="str">
        <f>VLOOKUP($E283,Samples_Ext!$A:$Y,Samples_Seq!U$2,FALSE)</f>
        <v>None</v>
      </c>
      <c r="V283" s="17" t="str">
        <f>VLOOKUP($E283,Samples_Ext!$A:$Y,Samples_Seq!V$2,FALSE)</f>
        <v>None</v>
      </c>
      <c r="W283" s="17" t="str">
        <f>VLOOKUP($E283,Samples_Ext!$A:$Y,Samples_Seq!W$2,FALSE)</f>
        <v>H</v>
      </c>
      <c r="X283" s="17" t="str">
        <f>VLOOKUP($E283,Samples_Ext!$A:$Y,Samples_Seq!X$2,FALSE)</f>
        <v>01</v>
      </c>
      <c r="Y283" s="17" t="str">
        <f>VLOOKUP($E283,Samples_Ext!$A:$Y,Samples_Seq!Y$2,FALSE)</f>
        <v>PC01914</v>
      </c>
      <c r="Z283" s="17">
        <f>VLOOKUP($E283,Samples_Ext!$A:$Y,Samples_Seq!Z$2,FALSE)</f>
        <v>0</v>
      </c>
      <c r="AA283" s="17" t="e">
        <f>VLOOKUP($E283,Samples_Ext!$A:$Y,Samples_Seq!AA$2,FALSE)</f>
        <v>#DIV/0!</v>
      </c>
      <c r="AB283" s="17">
        <f>VLOOKUP($E283,Samples_Ext!$A:$Y,Samples_Seq!AB$2,FALSE)</f>
        <v>0</v>
      </c>
      <c r="AC283" s="17" t="str">
        <f>VLOOKUP($E283,Samples_Ext!$A:$Y,Samples_Seq!AC$2,FALSE)</f>
        <v>Yes</v>
      </c>
      <c r="AD283" s="17" t="str">
        <f>VLOOKUP($E283,Samples_Ext!$A:$Y,Samples_Seq!AD$2,FALSE)</f>
        <v>No</v>
      </c>
    </row>
    <row r="284" spans="1:30" s="17" customFormat="1" ht="13.8" hidden="1" x14ac:dyDescent="0.3">
      <c r="A284" s="17" t="s">
        <v>324</v>
      </c>
      <c r="B284" s="17" t="s">
        <v>2025</v>
      </c>
      <c r="C284" s="17" t="s">
        <v>1969</v>
      </c>
      <c r="D284" s="17" t="s">
        <v>1970</v>
      </c>
      <c r="E284" s="17" t="s">
        <v>324</v>
      </c>
      <c r="F284" s="64" t="str">
        <f t="shared" si="4"/>
        <v>SC253845;</v>
      </c>
      <c r="G284" s="17" t="str">
        <f>IFERROR(VLOOKUP($E284,Samples_Ext!$A:$Y,Samples_Seq!G$2,FALSE),"")</f>
        <v>DZ35298 0013_02</v>
      </c>
      <c r="H284" s="17" t="str">
        <f>VLOOKUP($E284,Samples_Ext!$A:$Y,Samples_Seq!H$2,FALSE)</f>
        <v>Study</v>
      </c>
      <c r="I284" s="17" t="str">
        <f>VLOOKUP($E284,Samples_Ext!$A:$Y,Samples_Seq!I$2,FALSE)</f>
        <v>DZ35298</v>
      </c>
      <c r="J284" s="17">
        <f>VLOOKUP($E284,Samples_Ext!$A:$Y,Samples_Seq!J$2,FALSE)</f>
        <v>13</v>
      </c>
      <c r="K284" s="17" t="str">
        <f>VLOOKUP($E284,Samples_Ext!$A:$Y,Samples_Seq!K$2,FALSE)</f>
        <v>Robogut</v>
      </c>
      <c r="L284" s="17" t="str">
        <f>VLOOKUP($E284,Samples_Ext!$A:$Y,Samples_Seq!L$2,FALSE)</f>
        <v>DZ35298</v>
      </c>
      <c r="M284" s="17" t="str">
        <f>VLOOKUP($E284,Samples_Ext!$A:$Y,Samples_Seq!M$2,FALSE)</f>
        <v>sFEMB-001-R-011</v>
      </c>
      <c r="N284" s="17" t="str">
        <f>VLOOKUP($E284,Samples_Ext!$A:$Y,Samples_Seq!N$2,FALSE)</f>
        <v>Qiagen</v>
      </c>
      <c r="O284" s="17" t="str">
        <f>VLOOKUP($E284,Samples_Ext!$A:$Y,Samples_Seq!O$2,FALSE)</f>
        <v>DSP Virus</v>
      </c>
      <c r="P284" s="17" t="str">
        <f>VLOOKUP($E284,Samples_Ext!$A:$Y,Samples_Seq!P$2,FALSE)</f>
        <v>QIASymphony</v>
      </c>
      <c r="Q284" s="17" t="str">
        <f>VLOOKUP($E284,Samples_Ext!$A:$Y,Samples_Seq!Q$2,FALSE)</f>
        <v>Vertical</v>
      </c>
      <c r="R284" s="17" t="str">
        <f>VLOOKUP($E284,Samples_Ext!$A:$Y,Samples_Seq!R$2,FALSE)</f>
        <v>Tubes</v>
      </c>
      <c r="S284" s="17" t="str">
        <f>VLOOKUP($E284,Samples_Ext!$A:$Y,Samples_Seq!S$2,FALSE)</f>
        <v>None</v>
      </c>
      <c r="T284" s="17" t="str">
        <f>VLOOKUP($E284,Samples_Ext!$A:$Y,Samples_Seq!T$2,FALSE)</f>
        <v>None</v>
      </c>
      <c r="U284" s="17" t="str">
        <f>VLOOKUP($E284,Samples_Ext!$A:$Y,Samples_Seq!U$2,FALSE)</f>
        <v>None</v>
      </c>
      <c r="V284" s="17" t="str">
        <f>VLOOKUP($E284,Samples_Ext!$A:$Y,Samples_Seq!V$2,FALSE)</f>
        <v>None</v>
      </c>
      <c r="W284" s="17" t="str">
        <f>VLOOKUP($E284,Samples_Ext!$A:$Y,Samples_Seq!W$2,FALSE)</f>
        <v>C</v>
      </c>
      <c r="X284" s="17" t="str">
        <f>VLOOKUP($E284,Samples_Ext!$A:$Y,Samples_Seq!X$2,FALSE)</f>
        <v>01</v>
      </c>
      <c r="Y284" s="17" t="str">
        <f>VLOOKUP($E284,Samples_Ext!$A:$Y,Samples_Seq!Y$2,FALSE)</f>
        <v>PC02231</v>
      </c>
      <c r="Z284" s="17">
        <f>VLOOKUP($E284,Samples_Ext!$A:$Y,Samples_Seq!Z$2,FALSE)</f>
        <v>70.8</v>
      </c>
      <c r="AA284" s="17">
        <f>VLOOKUP($E284,Samples_Ext!$A:$Y,Samples_Seq!AA$2,FALSE)</f>
        <v>5.9600000000000009</v>
      </c>
      <c r="AB284" s="17">
        <f>VLOOKUP($E284,Samples_Ext!$A:$Y,Samples_Seq!AB$2,FALSE)</f>
        <v>421.96800000000002</v>
      </c>
      <c r="AC284" s="17" t="str">
        <f>VLOOKUP($E284,Samples_Ext!$A:$Y,Samples_Seq!AC$2,FALSE)</f>
        <v>Yes</v>
      </c>
      <c r="AD284" s="17" t="str">
        <f>VLOOKUP($E284,Samples_Ext!$A:$Y,Samples_Seq!AD$2,FALSE)</f>
        <v>No</v>
      </c>
    </row>
    <row r="285" spans="1:30" s="17" customFormat="1" ht="13.8" hidden="1" x14ac:dyDescent="0.3">
      <c r="A285" s="17" t="s">
        <v>1901</v>
      </c>
      <c r="B285" s="17" t="s">
        <v>1902</v>
      </c>
      <c r="C285" s="17" t="s">
        <v>1715</v>
      </c>
      <c r="D285" s="17" t="s">
        <v>1716</v>
      </c>
      <c r="E285" s="17" t="s">
        <v>324</v>
      </c>
      <c r="F285" s="64" t="str">
        <f t="shared" si="4"/>
        <v>SC253845;</v>
      </c>
      <c r="G285" s="17" t="str">
        <f>IFERROR(VLOOKUP($E285,Samples_Ext!$A:$Y,Samples_Seq!G$2,FALSE),"")</f>
        <v>DZ35298 0013_02</v>
      </c>
      <c r="H285" s="17" t="str">
        <f>VLOOKUP($E285,Samples_Ext!$A:$Y,Samples_Seq!H$2,FALSE)</f>
        <v>Study</v>
      </c>
      <c r="I285" s="17" t="str">
        <f>VLOOKUP($E285,Samples_Ext!$A:$Y,Samples_Seq!I$2,FALSE)</f>
        <v>DZ35298</v>
      </c>
      <c r="J285" s="17">
        <f>VLOOKUP($E285,Samples_Ext!$A:$Y,Samples_Seq!J$2,FALSE)</f>
        <v>13</v>
      </c>
      <c r="K285" s="17" t="str">
        <f>VLOOKUP($E285,Samples_Ext!$A:$Y,Samples_Seq!K$2,FALSE)</f>
        <v>Robogut</v>
      </c>
      <c r="L285" s="17" t="str">
        <f>VLOOKUP($E285,Samples_Ext!$A:$Y,Samples_Seq!L$2,FALSE)</f>
        <v>DZ35298</v>
      </c>
      <c r="M285" s="17" t="str">
        <f>VLOOKUP($E285,Samples_Ext!$A:$Y,Samples_Seq!M$2,FALSE)</f>
        <v>sFEMB-001-R-011</v>
      </c>
      <c r="N285" s="17" t="str">
        <f>VLOOKUP($E285,Samples_Ext!$A:$Y,Samples_Seq!N$2,FALSE)</f>
        <v>Qiagen</v>
      </c>
      <c r="O285" s="17" t="str">
        <f>VLOOKUP($E285,Samples_Ext!$A:$Y,Samples_Seq!O$2,FALSE)</f>
        <v>DSP Virus</v>
      </c>
      <c r="P285" s="17" t="str">
        <f>VLOOKUP($E285,Samples_Ext!$A:$Y,Samples_Seq!P$2,FALSE)</f>
        <v>QIASymphony</v>
      </c>
      <c r="Q285" s="17" t="str">
        <f>VLOOKUP($E285,Samples_Ext!$A:$Y,Samples_Seq!Q$2,FALSE)</f>
        <v>Vertical</v>
      </c>
      <c r="R285" s="17" t="str">
        <f>VLOOKUP($E285,Samples_Ext!$A:$Y,Samples_Seq!R$2,FALSE)</f>
        <v>Tubes</v>
      </c>
      <c r="S285" s="17" t="str">
        <f>VLOOKUP($E285,Samples_Ext!$A:$Y,Samples_Seq!S$2,FALSE)</f>
        <v>None</v>
      </c>
      <c r="T285" s="17" t="str">
        <f>VLOOKUP($E285,Samples_Ext!$A:$Y,Samples_Seq!T$2,FALSE)</f>
        <v>None</v>
      </c>
      <c r="U285" s="17" t="str">
        <f>VLOOKUP($E285,Samples_Ext!$A:$Y,Samples_Seq!U$2,FALSE)</f>
        <v>None</v>
      </c>
      <c r="V285" s="17" t="str">
        <f>VLOOKUP($E285,Samples_Ext!$A:$Y,Samples_Seq!V$2,FALSE)</f>
        <v>None</v>
      </c>
      <c r="W285" s="17" t="str">
        <f>VLOOKUP($E285,Samples_Ext!$A:$Y,Samples_Seq!W$2,FALSE)</f>
        <v>C</v>
      </c>
      <c r="X285" s="17" t="str">
        <f>VLOOKUP($E285,Samples_Ext!$A:$Y,Samples_Seq!X$2,FALSE)</f>
        <v>01</v>
      </c>
      <c r="Y285" s="17" t="str">
        <f>VLOOKUP($E285,Samples_Ext!$A:$Y,Samples_Seq!Y$2,FALSE)</f>
        <v>PC02231</v>
      </c>
      <c r="Z285" s="17">
        <f>VLOOKUP($E285,Samples_Ext!$A:$Y,Samples_Seq!Z$2,FALSE)</f>
        <v>70.8</v>
      </c>
      <c r="AA285" s="17">
        <f>VLOOKUP($E285,Samples_Ext!$A:$Y,Samples_Seq!AA$2,FALSE)</f>
        <v>5.9600000000000009</v>
      </c>
      <c r="AB285" s="17">
        <f>VLOOKUP($E285,Samples_Ext!$A:$Y,Samples_Seq!AB$2,FALSE)</f>
        <v>421.96800000000002</v>
      </c>
      <c r="AC285" s="17" t="str">
        <f>VLOOKUP($E285,Samples_Ext!$A:$Y,Samples_Seq!AC$2,FALSE)</f>
        <v>Yes</v>
      </c>
      <c r="AD285" s="17" t="str">
        <f>VLOOKUP($E285,Samples_Ext!$A:$Y,Samples_Seq!AD$2,FALSE)</f>
        <v>No</v>
      </c>
    </row>
    <row r="286" spans="1:30" s="17" customFormat="1" ht="13.8" hidden="1" x14ac:dyDescent="0.3">
      <c r="A286" s="17" t="s">
        <v>1903</v>
      </c>
      <c r="B286" s="17" t="s">
        <v>1904</v>
      </c>
      <c r="C286" s="17" t="s">
        <v>1721</v>
      </c>
      <c r="D286" s="17" t="s">
        <v>1716</v>
      </c>
      <c r="E286" s="17" t="s">
        <v>324</v>
      </c>
      <c r="F286" s="64" t="str">
        <f t="shared" si="4"/>
        <v>SC253845;</v>
      </c>
      <c r="G286" s="17" t="str">
        <f>IFERROR(VLOOKUP($E286,Samples_Ext!$A:$Y,Samples_Seq!G$2,FALSE),"")</f>
        <v>DZ35298 0013_02</v>
      </c>
      <c r="H286" s="17" t="str">
        <f>VLOOKUP($E286,Samples_Ext!$A:$Y,Samples_Seq!H$2,FALSE)</f>
        <v>Study</v>
      </c>
      <c r="I286" s="17" t="str">
        <f>VLOOKUP($E286,Samples_Ext!$A:$Y,Samples_Seq!I$2,FALSE)</f>
        <v>DZ35298</v>
      </c>
      <c r="J286" s="17">
        <f>VLOOKUP($E286,Samples_Ext!$A:$Y,Samples_Seq!J$2,FALSE)</f>
        <v>13</v>
      </c>
      <c r="K286" s="17" t="str">
        <f>VLOOKUP($E286,Samples_Ext!$A:$Y,Samples_Seq!K$2,FALSE)</f>
        <v>Robogut</v>
      </c>
      <c r="L286" s="17" t="str">
        <f>VLOOKUP($E286,Samples_Ext!$A:$Y,Samples_Seq!L$2,FALSE)</f>
        <v>DZ35298</v>
      </c>
      <c r="M286" s="17" t="str">
        <f>VLOOKUP($E286,Samples_Ext!$A:$Y,Samples_Seq!M$2,FALSE)</f>
        <v>sFEMB-001-R-011</v>
      </c>
      <c r="N286" s="17" t="str">
        <f>VLOOKUP($E286,Samples_Ext!$A:$Y,Samples_Seq!N$2,FALSE)</f>
        <v>Qiagen</v>
      </c>
      <c r="O286" s="17" t="str">
        <f>VLOOKUP($E286,Samples_Ext!$A:$Y,Samples_Seq!O$2,FALSE)</f>
        <v>DSP Virus</v>
      </c>
      <c r="P286" s="17" t="str">
        <f>VLOOKUP($E286,Samples_Ext!$A:$Y,Samples_Seq!P$2,FALSE)</f>
        <v>QIASymphony</v>
      </c>
      <c r="Q286" s="17" t="str">
        <f>VLOOKUP($E286,Samples_Ext!$A:$Y,Samples_Seq!Q$2,FALSE)</f>
        <v>Vertical</v>
      </c>
      <c r="R286" s="17" t="str">
        <f>VLOOKUP($E286,Samples_Ext!$A:$Y,Samples_Seq!R$2,FALSE)</f>
        <v>Tubes</v>
      </c>
      <c r="S286" s="17" t="str">
        <f>VLOOKUP($E286,Samples_Ext!$A:$Y,Samples_Seq!S$2,FALSE)</f>
        <v>None</v>
      </c>
      <c r="T286" s="17" t="str">
        <f>VLOOKUP($E286,Samples_Ext!$A:$Y,Samples_Seq!T$2,FALSE)</f>
        <v>None</v>
      </c>
      <c r="U286" s="17" t="str">
        <f>VLOOKUP($E286,Samples_Ext!$A:$Y,Samples_Seq!U$2,FALSE)</f>
        <v>None</v>
      </c>
      <c r="V286" s="17" t="str">
        <f>VLOOKUP($E286,Samples_Ext!$A:$Y,Samples_Seq!V$2,FALSE)</f>
        <v>None</v>
      </c>
      <c r="W286" s="17" t="str">
        <f>VLOOKUP($E286,Samples_Ext!$A:$Y,Samples_Seq!W$2,FALSE)</f>
        <v>C</v>
      </c>
      <c r="X286" s="17" t="str">
        <f>VLOOKUP($E286,Samples_Ext!$A:$Y,Samples_Seq!X$2,FALSE)</f>
        <v>01</v>
      </c>
      <c r="Y286" s="17" t="str">
        <f>VLOOKUP($E286,Samples_Ext!$A:$Y,Samples_Seq!Y$2,FALSE)</f>
        <v>PC02231</v>
      </c>
      <c r="Z286" s="17">
        <f>VLOOKUP($E286,Samples_Ext!$A:$Y,Samples_Seq!Z$2,FALSE)</f>
        <v>70.8</v>
      </c>
      <c r="AA286" s="17">
        <f>VLOOKUP($E286,Samples_Ext!$A:$Y,Samples_Seq!AA$2,FALSE)</f>
        <v>5.9600000000000009</v>
      </c>
      <c r="AB286" s="17">
        <f>VLOOKUP($E286,Samples_Ext!$A:$Y,Samples_Seq!AB$2,FALSE)</f>
        <v>421.96800000000002</v>
      </c>
      <c r="AC286" s="17" t="str">
        <f>VLOOKUP($E286,Samples_Ext!$A:$Y,Samples_Seq!AC$2,FALSE)</f>
        <v>Yes</v>
      </c>
      <c r="AD286" s="17" t="str">
        <f>VLOOKUP($E286,Samples_Ext!$A:$Y,Samples_Seq!AD$2,FALSE)</f>
        <v>No</v>
      </c>
    </row>
    <row r="287" spans="1:30" s="17" customFormat="1" ht="13.8" hidden="1" x14ac:dyDescent="0.3">
      <c r="A287" s="17" t="s">
        <v>325</v>
      </c>
      <c r="B287" s="17" t="s">
        <v>2026</v>
      </c>
      <c r="C287" s="17" t="s">
        <v>1969</v>
      </c>
      <c r="D287" s="17" t="s">
        <v>1970</v>
      </c>
      <c r="E287" s="17" t="s">
        <v>325</v>
      </c>
      <c r="F287" s="64" t="str">
        <f t="shared" si="4"/>
        <v>SC253846;</v>
      </c>
      <c r="G287" s="17" t="str">
        <f>IFERROR(VLOOKUP($E287,Samples_Ext!$A:$Y,Samples_Seq!G$2,FALSE),"")</f>
        <v>DZ35298 0032_02</v>
      </c>
      <c r="H287" s="17" t="str">
        <f>VLOOKUP($E287,Samples_Ext!$A:$Y,Samples_Seq!H$2,FALSE)</f>
        <v>Study</v>
      </c>
      <c r="I287" s="17" t="str">
        <f>VLOOKUP($E287,Samples_Ext!$A:$Y,Samples_Seq!I$2,FALSE)</f>
        <v>DZ35298</v>
      </c>
      <c r="J287" s="17">
        <f>VLOOKUP($E287,Samples_Ext!$A:$Y,Samples_Seq!J$2,FALSE)</f>
        <v>32</v>
      </c>
      <c r="K287" s="17" t="str">
        <f>VLOOKUP($E287,Samples_Ext!$A:$Y,Samples_Seq!K$2,FALSE)</f>
        <v>Robogut</v>
      </c>
      <c r="L287" s="17" t="str">
        <f>VLOOKUP($E287,Samples_Ext!$A:$Y,Samples_Seq!L$2,FALSE)</f>
        <v>DZ35298</v>
      </c>
      <c r="M287" s="17" t="str">
        <f>VLOOKUP($E287,Samples_Ext!$A:$Y,Samples_Seq!M$2,FALSE)</f>
        <v>sFEMB-001-R-011</v>
      </c>
      <c r="N287" s="17" t="str">
        <f>VLOOKUP($E287,Samples_Ext!$A:$Y,Samples_Seq!N$2,FALSE)</f>
        <v>Qiagen</v>
      </c>
      <c r="O287" s="17" t="str">
        <f>VLOOKUP($E287,Samples_Ext!$A:$Y,Samples_Seq!O$2,FALSE)</f>
        <v>DSP Virus</v>
      </c>
      <c r="P287" s="17" t="str">
        <f>VLOOKUP($E287,Samples_Ext!$A:$Y,Samples_Seq!P$2,FALSE)</f>
        <v>QIASymphony</v>
      </c>
      <c r="Q287" s="17" t="str">
        <f>VLOOKUP($E287,Samples_Ext!$A:$Y,Samples_Seq!Q$2,FALSE)</f>
        <v>Vertical</v>
      </c>
      <c r="R287" s="17" t="str">
        <f>VLOOKUP($E287,Samples_Ext!$A:$Y,Samples_Seq!R$2,FALSE)</f>
        <v>Tubes</v>
      </c>
      <c r="S287" s="17" t="str">
        <f>VLOOKUP($E287,Samples_Ext!$A:$Y,Samples_Seq!S$2,FALSE)</f>
        <v>None</v>
      </c>
      <c r="T287" s="17" t="str">
        <f>VLOOKUP($E287,Samples_Ext!$A:$Y,Samples_Seq!T$2,FALSE)</f>
        <v>None</v>
      </c>
      <c r="U287" s="17" t="str">
        <f>VLOOKUP($E287,Samples_Ext!$A:$Y,Samples_Seq!U$2,FALSE)</f>
        <v>None</v>
      </c>
      <c r="V287" s="17" t="str">
        <f>VLOOKUP($E287,Samples_Ext!$A:$Y,Samples_Seq!V$2,FALSE)</f>
        <v>None</v>
      </c>
      <c r="W287" s="17" t="str">
        <f>VLOOKUP($E287,Samples_Ext!$A:$Y,Samples_Seq!W$2,FALSE)</f>
        <v>D</v>
      </c>
      <c r="X287" s="17" t="str">
        <f>VLOOKUP($E287,Samples_Ext!$A:$Y,Samples_Seq!X$2,FALSE)</f>
        <v>01</v>
      </c>
      <c r="Y287" s="17" t="str">
        <f>VLOOKUP($E287,Samples_Ext!$A:$Y,Samples_Seq!Y$2,FALSE)</f>
        <v>PC02231</v>
      </c>
      <c r="Z287" s="17">
        <f>VLOOKUP($E287,Samples_Ext!$A:$Y,Samples_Seq!Z$2,FALSE)</f>
        <v>65.400000000000006</v>
      </c>
      <c r="AA287" s="17">
        <f>VLOOKUP($E287,Samples_Ext!$A:$Y,Samples_Seq!AA$2,FALSE)</f>
        <v>4.8899999999999997</v>
      </c>
      <c r="AB287" s="17">
        <f>VLOOKUP($E287,Samples_Ext!$A:$Y,Samples_Seq!AB$2,FALSE)</f>
        <v>319.80599999999998</v>
      </c>
      <c r="AC287" s="17" t="str">
        <f>VLOOKUP($E287,Samples_Ext!$A:$Y,Samples_Seq!AC$2,FALSE)</f>
        <v>Yes</v>
      </c>
      <c r="AD287" s="17" t="str">
        <f>VLOOKUP($E287,Samples_Ext!$A:$Y,Samples_Seq!AD$2,FALSE)</f>
        <v>No</v>
      </c>
    </row>
    <row r="288" spans="1:30" s="17" customFormat="1" ht="13.8" hidden="1" x14ac:dyDescent="0.3">
      <c r="A288" s="17" t="s">
        <v>1905</v>
      </c>
      <c r="B288" s="17" t="s">
        <v>1906</v>
      </c>
      <c r="C288" s="17" t="s">
        <v>1715</v>
      </c>
      <c r="D288" s="17" t="s">
        <v>1716</v>
      </c>
      <c r="E288" s="17" t="s">
        <v>325</v>
      </c>
      <c r="F288" s="64" t="str">
        <f t="shared" si="4"/>
        <v>SC253846;</v>
      </c>
      <c r="G288" s="17" t="str">
        <f>IFERROR(VLOOKUP($E288,Samples_Ext!$A:$Y,Samples_Seq!G$2,FALSE),"")</f>
        <v>DZ35298 0032_02</v>
      </c>
      <c r="H288" s="17" t="str">
        <f>VLOOKUP($E288,Samples_Ext!$A:$Y,Samples_Seq!H$2,FALSE)</f>
        <v>Study</v>
      </c>
      <c r="I288" s="17" t="str">
        <f>VLOOKUP($E288,Samples_Ext!$A:$Y,Samples_Seq!I$2,FALSE)</f>
        <v>DZ35298</v>
      </c>
      <c r="J288" s="17">
        <f>VLOOKUP($E288,Samples_Ext!$A:$Y,Samples_Seq!J$2,FALSE)</f>
        <v>32</v>
      </c>
      <c r="K288" s="17" t="str">
        <f>VLOOKUP($E288,Samples_Ext!$A:$Y,Samples_Seq!K$2,FALSE)</f>
        <v>Robogut</v>
      </c>
      <c r="L288" s="17" t="str">
        <f>VLOOKUP($E288,Samples_Ext!$A:$Y,Samples_Seq!L$2,FALSE)</f>
        <v>DZ35298</v>
      </c>
      <c r="M288" s="17" t="str">
        <f>VLOOKUP($E288,Samples_Ext!$A:$Y,Samples_Seq!M$2,FALSE)</f>
        <v>sFEMB-001-R-011</v>
      </c>
      <c r="N288" s="17" t="str">
        <f>VLOOKUP($E288,Samples_Ext!$A:$Y,Samples_Seq!N$2,FALSE)</f>
        <v>Qiagen</v>
      </c>
      <c r="O288" s="17" t="str">
        <f>VLOOKUP($E288,Samples_Ext!$A:$Y,Samples_Seq!O$2,FALSE)</f>
        <v>DSP Virus</v>
      </c>
      <c r="P288" s="17" t="str">
        <f>VLOOKUP($E288,Samples_Ext!$A:$Y,Samples_Seq!P$2,FALSE)</f>
        <v>QIASymphony</v>
      </c>
      <c r="Q288" s="17" t="str">
        <f>VLOOKUP($E288,Samples_Ext!$A:$Y,Samples_Seq!Q$2,FALSE)</f>
        <v>Vertical</v>
      </c>
      <c r="R288" s="17" t="str">
        <f>VLOOKUP($E288,Samples_Ext!$A:$Y,Samples_Seq!R$2,FALSE)</f>
        <v>Tubes</v>
      </c>
      <c r="S288" s="17" t="str">
        <f>VLOOKUP($E288,Samples_Ext!$A:$Y,Samples_Seq!S$2,FALSE)</f>
        <v>None</v>
      </c>
      <c r="T288" s="17" t="str">
        <f>VLOOKUP($E288,Samples_Ext!$A:$Y,Samples_Seq!T$2,FALSE)</f>
        <v>None</v>
      </c>
      <c r="U288" s="17" t="str">
        <f>VLOOKUP($E288,Samples_Ext!$A:$Y,Samples_Seq!U$2,FALSE)</f>
        <v>None</v>
      </c>
      <c r="V288" s="17" t="str">
        <f>VLOOKUP($E288,Samples_Ext!$A:$Y,Samples_Seq!V$2,FALSE)</f>
        <v>None</v>
      </c>
      <c r="W288" s="17" t="str">
        <f>VLOOKUP($E288,Samples_Ext!$A:$Y,Samples_Seq!W$2,FALSE)</f>
        <v>D</v>
      </c>
      <c r="X288" s="17" t="str">
        <f>VLOOKUP($E288,Samples_Ext!$A:$Y,Samples_Seq!X$2,FALSE)</f>
        <v>01</v>
      </c>
      <c r="Y288" s="17" t="str">
        <f>VLOOKUP($E288,Samples_Ext!$A:$Y,Samples_Seq!Y$2,FALSE)</f>
        <v>PC02231</v>
      </c>
      <c r="Z288" s="17">
        <f>VLOOKUP($E288,Samples_Ext!$A:$Y,Samples_Seq!Z$2,FALSE)</f>
        <v>65.400000000000006</v>
      </c>
      <c r="AA288" s="17">
        <f>VLOOKUP($E288,Samples_Ext!$A:$Y,Samples_Seq!AA$2,FALSE)</f>
        <v>4.8899999999999997</v>
      </c>
      <c r="AB288" s="17">
        <f>VLOOKUP($E288,Samples_Ext!$A:$Y,Samples_Seq!AB$2,FALSE)</f>
        <v>319.80599999999998</v>
      </c>
      <c r="AC288" s="17" t="str">
        <f>VLOOKUP($E288,Samples_Ext!$A:$Y,Samples_Seq!AC$2,FALSE)</f>
        <v>Yes</v>
      </c>
      <c r="AD288" s="17" t="str">
        <f>VLOOKUP($E288,Samples_Ext!$A:$Y,Samples_Seq!AD$2,FALSE)</f>
        <v>No</v>
      </c>
    </row>
    <row r="289" spans="1:31" s="17" customFormat="1" ht="13.8" hidden="1" x14ac:dyDescent="0.3">
      <c r="A289" s="17" t="s">
        <v>1907</v>
      </c>
      <c r="B289" s="17" t="s">
        <v>1908</v>
      </c>
      <c r="C289" s="17" t="s">
        <v>1721</v>
      </c>
      <c r="D289" s="17" t="s">
        <v>1716</v>
      </c>
      <c r="E289" s="17" t="s">
        <v>325</v>
      </c>
      <c r="F289" s="64" t="str">
        <f t="shared" si="4"/>
        <v>SC253846;</v>
      </c>
      <c r="G289" s="17" t="str">
        <f>IFERROR(VLOOKUP($E289,Samples_Ext!$A:$Y,Samples_Seq!G$2,FALSE),"")</f>
        <v>DZ35298 0032_02</v>
      </c>
      <c r="H289" s="17" t="str">
        <f>VLOOKUP($E289,Samples_Ext!$A:$Y,Samples_Seq!H$2,FALSE)</f>
        <v>Study</v>
      </c>
      <c r="I289" s="17" t="str">
        <f>VLOOKUP($E289,Samples_Ext!$A:$Y,Samples_Seq!I$2,FALSE)</f>
        <v>DZ35298</v>
      </c>
      <c r="J289" s="17">
        <f>VLOOKUP($E289,Samples_Ext!$A:$Y,Samples_Seq!J$2,FALSE)</f>
        <v>32</v>
      </c>
      <c r="K289" s="17" t="str">
        <f>VLOOKUP($E289,Samples_Ext!$A:$Y,Samples_Seq!K$2,FALSE)</f>
        <v>Robogut</v>
      </c>
      <c r="L289" s="17" t="str">
        <f>VLOOKUP($E289,Samples_Ext!$A:$Y,Samples_Seq!L$2,FALSE)</f>
        <v>DZ35298</v>
      </c>
      <c r="M289" s="17" t="str">
        <f>VLOOKUP($E289,Samples_Ext!$A:$Y,Samples_Seq!M$2,FALSE)</f>
        <v>sFEMB-001-R-011</v>
      </c>
      <c r="N289" s="17" t="str">
        <f>VLOOKUP($E289,Samples_Ext!$A:$Y,Samples_Seq!N$2,FALSE)</f>
        <v>Qiagen</v>
      </c>
      <c r="O289" s="17" t="str">
        <f>VLOOKUP($E289,Samples_Ext!$A:$Y,Samples_Seq!O$2,FALSE)</f>
        <v>DSP Virus</v>
      </c>
      <c r="P289" s="17" t="str">
        <f>VLOOKUP($E289,Samples_Ext!$A:$Y,Samples_Seq!P$2,FALSE)</f>
        <v>QIASymphony</v>
      </c>
      <c r="Q289" s="17" t="str">
        <f>VLOOKUP($E289,Samples_Ext!$A:$Y,Samples_Seq!Q$2,FALSE)</f>
        <v>Vertical</v>
      </c>
      <c r="R289" s="17" t="str">
        <f>VLOOKUP($E289,Samples_Ext!$A:$Y,Samples_Seq!R$2,FALSE)</f>
        <v>Tubes</v>
      </c>
      <c r="S289" s="17" t="str">
        <f>VLOOKUP($E289,Samples_Ext!$A:$Y,Samples_Seq!S$2,FALSE)</f>
        <v>None</v>
      </c>
      <c r="T289" s="17" t="str">
        <f>VLOOKUP($E289,Samples_Ext!$A:$Y,Samples_Seq!T$2,FALSE)</f>
        <v>None</v>
      </c>
      <c r="U289" s="17" t="str">
        <f>VLOOKUP($E289,Samples_Ext!$A:$Y,Samples_Seq!U$2,FALSE)</f>
        <v>None</v>
      </c>
      <c r="V289" s="17" t="str">
        <f>VLOOKUP($E289,Samples_Ext!$A:$Y,Samples_Seq!V$2,FALSE)</f>
        <v>None</v>
      </c>
      <c r="W289" s="17" t="str">
        <f>VLOOKUP($E289,Samples_Ext!$A:$Y,Samples_Seq!W$2,FALSE)</f>
        <v>D</v>
      </c>
      <c r="X289" s="17" t="str">
        <f>VLOOKUP($E289,Samples_Ext!$A:$Y,Samples_Seq!X$2,FALSE)</f>
        <v>01</v>
      </c>
      <c r="Y289" s="17" t="str">
        <f>VLOOKUP($E289,Samples_Ext!$A:$Y,Samples_Seq!Y$2,FALSE)</f>
        <v>PC02231</v>
      </c>
      <c r="Z289" s="17">
        <f>VLOOKUP($E289,Samples_Ext!$A:$Y,Samples_Seq!Z$2,FALSE)</f>
        <v>65.400000000000006</v>
      </c>
      <c r="AA289" s="17">
        <f>VLOOKUP($E289,Samples_Ext!$A:$Y,Samples_Seq!AA$2,FALSE)</f>
        <v>4.8899999999999997</v>
      </c>
      <c r="AB289" s="17">
        <f>VLOOKUP($E289,Samples_Ext!$A:$Y,Samples_Seq!AB$2,FALSE)</f>
        <v>319.80599999999998</v>
      </c>
      <c r="AC289" s="17" t="str">
        <f>VLOOKUP($E289,Samples_Ext!$A:$Y,Samples_Seq!AC$2,FALSE)</f>
        <v>Yes</v>
      </c>
      <c r="AD289" s="17" t="str">
        <f>VLOOKUP($E289,Samples_Ext!$A:$Y,Samples_Seq!AD$2,FALSE)</f>
        <v>No</v>
      </c>
    </row>
    <row r="290" spans="1:31" s="17" customFormat="1" ht="13.8" hidden="1" x14ac:dyDescent="0.3">
      <c r="A290" s="17" t="s">
        <v>1943</v>
      </c>
      <c r="B290" s="17" t="s">
        <v>1944</v>
      </c>
      <c r="C290" s="17" t="s">
        <v>1721</v>
      </c>
      <c r="D290" s="17" t="s">
        <v>1716</v>
      </c>
      <c r="E290" s="17" t="s">
        <v>350</v>
      </c>
      <c r="F290" s="64" t="str">
        <f t="shared" si="4"/>
        <v>SC261528;</v>
      </c>
      <c r="G290" s="17" t="str">
        <f>IFERROR(VLOOKUP($E290,Samples_Ext!$A:$Y,Samples_Seq!G$2,FALSE),"")</f>
        <v>DZ35298 0047_02</v>
      </c>
      <c r="H290" s="17" t="str">
        <f>VLOOKUP($E290,Samples_Ext!$A:$Y,Samples_Seq!H$2,FALSE)</f>
        <v>Study</v>
      </c>
      <c r="I290" s="17" t="str">
        <f>VLOOKUP($E290,Samples_Ext!$A:$Y,Samples_Seq!I$2,FALSE)</f>
        <v>DZ35298</v>
      </c>
      <c r="J290" s="17">
        <f>VLOOKUP($E290,Samples_Ext!$A:$Y,Samples_Seq!J$2,FALSE)</f>
        <v>47</v>
      </c>
      <c r="K290" s="17" t="str">
        <f>VLOOKUP($E290,Samples_Ext!$A:$Y,Samples_Seq!K$2,FALSE)</f>
        <v>Robogut</v>
      </c>
      <c r="L290" s="17" t="str">
        <f>VLOOKUP($E290,Samples_Ext!$A:$Y,Samples_Seq!L$2,FALSE)</f>
        <v>DZ35298</v>
      </c>
      <c r="M290" s="17" t="str">
        <f>VLOOKUP($E290,Samples_Ext!$A:$Y,Samples_Seq!M$2,FALSE)</f>
        <v>sFEMB-001-R-013</v>
      </c>
      <c r="N290" s="17" t="str">
        <f>VLOOKUP($E290,Samples_Ext!$A:$Y,Samples_Seq!N$2,FALSE)</f>
        <v>Qiagen</v>
      </c>
      <c r="O290" s="17" t="str">
        <f>VLOOKUP($E290,Samples_Ext!$A:$Y,Samples_Seq!O$2,FALSE)</f>
        <v>MagAttract PowerSoil DNA Kit</v>
      </c>
      <c r="P290" s="17" t="str">
        <f>VLOOKUP($E290,Samples_Ext!$A:$Y,Samples_Seq!P$2,FALSE)</f>
        <v>KingFisher</v>
      </c>
      <c r="Q290" s="17" t="str">
        <f>VLOOKUP($E290,Samples_Ext!$A:$Y,Samples_Seq!Q$2,FALSE)</f>
        <v>TissueLyzer</v>
      </c>
      <c r="R290" s="17" t="str">
        <f>VLOOKUP($E290,Samples_Ext!$A:$Y,Samples_Seq!R$2,FALSE)</f>
        <v>Plate</v>
      </c>
      <c r="S290" s="17" t="str">
        <f>VLOOKUP($E290,Samples_Ext!$A:$Y,Samples_Seq!S$2,FALSE)</f>
        <v>None</v>
      </c>
      <c r="T290" s="17" t="str">
        <f>VLOOKUP($E290,Samples_Ext!$A:$Y,Samples_Seq!T$2,FALSE)</f>
        <v>None</v>
      </c>
      <c r="U290" s="17" t="str">
        <f>VLOOKUP($E290,Samples_Ext!$A:$Y,Samples_Seq!U$2,FALSE)</f>
        <v>None</v>
      </c>
      <c r="V290" s="17" t="str">
        <f>VLOOKUP($E290,Samples_Ext!$A:$Y,Samples_Seq!V$2,FALSE)</f>
        <v>None</v>
      </c>
      <c r="W290" s="17" t="str">
        <f>VLOOKUP($E290,Samples_Ext!$A:$Y,Samples_Seq!W$2,FALSE)</f>
        <v>D</v>
      </c>
      <c r="X290" s="17" t="str">
        <f>VLOOKUP($E290,Samples_Ext!$A:$Y,Samples_Seq!X$2,FALSE)</f>
        <v>01</v>
      </c>
      <c r="Y290" s="17" t="str">
        <f>VLOOKUP($E290,Samples_Ext!$A:$Y,Samples_Seq!Y$2,FALSE)</f>
        <v>PC03133</v>
      </c>
      <c r="Z290" s="17">
        <f>VLOOKUP($E290,Samples_Ext!$A:$Y,Samples_Seq!Z$2,FALSE)</f>
        <v>54.8</v>
      </c>
      <c r="AA290" s="17">
        <f>VLOOKUP($E290,Samples_Ext!$A:$Y,Samples_Seq!AA$2,FALSE)</f>
        <v>2.4300000000000006</v>
      </c>
      <c r="AB290" s="17">
        <f>VLOOKUP($E290,Samples_Ext!$A:$Y,Samples_Seq!AB$2,FALSE)</f>
        <v>133.16400000000002</v>
      </c>
      <c r="AC290" s="17" t="str">
        <f>VLOOKUP($E290,Samples_Ext!$A:$Y,Samples_Seq!AC$2,FALSE)</f>
        <v>Yes</v>
      </c>
      <c r="AD290" s="17" t="str">
        <f>VLOOKUP($E290,Samples_Ext!$A:$Y,Samples_Seq!AD$2,FALSE)</f>
        <v>No</v>
      </c>
    </row>
    <row r="291" spans="1:31" s="17" customFormat="1" ht="13.8" hidden="1" x14ac:dyDescent="0.3">
      <c r="A291" s="17" t="s">
        <v>2045</v>
      </c>
      <c r="B291" s="17" t="s">
        <v>2046</v>
      </c>
      <c r="C291" s="17" t="s">
        <v>1969</v>
      </c>
      <c r="D291" s="17" t="s">
        <v>1970</v>
      </c>
      <c r="E291" s="17" t="s">
        <v>350</v>
      </c>
      <c r="F291" s="64" t="str">
        <f t="shared" si="4"/>
        <v>SC261528;</v>
      </c>
      <c r="G291" s="17" t="str">
        <f>IFERROR(VLOOKUP($E291,Samples_Ext!$A:$Y,Samples_Seq!G$2,FALSE),"")</f>
        <v>DZ35298 0047_02</v>
      </c>
      <c r="H291" s="17" t="str">
        <f>VLOOKUP($E291,Samples_Ext!$A:$Y,Samples_Seq!H$2,FALSE)</f>
        <v>Study</v>
      </c>
      <c r="I291" s="17" t="str">
        <f>VLOOKUP($E291,Samples_Ext!$A:$Y,Samples_Seq!I$2,FALSE)</f>
        <v>DZ35298</v>
      </c>
      <c r="J291" s="17">
        <f>VLOOKUP($E291,Samples_Ext!$A:$Y,Samples_Seq!J$2,FALSE)</f>
        <v>47</v>
      </c>
      <c r="K291" s="17" t="str">
        <f>VLOOKUP($E291,Samples_Ext!$A:$Y,Samples_Seq!K$2,FALSE)</f>
        <v>Robogut</v>
      </c>
      <c r="L291" s="17" t="str">
        <f>VLOOKUP($E291,Samples_Ext!$A:$Y,Samples_Seq!L$2,FALSE)</f>
        <v>DZ35298</v>
      </c>
      <c r="M291" s="17" t="str">
        <f>VLOOKUP($E291,Samples_Ext!$A:$Y,Samples_Seq!M$2,FALSE)</f>
        <v>sFEMB-001-R-013</v>
      </c>
      <c r="N291" s="17" t="str">
        <f>VLOOKUP($E291,Samples_Ext!$A:$Y,Samples_Seq!N$2,FALSE)</f>
        <v>Qiagen</v>
      </c>
      <c r="O291" s="17" t="str">
        <f>VLOOKUP($E291,Samples_Ext!$A:$Y,Samples_Seq!O$2,FALSE)</f>
        <v>MagAttract PowerSoil DNA Kit</v>
      </c>
      <c r="P291" s="17" t="str">
        <f>VLOOKUP($E291,Samples_Ext!$A:$Y,Samples_Seq!P$2,FALSE)</f>
        <v>KingFisher</v>
      </c>
      <c r="Q291" s="17" t="str">
        <f>VLOOKUP($E291,Samples_Ext!$A:$Y,Samples_Seq!Q$2,FALSE)</f>
        <v>TissueLyzer</v>
      </c>
      <c r="R291" s="17" t="str">
        <f>VLOOKUP($E291,Samples_Ext!$A:$Y,Samples_Seq!R$2,FALSE)</f>
        <v>Plate</v>
      </c>
      <c r="S291" s="17" t="str">
        <f>VLOOKUP($E291,Samples_Ext!$A:$Y,Samples_Seq!S$2,FALSE)</f>
        <v>None</v>
      </c>
      <c r="T291" s="17" t="str">
        <f>VLOOKUP($E291,Samples_Ext!$A:$Y,Samples_Seq!T$2,FALSE)</f>
        <v>None</v>
      </c>
      <c r="U291" s="17" t="str">
        <f>VLOOKUP($E291,Samples_Ext!$A:$Y,Samples_Seq!U$2,FALSE)</f>
        <v>None</v>
      </c>
      <c r="V291" s="17" t="str">
        <f>VLOOKUP($E291,Samples_Ext!$A:$Y,Samples_Seq!V$2,FALSE)</f>
        <v>None</v>
      </c>
      <c r="W291" s="17" t="str">
        <f>VLOOKUP($E291,Samples_Ext!$A:$Y,Samples_Seq!W$2,FALSE)</f>
        <v>D</v>
      </c>
      <c r="X291" s="17" t="str">
        <f>VLOOKUP($E291,Samples_Ext!$A:$Y,Samples_Seq!X$2,FALSE)</f>
        <v>01</v>
      </c>
      <c r="Y291" s="17" t="str">
        <f>VLOOKUP($E291,Samples_Ext!$A:$Y,Samples_Seq!Y$2,FALSE)</f>
        <v>PC03133</v>
      </c>
      <c r="Z291" s="17">
        <f>VLOOKUP($E291,Samples_Ext!$A:$Y,Samples_Seq!Z$2,FALSE)</f>
        <v>54.8</v>
      </c>
      <c r="AA291" s="17">
        <f>VLOOKUP($E291,Samples_Ext!$A:$Y,Samples_Seq!AA$2,FALSE)</f>
        <v>2.4300000000000006</v>
      </c>
      <c r="AB291" s="17">
        <f>VLOOKUP($E291,Samples_Ext!$A:$Y,Samples_Seq!AB$2,FALSE)</f>
        <v>133.16400000000002</v>
      </c>
      <c r="AC291" s="17" t="str">
        <f>VLOOKUP($E291,Samples_Ext!$A:$Y,Samples_Seq!AC$2,FALSE)</f>
        <v>Yes</v>
      </c>
      <c r="AD291" s="17" t="str">
        <f>VLOOKUP($E291,Samples_Ext!$A:$Y,Samples_Seq!AD$2,FALSE)</f>
        <v>No</v>
      </c>
    </row>
    <row r="292" spans="1:31" s="17" customFormat="1" ht="13.8" hidden="1" x14ac:dyDescent="0.3">
      <c r="A292" s="17" t="s">
        <v>444</v>
      </c>
      <c r="B292" s="17" t="s">
        <v>2053</v>
      </c>
      <c r="C292" s="17" t="s">
        <v>1969</v>
      </c>
      <c r="D292" s="17" t="s">
        <v>1970</v>
      </c>
      <c r="E292" s="17" t="s">
        <v>444</v>
      </c>
      <c r="F292" s="64" t="str">
        <f t="shared" si="4"/>
        <v>SC304090;</v>
      </c>
      <c r="G292" s="17" t="str">
        <f>IFERROR(VLOOKUP($E292,Samples_Ext!$A:$Y,Samples_Seq!G$2,FALSE),"")</f>
        <v>DZ35298 0032_01</v>
      </c>
      <c r="H292" s="17" t="str">
        <f>VLOOKUP($E292,Samples_Ext!$A:$Y,Samples_Seq!H$2,FALSE)</f>
        <v>Study</v>
      </c>
      <c r="I292" s="17" t="str">
        <f>VLOOKUP($E292,Samples_Ext!$A:$Y,Samples_Seq!I$2,FALSE)</f>
        <v>DZ35298</v>
      </c>
      <c r="J292" s="17">
        <f>VLOOKUP($E292,Samples_Ext!$A:$Y,Samples_Seq!J$2,FALSE)</f>
        <v>32</v>
      </c>
      <c r="K292" s="17" t="str">
        <f>VLOOKUP($E292,Samples_Ext!$A:$Y,Samples_Seq!K$2,FALSE)</f>
        <v>Robogut</v>
      </c>
      <c r="L292" s="17" t="str">
        <f>VLOOKUP($E292,Samples_Ext!$A:$Y,Samples_Seq!L$2,FALSE)</f>
        <v>DZ35298</v>
      </c>
      <c r="M292" s="17" t="str">
        <f>VLOOKUP($E292,Samples_Ext!$A:$Y,Samples_Seq!M$2,FALSE)</f>
        <v>sFEMB-001-R-015</v>
      </c>
      <c r="N292" s="17" t="str">
        <f>VLOOKUP($E292,Samples_Ext!$A:$Y,Samples_Seq!N$2,FALSE)</f>
        <v>ZymoResearch</v>
      </c>
      <c r="O292" s="17" t="str">
        <f>VLOOKUP($E292,Samples_Ext!$A:$Y,Samples_Seq!O$2,FALSE)</f>
        <v>96 MagBead DNA Extraction Kit</v>
      </c>
      <c r="P292" s="17" t="str">
        <f>VLOOKUP($E292,Samples_Ext!$A:$Y,Samples_Seq!P$2,FALSE)</f>
        <v>None</v>
      </c>
      <c r="Q292" s="17" t="str">
        <f>VLOOKUP($E292,Samples_Ext!$A:$Y,Samples_Seq!Q$2,FALSE)</f>
        <v>Vertical</v>
      </c>
      <c r="R292" s="17" t="str">
        <f>VLOOKUP($E292,Samples_Ext!$A:$Y,Samples_Seq!R$2,FALSE)</f>
        <v>Tubes</v>
      </c>
      <c r="S292" s="17" t="str">
        <f>VLOOKUP($E292,Samples_Ext!$A:$Y,Samples_Seq!S$2,FALSE)</f>
        <v>None</v>
      </c>
      <c r="T292" s="17" t="str">
        <f>VLOOKUP($E292,Samples_Ext!$A:$Y,Samples_Seq!T$2,FALSE)</f>
        <v>None</v>
      </c>
      <c r="U292" s="17" t="str">
        <f>VLOOKUP($E292,Samples_Ext!$A:$Y,Samples_Seq!U$2,FALSE)</f>
        <v>None</v>
      </c>
      <c r="V292" s="17" t="str">
        <f>VLOOKUP($E292,Samples_Ext!$A:$Y,Samples_Seq!V$2,FALSE)</f>
        <v>None</v>
      </c>
      <c r="W292" s="17" t="str">
        <f>VLOOKUP($E292,Samples_Ext!$A:$Y,Samples_Seq!W$2,FALSE)</f>
        <v>A</v>
      </c>
      <c r="X292" s="17" t="str">
        <f>VLOOKUP($E292,Samples_Ext!$A:$Y,Samples_Seq!X$2,FALSE)</f>
        <v>01</v>
      </c>
      <c r="Y292" s="17" t="str">
        <f>VLOOKUP($E292,Samples_Ext!$A:$Y,Samples_Seq!Y$2,FALSE)</f>
        <v>PC05752</v>
      </c>
      <c r="Z292" s="17">
        <f>VLOOKUP($E292,Samples_Ext!$A:$Y,Samples_Seq!Z$2,FALSE)</f>
        <v>36.31</v>
      </c>
      <c r="AA292" s="17">
        <f>VLOOKUP($E292,Samples_Ext!$A:$Y,Samples_Seq!AA$2,FALSE)</f>
        <v>13.92944154349942</v>
      </c>
      <c r="AB292" s="17">
        <f>VLOOKUP($E292,Samples_Ext!$A:$Y,Samples_Seq!AB$2,FALSE)</f>
        <v>505.778022444464</v>
      </c>
      <c r="AC292" s="17" t="str">
        <f>VLOOKUP($E292,Samples_Ext!$A:$Y,Samples_Seq!AC$2,FALSE)</f>
        <v>Yes</v>
      </c>
      <c r="AD292" s="17" t="str">
        <f>VLOOKUP($E292,Samples_Ext!$A:$Y,Samples_Seq!AD$2,FALSE)</f>
        <v>No</v>
      </c>
    </row>
    <row r="293" spans="1:31" s="17" customFormat="1" ht="13.8" hidden="1" x14ac:dyDescent="0.3">
      <c r="A293" s="17" t="s">
        <v>465</v>
      </c>
      <c r="B293" s="17" t="s">
        <v>2071</v>
      </c>
      <c r="C293" s="17" t="s">
        <v>1969</v>
      </c>
      <c r="D293" s="17" t="s">
        <v>1970</v>
      </c>
      <c r="E293" s="17" t="s">
        <v>465</v>
      </c>
      <c r="F293" s="64" t="str">
        <f t="shared" si="4"/>
        <v>SC304930;</v>
      </c>
      <c r="G293" s="17" t="str">
        <f>IFERROR(VLOOKUP($E293,Samples_Ext!$A:$Y,Samples_Seq!G$2,FALSE),"")</f>
        <v>DZ35298 0093_02</v>
      </c>
      <c r="H293" s="17" t="str">
        <f>VLOOKUP($E293,Samples_Ext!$A:$Y,Samples_Seq!H$2,FALSE)</f>
        <v>Study</v>
      </c>
      <c r="I293" s="17" t="str">
        <f>VLOOKUP($E293,Samples_Ext!$A:$Y,Samples_Seq!I$2,FALSE)</f>
        <v>DZ35298</v>
      </c>
      <c r="J293" s="17">
        <f>VLOOKUP($E293,Samples_Ext!$A:$Y,Samples_Seq!J$2,FALSE)</f>
        <v>93</v>
      </c>
      <c r="K293" s="17" t="str">
        <f>VLOOKUP($E293,Samples_Ext!$A:$Y,Samples_Seq!K$2,FALSE)</f>
        <v>Robogut</v>
      </c>
      <c r="L293" s="17" t="str">
        <f>VLOOKUP($E293,Samples_Ext!$A:$Y,Samples_Seq!L$2,FALSE)</f>
        <v>DZ35298</v>
      </c>
      <c r="M293" s="17" t="str">
        <f>VLOOKUP($E293,Samples_Ext!$A:$Y,Samples_Seq!M$2,FALSE)</f>
        <v>sFEMB-001-R-016</v>
      </c>
      <c r="N293" s="17" t="str">
        <f>VLOOKUP($E293,Samples_Ext!$A:$Y,Samples_Seq!N$2,FALSE)</f>
        <v>ZymoResearch</v>
      </c>
      <c r="O293" s="17" t="str">
        <f>VLOOKUP($E293,Samples_Ext!$A:$Y,Samples_Seq!O$2,FALSE)</f>
        <v>96 MagBead DNA Extraction Kit</v>
      </c>
      <c r="P293" s="17" t="str">
        <f>VLOOKUP($E293,Samples_Ext!$A:$Y,Samples_Seq!P$2,FALSE)</f>
        <v>None</v>
      </c>
      <c r="Q293" s="17" t="str">
        <f>VLOOKUP($E293,Samples_Ext!$A:$Y,Samples_Seq!Q$2,FALSE)</f>
        <v>Vertical</v>
      </c>
      <c r="R293" s="17" t="str">
        <f>VLOOKUP($E293,Samples_Ext!$A:$Y,Samples_Seq!R$2,FALSE)</f>
        <v>Tubes</v>
      </c>
      <c r="S293" s="17" t="str">
        <f>VLOOKUP($E293,Samples_Ext!$A:$Y,Samples_Seq!S$2,FALSE)</f>
        <v>None</v>
      </c>
      <c r="T293" s="17" t="str">
        <f>VLOOKUP($E293,Samples_Ext!$A:$Y,Samples_Seq!T$2,FALSE)</f>
        <v>None</v>
      </c>
      <c r="U293" s="17" t="str">
        <f>VLOOKUP($E293,Samples_Ext!$A:$Y,Samples_Seq!U$2,FALSE)</f>
        <v>None</v>
      </c>
      <c r="V293" s="17" t="str">
        <f>VLOOKUP($E293,Samples_Ext!$A:$Y,Samples_Seq!V$2,FALSE)</f>
        <v>Residuals of R03</v>
      </c>
      <c r="W293" s="17" t="str">
        <f>VLOOKUP($E293,Samples_Ext!$A:$Y,Samples_Seq!W$2,FALSE)</f>
        <v>G</v>
      </c>
      <c r="X293" s="17" t="str">
        <f>VLOOKUP($E293,Samples_Ext!$A:$Y,Samples_Seq!X$2,FALSE)</f>
        <v>01</v>
      </c>
      <c r="Y293" s="17" t="str">
        <f>VLOOKUP($E293,Samples_Ext!$A:$Y,Samples_Seq!Y$2,FALSE)</f>
        <v>PC05933</v>
      </c>
      <c r="Z293" s="17">
        <f>VLOOKUP($E293,Samples_Ext!$A:$Y,Samples_Seq!Z$2,FALSE)</f>
        <v>35.380000000000003</v>
      </c>
      <c r="AA293" s="17">
        <f>VLOOKUP($E293,Samples_Ext!$A:$Y,Samples_Seq!AA$2,FALSE)</f>
        <v>8.7604264848834372</v>
      </c>
      <c r="AB293" s="17">
        <f>VLOOKUP($E293,Samples_Ext!$A:$Y,Samples_Seq!AB$2,FALSE)</f>
        <v>309.94388903517603</v>
      </c>
      <c r="AC293" s="17" t="str">
        <f>VLOOKUP($E293,Samples_Ext!$A:$Y,Samples_Seq!AC$2,FALSE)</f>
        <v>Yes</v>
      </c>
      <c r="AD293" s="17" t="str">
        <f>VLOOKUP($E293,Samples_Ext!$A:$Y,Samples_Seq!AD$2,FALSE)</f>
        <v>No</v>
      </c>
    </row>
    <row r="294" spans="1:31" s="17" customFormat="1" ht="13.8" hidden="1" x14ac:dyDescent="0.3">
      <c r="A294" s="17" t="s">
        <v>475</v>
      </c>
      <c r="B294" s="17" t="s">
        <v>2085</v>
      </c>
      <c r="C294" s="17" t="s">
        <v>1969</v>
      </c>
      <c r="D294" s="17" t="s">
        <v>1970</v>
      </c>
      <c r="E294" s="17" t="s">
        <v>475</v>
      </c>
      <c r="F294" s="64" t="str">
        <f t="shared" si="4"/>
        <v>SC304940;</v>
      </c>
      <c r="G294" s="17" t="str">
        <f>IFERROR(VLOOKUP($E294,Samples_Ext!$A:$Y,Samples_Seq!G$2,FALSE),"")</f>
        <v>DZ35298 0093_02</v>
      </c>
      <c r="H294" s="17" t="str">
        <f>VLOOKUP($E294,Samples_Ext!$A:$Y,Samples_Seq!H$2,FALSE)</f>
        <v>Study</v>
      </c>
      <c r="I294" s="17" t="str">
        <f>VLOOKUP($E294,Samples_Ext!$A:$Y,Samples_Seq!I$2,FALSE)</f>
        <v>DZ35298</v>
      </c>
      <c r="J294" s="17">
        <f>VLOOKUP($E294,Samples_Ext!$A:$Y,Samples_Seq!J$2,FALSE)</f>
        <v>93</v>
      </c>
      <c r="K294" s="17" t="str">
        <f>VLOOKUP($E294,Samples_Ext!$A:$Y,Samples_Seq!K$2,FALSE)</f>
        <v>Robogut</v>
      </c>
      <c r="L294" s="17" t="str">
        <f>VLOOKUP($E294,Samples_Ext!$A:$Y,Samples_Seq!L$2,FALSE)</f>
        <v>DZ35298</v>
      </c>
      <c r="M294" s="17" t="str">
        <f>VLOOKUP($E294,Samples_Ext!$A:$Y,Samples_Seq!M$2,FALSE)</f>
        <v>sFEMB-001-R-017</v>
      </c>
      <c r="N294" s="17" t="str">
        <f>VLOOKUP($E294,Samples_Ext!$A:$Y,Samples_Seq!N$2,FALSE)</f>
        <v>ZymoResearch</v>
      </c>
      <c r="O294" s="17" t="str">
        <f>VLOOKUP($E294,Samples_Ext!$A:$Y,Samples_Seq!O$2,FALSE)</f>
        <v>96 MagBead DNA Extraction Kit</v>
      </c>
      <c r="P294" s="17" t="str">
        <f>VLOOKUP($E294,Samples_Ext!$A:$Y,Samples_Seq!P$2,FALSE)</f>
        <v>None</v>
      </c>
      <c r="Q294" s="17" t="str">
        <f>VLOOKUP($E294,Samples_Ext!$A:$Y,Samples_Seq!Q$2,FALSE)</f>
        <v>Vertical</v>
      </c>
      <c r="R294" s="17" t="str">
        <f>VLOOKUP($E294,Samples_Ext!$A:$Y,Samples_Seq!R$2,FALSE)</f>
        <v>Tubes</v>
      </c>
      <c r="S294" s="17" t="str">
        <f>VLOOKUP($E294,Samples_Ext!$A:$Y,Samples_Seq!S$2,FALSE)</f>
        <v>None</v>
      </c>
      <c r="T294" s="17" t="str">
        <f>VLOOKUP($E294,Samples_Ext!$A:$Y,Samples_Seq!T$2,FALSE)</f>
        <v>None</v>
      </c>
      <c r="U294" s="17" t="str">
        <f>VLOOKUP($E294,Samples_Ext!$A:$Y,Samples_Seq!U$2,FALSE)</f>
        <v>None</v>
      </c>
      <c r="V294" s="17" t="str">
        <f>VLOOKUP($E294,Samples_Ext!$A:$Y,Samples_Seq!V$2,FALSE)</f>
        <v>Residuls of R05</v>
      </c>
      <c r="W294" s="17" t="str">
        <f>VLOOKUP($E294,Samples_Ext!$A:$Y,Samples_Seq!W$2,FALSE)</f>
        <v>G</v>
      </c>
      <c r="X294" s="17" t="str">
        <f>VLOOKUP($E294,Samples_Ext!$A:$Y,Samples_Seq!X$2,FALSE)</f>
        <v>01</v>
      </c>
      <c r="Y294" s="17" t="str">
        <f>VLOOKUP($E294,Samples_Ext!$A:$Y,Samples_Seq!Y$2,FALSE)</f>
        <v>PC05934</v>
      </c>
      <c r="Z294" s="17">
        <f>VLOOKUP($E294,Samples_Ext!$A:$Y,Samples_Seq!Z$2,FALSE)</f>
        <v>27.81</v>
      </c>
      <c r="AA294" s="17">
        <f>VLOOKUP($E294,Samples_Ext!$A:$Y,Samples_Seq!AA$2,FALSE)</f>
        <v>12.029248359889968</v>
      </c>
      <c r="AB294" s="17">
        <f>VLOOKUP($E294,Samples_Ext!$A:$Y,Samples_Seq!AB$2,FALSE)</f>
        <v>334.53339688853998</v>
      </c>
      <c r="AC294" s="17" t="str">
        <f>VLOOKUP($E294,Samples_Ext!$A:$Y,Samples_Seq!AC$2,FALSE)</f>
        <v>Yes</v>
      </c>
      <c r="AD294" s="17" t="str">
        <f>VLOOKUP($E294,Samples_Ext!$A:$Y,Samples_Seq!AD$2,FALSE)</f>
        <v>No</v>
      </c>
    </row>
    <row r="295" spans="1:31" s="17" customFormat="1" ht="13.8" hidden="1" x14ac:dyDescent="0.3">
      <c r="A295" s="17" t="s">
        <v>1231</v>
      </c>
      <c r="B295" s="17" t="s">
        <v>2109</v>
      </c>
      <c r="C295" s="17" t="s">
        <v>2096</v>
      </c>
      <c r="D295" s="17" t="s">
        <v>2097</v>
      </c>
      <c r="E295" s="17" t="s">
        <v>1231</v>
      </c>
      <c r="F295" s="64" t="str">
        <f t="shared" si="4"/>
        <v>SC502453;</v>
      </c>
      <c r="G295" s="17" t="str">
        <f>IFERROR(VLOOKUP($E295,Samples_Ext!$A:$Y,Samples_Seq!G$2,FALSE),"")</f>
        <v>DZ35298 0104</v>
      </c>
      <c r="H295" s="17" t="str">
        <f>VLOOKUP($E295,Samples_Ext!$A:$Y,Samples_Seq!H$2,FALSE)</f>
        <v>Study</v>
      </c>
      <c r="I295" s="17" t="str">
        <f>VLOOKUP($E295,Samples_Ext!$A:$Y,Samples_Seq!I$2,FALSE)</f>
        <v>DZ35298</v>
      </c>
      <c r="J295" s="17">
        <f>VLOOKUP($E295,Samples_Ext!$A:$Y,Samples_Seq!J$2,FALSE)</f>
        <v>104</v>
      </c>
      <c r="K295" s="17" t="str">
        <f>VLOOKUP($E295,Samples_Ext!$A:$Y,Samples_Seq!K$2,FALSE)</f>
        <v>Robogut</v>
      </c>
      <c r="L295" s="17" t="str">
        <f>VLOOKUP($E295,Samples_Ext!$A:$Y,Samples_Seq!L$2,FALSE)</f>
        <v>DZ35298</v>
      </c>
      <c r="M295" s="17" t="str">
        <f>VLOOKUP($E295,Samples_Ext!$A:$Y,Samples_Seq!M$2,FALSE)</f>
        <v>sFEMB-001-R-034</v>
      </c>
      <c r="N295" s="17" t="str">
        <f>VLOOKUP($E295,Samples_Ext!$A:$Y,Samples_Seq!N$2,FALSE)</f>
        <v>Qiagen</v>
      </c>
      <c r="O295" s="17" t="str">
        <f>VLOOKUP($E295,Samples_Ext!$A:$Y,Samples_Seq!O$2,FALSE)</f>
        <v>DNeasy PowerSoil Pro kit</v>
      </c>
      <c r="P295" s="17" t="str">
        <f>VLOOKUP($E295,Samples_Ext!$A:$Y,Samples_Seq!P$2,FALSE)</f>
        <v>QIACube HT</v>
      </c>
      <c r="Q295" s="17" t="str">
        <f>VLOOKUP($E295,Samples_Ext!$A:$Y,Samples_Seq!Q$2,FALSE)</f>
        <v>Vertical</v>
      </c>
      <c r="R295" s="17" t="str">
        <f>VLOOKUP($E295,Samples_Ext!$A:$Y,Samples_Seq!R$2,FALSE)</f>
        <v>Tubes</v>
      </c>
      <c r="S295" s="17" t="str">
        <f>VLOOKUP($E295,Samples_Ext!$A:$Y,Samples_Seq!S$2,FALSE)</f>
        <v>None</v>
      </c>
      <c r="T295" s="17" t="str">
        <f>VLOOKUP($E295,Samples_Ext!$A:$Y,Samples_Seq!T$2,FALSE)</f>
        <v>None</v>
      </c>
      <c r="U295" s="17" t="str">
        <f>VLOOKUP($E295,Samples_Ext!$A:$Y,Samples_Seq!U$2,FALSE)</f>
        <v>None</v>
      </c>
      <c r="V295" s="17" t="str">
        <f>VLOOKUP($E295,Samples_Ext!$A:$Y,Samples_Seq!V$2,FALSE)</f>
        <v>None</v>
      </c>
      <c r="W295" s="17" t="str">
        <f>VLOOKUP($E295,Samples_Ext!$A:$Y,Samples_Seq!W$2,FALSE)</f>
        <v>E</v>
      </c>
      <c r="X295" s="17" t="str">
        <f>VLOOKUP($E295,Samples_Ext!$A:$Y,Samples_Seq!X$2,FALSE)</f>
        <v>02</v>
      </c>
      <c r="Y295" s="17" t="str">
        <f>VLOOKUP($E295,Samples_Ext!$A:$Y,Samples_Seq!Y$2,FALSE)</f>
        <v>PC17554</v>
      </c>
      <c r="Z295" s="17">
        <f>VLOOKUP($E295,Samples_Ext!$A:$Y,Samples_Seq!Z$2,FALSE)</f>
        <v>43.131500000000003</v>
      </c>
      <c r="AA295" s="17">
        <f>VLOOKUP($E295,Samples_Ext!$A:$Y,Samples_Seq!AA$2,FALSE)</f>
        <v>3.4300000000000006</v>
      </c>
      <c r="AB295" s="17">
        <f>VLOOKUP($E295,Samples_Ext!$A:$Y,Samples_Seq!AB$2,FALSE)</f>
        <v>147.94104500000003</v>
      </c>
      <c r="AC295" s="17" t="str">
        <f>VLOOKUP($E295,Samples_Ext!$A:$Y,Samples_Seq!AC$2,FALSE)</f>
        <v>Yes</v>
      </c>
      <c r="AD295" s="17" t="str">
        <f>VLOOKUP($E295,Samples_Ext!$A:$Y,Samples_Seq!AD$2,FALSE)</f>
        <v>No</v>
      </c>
      <c r="AE295" s="17" t="s">
        <v>1669</v>
      </c>
    </row>
    <row r="296" spans="1:31" s="17" customFormat="1" ht="13.8" hidden="1" x14ac:dyDescent="0.3">
      <c r="A296" s="17" t="s">
        <v>1314</v>
      </c>
      <c r="B296" s="17" t="s">
        <v>2120</v>
      </c>
      <c r="C296" s="17" t="s">
        <v>2096</v>
      </c>
      <c r="D296" s="17" t="s">
        <v>2097</v>
      </c>
      <c r="E296" s="17" t="s">
        <v>1314</v>
      </c>
      <c r="F296" s="64" t="str">
        <f t="shared" si="4"/>
        <v>SC552950;</v>
      </c>
      <c r="G296" s="17" t="str">
        <f>IFERROR(VLOOKUP($E296,Samples_Ext!$A:$Y,Samples_Seq!G$2,FALSE),"")</f>
        <v>DZ35298_0083</v>
      </c>
      <c r="H296" s="17" t="str">
        <f>VLOOKUP($E296,Samples_Ext!$A:$Y,Samples_Seq!H$2,FALSE)</f>
        <v>Study</v>
      </c>
      <c r="I296" s="17" t="str">
        <f>VLOOKUP($E296,Samples_Ext!$A:$Y,Samples_Seq!I$2,FALSE)</f>
        <v>DZ35298</v>
      </c>
      <c r="J296" s="17">
        <f>VLOOKUP($E296,Samples_Ext!$A:$Y,Samples_Seq!J$2,FALSE)</f>
        <v>83</v>
      </c>
      <c r="K296" s="17" t="str">
        <f>VLOOKUP($E296,Samples_Ext!$A:$Y,Samples_Seq!K$2,FALSE)</f>
        <v>Robogut</v>
      </c>
      <c r="L296" s="17" t="str">
        <f>VLOOKUP($E296,Samples_Ext!$A:$Y,Samples_Seq!L$2,FALSE)</f>
        <v>DZ35298</v>
      </c>
      <c r="M296" s="17" t="str">
        <f>VLOOKUP($E296,Samples_Ext!$A:$Y,Samples_Seq!M$2,FALSE)</f>
        <v>sFEMB-001-R-037</v>
      </c>
      <c r="N296" s="17" t="str">
        <f>VLOOKUP($E296,Samples_Ext!$A:$Y,Samples_Seq!N$2,FALSE)</f>
        <v>Qiagen</v>
      </c>
      <c r="O296" s="17" t="str">
        <f>VLOOKUP($E296,Samples_Ext!$A:$Y,Samples_Seq!O$2,FALSE)</f>
        <v>MagAttract PowerSoil DNA Kit</v>
      </c>
      <c r="P296" s="17" t="str">
        <f>VLOOKUP($E296,Samples_Ext!$A:$Y,Samples_Seq!P$2,FALSE)</f>
        <v>KingFisher</v>
      </c>
      <c r="Q296" s="17" t="str">
        <f>VLOOKUP($E296,Samples_Ext!$A:$Y,Samples_Seq!Q$2,FALSE)</f>
        <v>TissueLyzer</v>
      </c>
      <c r="R296" s="17" t="str">
        <f>VLOOKUP($E296,Samples_Ext!$A:$Y,Samples_Seq!R$2,FALSE)</f>
        <v>Plate</v>
      </c>
      <c r="S296" s="17" t="str">
        <f>VLOOKUP($E296,Samples_Ext!$A:$Y,Samples_Seq!S$2,FALSE)</f>
        <v>None</v>
      </c>
      <c r="T296" s="17" t="str">
        <f>VLOOKUP($E296,Samples_Ext!$A:$Y,Samples_Seq!T$2,FALSE)</f>
        <v>None</v>
      </c>
      <c r="U296" s="17" t="str">
        <f>VLOOKUP($E296,Samples_Ext!$A:$Y,Samples_Seq!U$2,FALSE)</f>
        <v>None</v>
      </c>
      <c r="V296" s="17" t="str">
        <f>VLOOKUP($E296,Samples_Ext!$A:$Y,Samples_Seq!V$2,FALSE)</f>
        <v>None</v>
      </c>
      <c r="W296" s="17" t="str">
        <f>VLOOKUP($E296,Samples_Ext!$A:$Y,Samples_Seq!W$2,FALSE)</f>
        <v>C</v>
      </c>
      <c r="X296" s="17" t="str">
        <f>VLOOKUP($E296,Samples_Ext!$A:$Y,Samples_Seq!X$2,FALSE)</f>
        <v>01</v>
      </c>
      <c r="Y296" s="17" t="str">
        <f>VLOOKUP($E296,Samples_Ext!$A:$Y,Samples_Seq!Y$2,FALSE)</f>
        <v>PC21455</v>
      </c>
      <c r="Z296" s="17">
        <f>VLOOKUP($E296,Samples_Ext!$A:$Y,Samples_Seq!Z$2,FALSE)</f>
        <v>70.811000000000007</v>
      </c>
      <c r="AA296" s="17">
        <f>VLOOKUP($E296,Samples_Ext!$A:$Y,Samples_Seq!AA$2,FALSE)</f>
        <v>5.8299999999999992</v>
      </c>
      <c r="AB296" s="17">
        <f>VLOOKUP($E296,Samples_Ext!$A:$Y,Samples_Seq!AB$2,FALSE)</f>
        <v>412.82812999999999</v>
      </c>
      <c r="AC296" s="17" t="str">
        <f>VLOOKUP($E296,Samples_Ext!$A:$Y,Samples_Seq!AC$2,FALSE)</f>
        <v>Yes</v>
      </c>
      <c r="AD296" s="17" t="str">
        <f>VLOOKUP($E296,Samples_Ext!$A:$Y,Samples_Seq!AD$2,FALSE)</f>
        <v>No</v>
      </c>
    </row>
    <row r="297" spans="1:31" s="17" customFormat="1" ht="13.8" hidden="1" x14ac:dyDescent="0.3">
      <c r="A297" s="17" t="s">
        <v>1328</v>
      </c>
      <c r="B297" s="17" t="s">
        <v>2134</v>
      </c>
      <c r="C297" s="17" t="s">
        <v>2096</v>
      </c>
      <c r="D297" s="17" t="s">
        <v>2097</v>
      </c>
      <c r="E297" s="17" t="s">
        <v>1328</v>
      </c>
      <c r="F297" s="64" t="str">
        <f t="shared" si="4"/>
        <v>SC552964;</v>
      </c>
      <c r="G297" s="17" t="str">
        <f>IFERROR(VLOOKUP($E297,Samples_Ext!$A:$Y,Samples_Seq!G$2,FALSE),"")</f>
        <v>DZ35298_0081</v>
      </c>
      <c r="H297" s="17" t="str">
        <f>VLOOKUP($E297,Samples_Ext!$A:$Y,Samples_Seq!H$2,FALSE)</f>
        <v>Study</v>
      </c>
      <c r="I297" s="17" t="str">
        <f>VLOOKUP($E297,Samples_Ext!$A:$Y,Samples_Seq!I$2,FALSE)</f>
        <v>DZ35298</v>
      </c>
      <c r="J297" s="17">
        <f>VLOOKUP($E297,Samples_Ext!$A:$Y,Samples_Seq!J$2,FALSE)</f>
        <v>81</v>
      </c>
      <c r="K297" s="17" t="str">
        <f>VLOOKUP($E297,Samples_Ext!$A:$Y,Samples_Seq!K$2,FALSE)</f>
        <v>Robogut</v>
      </c>
      <c r="L297" s="17" t="str">
        <f>VLOOKUP($E297,Samples_Ext!$A:$Y,Samples_Seq!L$2,FALSE)</f>
        <v>DZ35298</v>
      </c>
      <c r="M297" s="17" t="str">
        <f>VLOOKUP($E297,Samples_Ext!$A:$Y,Samples_Seq!M$2,FALSE)</f>
        <v>sFEMB-001-R-038</v>
      </c>
      <c r="N297" s="17" t="str">
        <f>VLOOKUP($E297,Samples_Ext!$A:$Y,Samples_Seq!N$2,FALSE)</f>
        <v>Qiagen</v>
      </c>
      <c r="O297" s="17" t="str">
        <f>VLOOKUP($E297,Samples_Ext!$A:$Y,Samples_Seq!O$2,FALSE)</f>
        <v>MagAttract PowerMicrobiome Kit</v>
      </c>
      <c r="P297" s="17" t="str">
        <f>VLOOKUP($E297,Samples_Ext!$A:$Y,Samples_Seq!P$2,FALSE)</f>
        <v>KingFisher</v>
      </c>
      <c r="Q297" s="17" t="str">
        <f>VLOOKUP($E297,Samples_Ext!$A:$Y,Samples_Seq!Q$2,FALSE)</f>
        <v>TissueLyzer</v>
      </c>
      <c r="R297" s="17" t="str">
        <f>VLOOKUP($E297,Samples_Ext!$A:$Y,Samples_Seq!R$2,FALSE)</f>
        <v>Plate</v>
      </c>
      <c r="S297" s="17" t="str">
        <f>VLOOKUP($E297,Samples_Ext!$A:$Y,Samples_Seq!S$2,FALSE)</f>
        <v>None</v>
      </c>
      <c r="T297" s="17" t="str">
        <f>VLOOKUP($E297,Samples_Ext!$A:$Y,Samples_Seq!T$2,FALSE)</f>
        <v>None</v>
      </c>
      <c r="U297" s="17" t="str">
        <f>VLOOKUP($E297,Samples_Ext!$A:$Y,Samples_Seq!U$2,FALSE)</f>
        <v>None</v>
      </c>
      <c r="V297" s="17" t="str">
        <f>VLOOKUP($E297,Samples_Ext!$A:$Y,Samples_Seq!V$2,FALSE)</f>
        <v>None</v>
      </c>
      <c r="W297" s="17" t="str">
        <f>VLOOKUP($E297,Samples_Ext!$A:$Y,Samples_Seq!W$2,FALSE)</f>
        <v>C</v>
      </c>
      <c r="X297" s="17" t="str">
        <f>VLOOKUP($E297,Samples_Ext!$A:$Y,Samples_Seq!X$2,FALSE)</f>
        <v>01</v>
      </c>
      <c r="Y297" s="17" t="str">
        <f>VLOOKUP($E297,Samples_Ext!$A:$Y,Samples_Seq!Y$2,FALSE)</f>
        <v>PC21456</v>
      </c>
      <c r="Z297" s="17">
        <f>VLOOKUP($E297,Samples_Ext!$A:$Y,Samples_Seq!Z$2,FALSE)</f>
        <v>49.1907</v>
      </c>
      <c r="AA297" s="17">
        <f>VLOOKUP($E297,Samples_Ext!$A:$Y,Samples_Seq!AA$2,FALSE)</f>
        <v>2.77</v>
      </c>
      <c r="AB297" s="17">
        <f>VLOOKUP($E297,Samples_Ext!$A:$Y,Samples_Seq!AB$2,FALSE)</f>
        <v>136.258239</v>
      </c>
      <c r="AC297" s="17" t="str">
        <f>VLOOKUP($E297,Samples_Ext!$A:$Y,Samples_Seq!AC$2,FALSE)</f>
        <v>Yes</v>
      </c>
      <c r="AD297" s="17" t="str">
        <f>VLOOKUP($E297,Samples_Ext!$A:$Y,Samples_Seq!AD$2,FALSE)</f>
        <v>No</v>
      </c>
    </row>
    <row r="298" spans="1:31" s="17" customFormat="1" ht="13.8" hidden="1" x14ac:dyDescent="0.3">
      <c r="A298" s="17" t="s">
        <v>1429</v>
      </c>
      <c r="B298" s="17" t="s">
        <v>2148</v>
      </c>
      <c r="C298" s="17" t="s">
        <v>2096</v>
      </c>
      <c r="D298" s="17" t="s">
        <v>2097</v>
      </c>
      <c r="E298" s="17" t="s">
        <v>1429</v>
      </c>
      <c r="F298" s="64" t="str">
        <f t="shared" si="4"/>
        <v>SC552978;</v>
      </c>
      <c r="G298" s="17" t="str">
        <f>IFERROR(VLOOKUP($E298,Samples_Ext!$A:$Y,Samples_Seq!G$2,FALSE),"")</f>
        <v>DZ35298_00101</v>
      </c>
      <c r="H298" s="17" t="str">
        <f>VLOOKUP($E298,Samples_Ext!$A:$Y,Samples_Seq!H$2,FALSE)</f>
        <v>Study</v>
      </c>
      <c r="I298" s="17" t="str">
        <f>VLOOKUP($E298,Samples_Ext!$A:$Y,Samples_Seq!I$2,FALSE)</f>
        <v>DZ35298</v>
      </c>
      <c r="J298" s="17">
        <f>VLOOKUP($E298,Samples_Ext!$A:$Y,Samples_Seq!J$2,FALSE)</f>
        <v>101</v>
      </c>
      <c r="K298" s="17" t="str">
        <f>VLOOKUP($E298,Samples_Ext!$A:$Y,Samples_Seq!K$2,FALSE)</f>
        <v>Robogut</v>
      </c>
      <c r="L298" s="17" t="str">
        <f>VLOOKUP($E298,Samples_Ext!$A:$Y,Samples_Seq!L$2,FALSE)</f>
        <v>DZ35298</v>
      </c>
      <c r="M298" s="17" t="str">
        <f>VLOOKUP($E298,Samples_Ext!$A:$Y,Samples_Seq!M$2,FALSE)</f>
        <v>sFEMB-001-R-039</v>
      </c>
      <c r="N298" s="17" t="str">
        <f>VLOOKUP($E298,Samples_Ext!$A:$Y,Samples_Seq!N$2,FALSE)</f>
        <v>Qiagen</v>
      </c>
      <c r="O298" s="17" t="str">
        <f>VLOOKUP($E298,Samples_Ext!$A:$Y,Samples_Seq!O$2,FALSE)</f>
        <v>DNeasy PowerSoil Pro kit</v>
      </c>
      <c r="P298" s="17" t="str">
        <f>VLOOKUP($E298,Samples_Ext!$A:$Y,Samples_Seq!P$2,FALSE)</f>
        <v>None</v>
      </c>
      <c r="Q298" s="17" t="str">
        <f>VLOOKUP($E298,Samples_Ext!$A:$Y,Samples_Seq!Q$2,FALSE)</f>
        <v>Vertical</v>
      </c>
      <c r="R298" s="17" t="str">
        <f>VLOOKUP($E298,Samples_Ext!$A:$Y,Samples_Seq!R$2,FALSE)</f>
        <v>Tubes</v>
      </c>
      <c r="S298" s="17" t="str">
        <f>VLOOKUP($E298,Samples_Ext!$A:$Y,Samples_Seq!S$2,FALSE)</f>
        <v>None</v>
      </c>
      <c r="T298" s="17" t="str">
        <f>VLOOKUP($E298,Samples_Ext!$A:$Y,Samples_Seq!T$2,FALSE)</f>
        <v>None</v>
      </c>
      <c r="U298" s="17" t="str">
        <f>VLOOKUP($E298,Samples_Ext!$A:$Y,Samples_Seq!U$2,FALSE)</f>
        <v>None</v>
      </c>
      <c r="V298" s="17" t="str">
        <f>VLOOKUP($E298,Samples_Ext!$A:$Y,Samples_Seq!V$2,FALSE)</f>
        <v>None</v>
      </c>
      <c r="W298" s="17" t="str">
        <f>VLOOKUP($E298,Samples_Ext!$A:$Y,Samples_Seq!W$2,FALSE)</f>
        <v>C</v>
      </c>
      <c r="X298" s="17" t="str">
        <f>VLOOKUP($E298,Samples_Ext!$A:$Y,Samples_Seq!X$2,FALSE)</f>
        <v>01</v>
      </c>
      <c r="Y298" s="17" t="str">
        <f>VLOOKUP($E298,Samples_Ext!$A:$Y,Samples_Seq!Y$2,FALSE)</f>
        <v>PC21457</v>
      </c>
      <c r="Z298" s="17">
        <f>VLOOKUP($E298,Samples_Ext!$A:$Y,Samples_Seq!Z$2,FALSE)</f>
        <v>66.522199999999998</v>
      </c>
      <c r="AA298" s="17">
        <f>VLOOKUP($E298,Samples_Ext!$A:$Y,Samples_Seq!AA$2,FALSE)</f>
        <v>28.800000000000004</v>
      </c>
      <c r="AB298" s="17">
        <f>VLOOKUP($E298,Samples_Ext!$A:$Y,Samples_Seq!AB$2,FALSE)</f>
        <v>1915.8393600000002</v>
      </c>
      <c r="AC298" s="17" t="str">
        <f>VLOOKUP($E298,Samples_Ext!$A:$Y,Samples_Seq!AC$2,FALSE)</f>
        <v>Yes</v>
      </c>
      <c r="AD298" s="17" t="str">
        <f>VLOOKUP($E298,Samples_Ext!$A:$Y,Samples_Seq!AD$2,FALSE)</f>
        <v>No</v>
      </c>
      <c r="AE298" s="17" t="s">
        <v>1669</v>
      </c>
    </row>
    <row r="299" spans="1:31" s="17" customFormat="1" ht="13.8" hidden="1" x14ac:dyDescent="0.3">
      <c r="A299" s="17" t="s">
        <v>1342</v>
      </c>
      <c r="B299" s="17" t="s">
        <v>2163</v>
      </c>
      <c r="C299" s="17" t="s">
        <v>2096</v>
      </c>
      <c r="D299" s="17" t="s">
        <v>2097</v>
      </c>
      <c r="E299" s="17" t="s">
        <v>1342</v>
      </c>
      <c r="F299" s="64" t="str">
        <f t="shared" si="4"/>
        <v>SC552993;</v>
      </c>
      <c r="G299" s="17" t="str">
        <f>IFERROR(VLOOKUP($E299,Samples_Ext!$A:$Y,Samples_Seq!G$2,FALSE),"")</f>
        <v>DZ35298_0110</v>
      </c>
      <c r="H299" s="17" t="str">
        <f>VLOOKUP($E299,Samples_Ext!$A:$Y,Samples_Seq!H$2,FALSE)</f>
        <v>Study</v>
      </c>
      <c r="I299" s="17" t="str">
        <f>VLOOKUP($E299,Samples_Ext!$A:$Y,Samples_Seq!I$2,FALSE)</f>
        <v>DZ35298</v>
      </c>
      <c r="J299" s="17">
        <f>VLOOKUP($E299,Samples_Ext!$A:$Y,Samples_Seq!J$2,FALSE)</f>
        <v>110</v>
      </c>
      <c r="K299" s="17" t="str">
        <f>VLOOKUP($E299,Samples_Ext!$A:$Y,Samples_Seq!K$2,FALSE)</f>
        <v>Robogut</v>
      </c>
      <c r="L299" s="17" t="str">
        <f>VLOOKUP($E299,Samples_Ext!$A:$Y,Samples_Seq!L$2,FALSE)</f>
        <v>DZ35298</v>
      </c>
      <c r="M299" s="17" t="str">
        <f>VLOOKUP($E299,Samples_Ext!$A:$Y,Samples_Seq!M$2,FALSE)</f>
        <v>sFEMB-001-R-040</v>
      </c>
      <c r="N299" s="17" t="str">
        <f>VLOOKUP($E299,Samples_Ext!$A:$Y,Samples_Seq!N$2,FALSE)</f>
        <v>Qiagen</v>
      </c>
      <c r="O299" s="17" t="str">
        <f>VLOOKUP($E299,Samples_Ext!$A:$Y,Samples_Seq!O$2,FALSE)</f>
        <v>MagAttract PowerSoil DNA Kit</v>
      </c>
      <c r="P299" s="17" t="str">
        <f>VLOOKUP($E299,Samples_Ext!$A:$Y,Samples_Seq!P$2,FALSE)</f>
        <v>KingFisher</v>
      </c>
      <c r="Q299" s="17" t="str">
        <f>VLOOKUP($E299,Samples_Ext!$A:$Y,Samples_Seq!Q$2,FALSE)</f>
        <v>TissueLyzer</v>
      </c>
      <c r="R299" s="17" t="str">
        <f>VLOOKUP($E299,Samples_Ext!$A:$Y,Samples_Seq!R$2,FALSE)</f>
        <v>Plate</v>
      </c>
      <c r="S299" s="17" t="str">
        <f>VLOOKUP($E299,Samples_Ext!$A:$Y,Samples_Seq!S$2,FALSE)</f>
        <v>Pro Plate</v>
      </c>
      <c r="T299" s="17" t="str">
        <f>VLOOKUP($E299,Samples_Ext!$A:$Y,Samples_Seq!T$2,FALSE)</f>
        <v>None</v>
      </c>
      <c r="U299" s="17" t="str">
        <f>VLOOKUP($E299,Samples_Ext!$A:$Y,Samples_Seq!U$2,FALSE)</f>
        <v>None</v>
      </c>
      <c r="V299" s="17" t="str">
        <f>VLOOKUP($E299,Samples_Ext!$A:$Y,Samples_Seq!V$2,FALSE)</f>
        <v>None</v>
      </c>
      <c r="W299" s="17" t="str">
        <f>VLOOKUP($E299,Samples_Ext!$A:$Y,Samples_Seq!W$2,FALSE)</f>
        <v>C</v>
      </c>
      <c r="X299" s="17" t="str">
        <f>VLOOKUP($E299,Samples_Ext!$A:$Y,Samples_Seq!X$2,FALSE)</f>
        <v>01</v>
      </c>
      <c r="Y299" s="17" t="str">
        <f>VLOOKUP($E299,Samples_Ext!$A:$Y,Samples_Seq!Y$2,FALSE)</f>
        <v>PC21458</v>
      </c>
      <c r="Z299" s="17">
        <f>VLOOKUP($E299,Samples_Ext!$A:$Y,Samples_Seq!Z$2,FALSE)</f>
        <v>70.534099999999995</v>
      </c>
      <c r="AA299" s="17">
        <f>VLOOKUP($E299,Samples_Ext!$A:$Y,Samples_Seq!AA$2,FALSE)</f>
        <v>6.61</v>
      </c>
      <c r="AB299" s="17">
        <f>VLOOKUP($E299,Samples_Ext!$A:$Y,Samples_Seq!AB$2,FALSE)</f>
        <v>466.23040099999997</v>
      </c>
      <c r="AC299" s="17" t="str">
        <f>VLOOKUP($E299,Samples_Ext!$A:$Y,Samples_Seq!AC$2,FALSE)</f>
        <v>Yes</v>
      </c>
      <c r="AD299" s="17" t="str">
        <f>VLOOKUP($E299,Samples_Ext!$A:$Y,Samples_Seq!AD$2,FALSE)</f>
        <v>No</v>
      </c>
    </row>
    <row r="300" spans="1:31" s="17" customFormat="1" ht="13.8" hidden="1" x14ac:dyDescent="0.3">
      <c r="A300" s="17" t="s">
        <v>1356</v>
      </c>
      <c r="B300" s="17" t="s">
        <v>2177</v>
      </c>
      <c r="C300" s="17" t="s">
        <v>2096</v>
      </c>
      <c r="D300" s="17" t="s">
        <v>2097</v>
      </c>
      <c r="E300" s="17" t="s">
        <v>1356</v>
      </c>
      <c r="F300" s="64" t="str">
        <f t="shared" si="4"/>
        <v>SC553007;</v>
      </c>
      <c r="G300" s="17" t="str">
        <f>IFERROR(VLOOKUP($E300,Samples_Ext!$A:$Y,Samples_Seq!G$2,FALSE),"")</f>
        <v>DZ35298_0084</v>
      </c>
      <c r="H300" s="17" t="str">
        <f>VLOOKUP($E300,Samples_Ext!$A:$Y,Samples_Seq!H$2,FALSE)</f>
        <v>Study</v>
      </c>
      <c r="I300" s="17" t="str">
        <f>VLOOKUP($E300,Samples_Ext!$A:$Y,Samples_Seq!I$2,FALSE)</f>
        <v>DZ35298</v>
      </c>
      <c r="J300" s="17">
        <f>VLOOKUP($E300,Samples_Ext!$A:$Y,Samples_Seq!J$2,FALSE)</f>
        <v>84</v>
      </c>
      <c r="K300" s="17" t="str">
        <f>VLOOKUP($E300,Samples_Ext!$A:$Y,Samples_Seq!K$2,FALSE)</f>
        <v>Robogut</v>
      </c>
      <c r="L300" s="17" t="str">
        <f>VLOOKUP($E300,Samples_Ext!$A:$Y,Samples_Seq!L$2,FALSE)</f>
        <v>DZ35298</v>
      </c>
      <c r="M300" s="17" t="str">
        <f>VLOOKUP($E300,Samples_Ext!$A:$Y,Samples_Seq!M$2,FALSE)</f>
        <v>sFEMB-001-R-041</v>
      </c>
      <c r="N300" s="17" t="str">
        <f>VLOOKUP($E300,Samples_Ext!$A:$Y,Samples_Seq!N$2,FALSE)</f>
        <v>ZymoResearch</v>
      </c>
      <c r="O300" s="17" t="str">
        <f>VLOOKUP($E300,Samples_Ext!$A:$Y,Samples_Seq!O$2,FALSE)</f>
        <v>96 MagBead DNA Extraction Kit</v>
      </c>
      <c r="P300" s="17" t="str">
        <f>VLOOKUP($E300,Samples_Ext!$A:$Y,Samples_Seq!P$2,FALSE)</f>
        <v>None</v>
      </c>
      <c r="Q300" s="17" t="str">
        <f>VLOOKUP($E300,Samples_Ext!$A:$Y,Samples_Seq!Q$2,FALSE)</f>
        <v>Vertical</v>
      </c>
      <c r="R300" s="17" t="str">
        <f>VLOOKUP($E300,Samples_Ext!$A:$Y,Samples_Seq!R$2,FALSE)</f>
        <v>Tubes</v>
      </c>
      <c r="S300" s="17" t="str">
        <f>VLOOKUP($E300,Samples_Ext!$A:$Y,Samples_Seq!S$2,FALSE)</f>
        <v>None</v>
      </c>
      <c r="T300" s="17" t="str">
        <f>VLOOKUP($E300,Samples_Ext!$A:$Y,Samples_Seq!T$2,FALSE)</f>
        <v>None</v>
      </c>
      <c r="U300" s="17" t="str">
        <f>VLOOKUP($E300,Samples_Ext!$A:$Y,Samples_Seq!U$2,FALSE)</f>
        <v>None</v>
      </c>
      <c r="V300" s="17" t="str">
        <f>VLOOKUP($E300,Samples_Ext!$A:$Y,Samples_Seq!V$2,FALSE)</f>
        <v>None</v>
      </c>
      <c r="W300" s="17" t="str">
        <f>VLOOKUP($E300,Samples_Ext!$A:$Y,Samples_Seq!W$2,FALSE)</f>
        <v>C</v>
      </c>
      <c r="X300" s="17" t="str">
        <f>VLOOKUP($E300,Samples_Ext!$A:$Y,Samples_Seq!X$2,FALSE)</f>
        <v>01</v>
      </c>
      <c r="Y300" s="17" t="str">
        <f>VLOOKUP($E300,Samples_Ext!$A:$Y,Samples_Seq!Y$2,FALSE)</f>
        <v>PC21459</v>
      </c>
      <c r="Z300" s="17">
        <f>VLOOKUP($E300,Samples_Ext!$A:$Y,Samples_Seq!Z$2,FALSE)</f>
        <v>40.542200000000001</v>
      </c>
      <c r="AA300" s="17">
        <f>VLOOKUP($E300,Samples_Ext!$A:$Y,Samples_Seq!AA$2,FALSE)</f>
        <v>9.34</v>
      </c>
      <c r="AB300" s="17">
        <f>VLOOKUP($E300,Samples_Ext!$A:$Y,Samples_Seq!AB$2,FALSE)</f>
        <v>378.66414800000001</v>
      </c>
      <c r="AC300" s="17" t="str">
        <f>VLOOKUP($E300,Samples_Ext!$A:$Y,Samples_Seq!AC$2,FALSE)</f>
        <v>Yes</v>
      </c>
      <c r="AD300" s="17" t="str">
        <f>VLOOKUP($E300,Samples_Ext!$A:$Y,Samples_Seq!AD$2,FALSE)</f>
        <v>No</v>
      </c>
    </row>
    <row r="301" spans="1:31" s="17" customFormat="1" ht="13.8" hidden="1" x14ac:dyDescent="0.3">
      <c r="A301" s="17" t="s">
        <v>1370</v>
      </c>
      <c r="B301" s="17" t="s">
        <v>2191</v>
      </c>
      <c r="C301" s="17" t="s">
        <v>2096</v>
      </c>
      <c r="D301" s="17" t="s">
        <v>2097</v>
      </c>
      <c r="E301" s="17" t="s">
        <v>1370</v>
      </c>
      <c r="F301" s="64" t="str">
        <f t="shared" si="4"/>
        <v>SC553021;</v>
      </c>
      <c r="G301" s="17" t="str">
        <f>IFERROR(VLOOKUP($E301,Samples_Ext!$A:$Y,Samples_Seq!G$2,FALSE),"")</f>
        <v>DZ35298_0102</v>
      </c>
      <c r="H301" s="17" t="str">
        <f>VLOOKUP($E301,Samples_Ext!$A:$Y,Samples_Seq!H$2,FALSE)</f>
        <v>Study</v>
      </c>
      <c r="I301" s="17" t="str">
        <f>VLOOKUP($E301,Samples_Ext!$A:$Y,Samples_Seq!I$2,FALSE)</f>
        <v>DZ35298</v>
      </c>
      <c r="J301" s="17">
        <f>VLOOKUP($E301,Samples_Ext!$A:$Y,Samples_Seq!J$2,FALSE)</f>
        <v>102</v>
      </c>
      <c r="K301" s="17" t="str">
        <f>VLOOKUP($E301,Samples_Ext!$A:$Y,Samples_Seq!K$2,FALSE)</f>
        <v>Robogut</v>
      </c>
      <c r="L301" s="17" t="str">
        <f>VLOOKUP($E301,Samples_Ext!$A:$Y,Samples_Seq!L$2,FALSE)</f>
        <v>DZ35298</v>
      </c>
      <c r="M301" s="17" t="str">
        <f>VLOOKUP($E301,Samples_Ext!$A:$Y,Samples_Seq!M$2,FALSE)</f>
        <v>sFEMB-001-R-042</v>
      </c>
      <c r="N301" s="17" t="str">
        <f>VLOOKUP($E301,Samples_Ext!$A:$Y,Samples_Seq!N$2,FALSE)</f>
        <v>ThermoFisher</v>
      </c>
      <c r="O301" s="17" t="str">
        <f>VLOOKUP($E301,Samples_Ext!$A:$Y,Samples_Seq!O$2,FALSE)</f>
        <v>MagMax Microbiome Ultra Kit</v>
      </c>
      <c r="P301" s="17" t="str">
        <f>VLOOKUP($E301,Samples_Ext!$A:$Y,Samples_Seq!P$2,FALSE)</f>
        <v>KingFisher</v>
      </c>
      <c r="Q301" s="17" t="str">
        <f>VLOOKUP($E301,Samples_Ext!$A:$Y,Samples_Seq!Q$2,FALSE)</f>
        <v>TissueLyzer</v>
      </c>
      <c r="R301" s="17" t="str">
        <f>VLOOKUP($E301,Samples_Ext!$A:$Y,Samples_Seq!R$2,FALSE)</f>
        <v>Plate</v>
      </c>
      <c r="S301" s="17" t="str">
        <f>VLOOKUP($E301,Samples_Ext!$A:$Y,Samples_Seq!S$2,FALSE)</f>
        <v>None</v>
      </c>
      <c r="T301" s="17" t="str">
        <f>VLOOKUP($E301,Samples_Ext!$A:$Y,Samples_Seq!T$2,FALSE)</f>
        <v>None</v>
      </c>
      <c r="U301" s="17" t="str">
        <f>VLOOKUP($E301,Samples_Ext!$A:$Y,Samples_Seq!U$2,FALSE)</f>
        <v>None</v>
      </c>
      <c r="V301" s="17" t="str">
        <f>VLOOKUP($E301,Samples_Ext!$A:$Y,Samples_Seq!V$2,FALSE)</f>
        <v>None</v>
      </c>
      <c r="W301" s="17" t="str">
        <f>VLOOKUP($E301,Samples_Ext!$A:$Y,Samples_Seq!W$2,FALSE)</f>
        <v>C</v>
      </c>
      <c r="X301" s="17" t="str">
        <f>VLOOKUP($E301,Samples_Ext!$A:$Y,Samples_Seq!X$2,FALSE)</f>
        <v>01</v>
      </c>
      <c r="Y301" s="17" t="str">
        <f>VLOOKUP($E301,Samples_Ext!$A:$Y,Samples_Seq!Y$2,FALSE)</f>
        <v>PC21460</v>
      </c>
      <c r="Z301" s="17">
        <f>VLOOKUP($E301,Samples_Ext!$A:$Y,Samples_Seq!Z$2,FALSE)</f>
        <v>147.70070000000001</v>
      </c>
      <c r="AA301" s="17">
        <f>VLOOKUP($E301,Samples_Ext!$A:$Y,Samples_Seq!AA$2,FALSE)</f>
        <v>5.56</v>
      </c>
      <c r="AB301" s="17">
        <f>VLOOKUP($E301,Samples_Ext!$A:$Y,Samples_Seq!AB$2,FALSE)</f>
        <v>821.21589200000005</v>
      </c>
      <c r="AC301" s="17" t="str">
        <f>VLOOKUP($E301,Samples_Ext!$A:$Y,Samples_Seq!AC$2,FALSE)</f>
        <v>Yes</v>
      </c>
      <c r="AD301" s="17" t="str">
        <f>VLOOKUP($E301,Samples_Ext!$A:$Y,Samples_Seq!AD$2,FALSE)</f>
        <v>No</v>
      </c>
    </row>
    <row r="302" spans="1:31" s="17" customFormat="1" ht="13.8" hidden="1" x14ac:dyDescent="0.3">
      <c r="A302" s="17" t="s">
        <v>1221</v>
      </c>
      <c r="B302" s="17" t="s">
        <v>2101</v>
      </c>
      <c r="C302" s="17" t="s">
        <v>2096</v>
      </c>
      <c r="D302" s="17" t="s">
        <v>2097</v>
      </c>
      <c r="E302" s="17" t="s">
        <v>1221</v>
      </c>
      <c r="F302" s="64" t="str">
        <f t="shared" si="4"/>
        <v>SC502445;</v>
      </c>
      <c r="G302" s="17" t="str">
        <f>IFERROR(VLOOKUP($E302,Samples_Ext!$A:$Y,Samples_Seq!G$2,FALSE),"")</f>
        <v>Extraction Blank</v>
      </c>
      <c r="H302" s="17" t="str">
        <f>VLOOKUP($E302,Samples_Ext!$A:$Y,Samples_Seq!H$2,FALSE)</f>
        <v>Ext.Control</v>
      </c>
      <c r="I302" s="17" t="str">
        <f>VLOOKUP($E302,Samples_Ext!$A:$Y,Samples_Seq!I$2,FALSE)</f>
        <v>Extraction Blank</v>
      </c>
      <c r="J302" s="17">
        <f>VLOOKUP($E302,Samples_Ext!$A:$Y,Samples_Seq!J$2,FALSE)</f>
        <v>0</v>
      </c>
      <c r="K302" s="17" t="str">
        <f>VLOOKUP($E302,Samples_Ext!$A:$Y,Samples_Seq!K$2,FALSE)</f>
        <v>Ext.Blank</v>
      </c>
      <c r="L302" s="17" t="str">
        <f>VLOOKUP($E302,Samples_Ext!$A:$Y,Samples_Seq!L$2,FALSE)</f>
        <v>Water</v>
      </c>
      <c r="M302" s="17" t="str">
        <f>VLOOKUP($E302,Samples_Ext!$A:$Y,Samples_Seq!M$2,FALSE)</f>
        <v>sFEMB-001-R-034</v>
      </c>
      <c r="N302" s="17" t="str">
        <f>VLOOKUP($E302,Samples_Ext!$A:$Y,Samples_Seq!N$2,FALSE)</f>
        <v>Qiagen</v>
      </c>
      <c r="O302" s="17" t="str">
        <f>VLOOKUP($E302,Samples_Ext!$A:$Y,Samples_Seq!O$2,FALSE)</f>
        <v>DNeasy PowerSoil Pro kit</v>
      </c>
      <c r="P302" s="17" t="str">
        <f>VLOOKUP($E302,Samples_Ext!$A:$Y,Samples_Seq!P$2,FALSE)</f>
        <v>QIACube HT</v>
      </c>
      <c r="Q302" s="17" t="str">
        <f>VLOOKUP($E302,Samples_Ext!$A:$Y,Samples_Seq!Q$2,FALSE)</f>
        <v>Vertical</v>
      </c>
      <c r="R302" s="17" t="str">
        <f>VLOOKUP($E302,Samples_Ext!$A:$Y,Samples_Seq!R$2,FALSE)</f>
        <v>Tubes</v>
      </c>
      <c r="S302" s="17" t="str">
        <f>VLOOKUP($E302,Samples_Ext!$A:$Y,Samples_Seq!S$2,FALSE)</f>
        <v>None</v>
      </c>
      <c r="T302" s="17" t="str">
        <f>VLOOKUP($E302,Samples_Ext!$A:$Y,Samples_Seq!T$2,FALSE)</f>
        <v>None</v>
      </c>
      <c r="U302" s="17" t="str">
        <f>VLOOKUP($E302,Samples_Ext!$A:$Y,Samples_Seq!U$2,FALSE)</f>
        <v>None</v>
      </c>
      <c r="V302" s="17" t="str">
        <f>VLOOKUP($E302,Samples_Ext!$A:$Y,Samples_Seq!V$2,FALSE)</f>
        <v>None</v>
      </c>
      <c r="W302" s="17" t="str">
        <f>VLOOKUP($E302,Samples_Ext!$A:$Y,Samples_Seq!W$2,FALSE)</f>
        <v>E</v>
      </c>
      <c r="X302" s="17" t="str">
        <f>VLOOKUP($E302,Samples_Ext!$A:$Y,Samples_Seq!X$2,FALSE)</f>
        <v>01</v>
      </c>
      <c r="Y302" s="17" t="str">
        <f>VLOOKUP($E302,Samples_Ext!$A:$Y,Samples_Seq!Y$2,FALSE)</f>
        <v>PC17554</v>
      </c>
      <c r="Z302" s="17">
        <f>VLOOKUP($E302,Samples_Ext!$A:$Y,Samples_Seq!Z$2,FALSE)</f>
        <v>0</v>
      </c>
      <c r="AA302" s="17" t="e">
        <f>VLOOKUP($E302,Samples_Ext!$A:$Y,Samples_Seq!AA$2,FALSE)</f>
        <v>#DIV/0!</v>
      </c>
      <c r="AB302" s="17">
        <f>VLOOKUP($E302,Samples_Ext!$A:$Y,Samples_Seq!AB$2,FALSE)</f>
        <v>0</v>
      </c>
      <c r="AC302" s="17" t="str">
        <f>VLOOKUP($E302,Samples_Ext!$A:$Y,Samples_Seq!AC$2,FALSE)</f>
        <v>Yes</v>
      </c>
      <c r="AD302" s="17" t="str">
        <f>VLOOKUP($E302,Samples_Ext!$A:$Y,Samples_Seq!AD$2,FALSE)</f>
        <v>No</v>
      </c>
    </row>
    <row r="303" spans="1:31" s="17" customFormat="1" ht="13.8" hidden="1" x14ac:dyDescent="0.3">
      <c r="A303" s="17" t="s">
        <v>1223</v>
      </c>
      <c r="B303" s="17" t="s">
        <v>2102</v>
      </c>
      <c r="C303" s="17" t="s">
        <v>2096</v>
      </c>
      <c r="D303" s="17" t="s">
        <v>2097</v>
      </c>
      <c r="E303" s="17" t="s">
        <v>1223</v>
      </c>
      <c r="F303" s="64" t="str">
        <f t="shared" si="4"/>
        <v>SC502446;</v>
      </c>
      <c r="G303" s="17" t="str">
        <f>IFERROR(VLOOKUP($E303,Samples_Ext!$A:$Y,Samples_Seq!G$2,FALSE),"")</f>
        <v>Extraction Blank</v>
      </c>
      <c r="H303" s="17" t="str">
        <f>VLOOKUP($E303,Samples_Ext!$A:$Y,Samples_Seq!H$2,FALSE)</f>
        <v>Ext.Control</v>
      </c>
      <c r="I303" s="17" t="str">
        <f>VLOOKUP($E303,Samples_Ext!$A:$Y,Samples_Seq!I$2,FALSE)</f>
        <v>Extraction Blank</v>
      </c>
      <c r="J303" s="17">
        <f>VLOOKUP($E303,Samples_Ext!$A:$Y,Samples_Seq!J$2,FALSE)</f>
        <v>0</v>
      </c>
      <c r="K303" s="17" t="str">
        <f>VLOOKUP($E303,Samples_Ext!$A:$Y,Samples_Seq!K$2,FALSE)</f>
        <v>Ext.Blank</v>
      </c>
      <c r="L303" s="17" t="str">
        <f>VLOOKUP($E303,Samples_Ext!$A:$Y,Samples_Seq!L$2,FALSE)</f>
        <v>Water</v>
      </c>
      <c r="M303" s="17" t="str">
        <f>VLOOKUP($E303,Samples_Ext!$A:$Y,Samples_Seq!M$2,FALSE)</f>
        <v>sFEMB-001-R-034</v>
      </c>
      <c r="N303" s="17" t="str">
        <f>VLOOKUP($E303,Samples_Ext!$A:$Y,Samples_Seq!N$2,FALSE)</f>
        <v>Qiagen</v>
      </c>
      <c r="O303" s="17" t="str">
        <f>VLOOKUP($E303,Samples_Ext!$A:$Y,Samples_Seq!O$2,FALSE)</f>
        <v>DNeasy PowerSoil Pro kit</v>
      </c>
      <c r="P303" s="17" t="str">
        <f>VLOOKUP($E303,Samples_Ext!$A:$Y,Samples_Seq!P$2,FALSE)</f>
        <v>QIACube HT</v>
      </c>
      <c r="Q303" s="17" t="str">
        <f>VLOOKUP($E303,Samples_Ext!$A:$Y,Samples_Seq!Q$2,FALSE)</f>
        <v>Vertical</v>
      </c>
      <c r="R303" s="17" t="str">
        <f>VLOOKUP($E303,Samples_Ext!$A:$Y,Samples_Seq!R$2,FALSE)</f>
        <v>Tubes</v>
      </c>
      <c r="S303" s="17" t="str">
        <f>VLOOKUP($E303,Samples_Ext!$A:$Y,Samples_Seq!S$2,FALSE)</f>
        <v>None</v>
      </c>
      <c r="T303" s="17" t="str">
        <f>VLOOKUP($E303,Samples_Ext!$A:$Y,Samples_Seq!T$2,FALSE)</f>
        <v>None</v>
      </c>
      <c r="U303" s="17" t="str">
        <f>VLOOKUP($E303,Samples_Ext!$A:$Y,Samples_Seq!U$2,FALSE)</f>
        <v>None</v>
      </c>
      <c r="V303" s="17" t="str">
        <f>VLOOKUP($E303,Samples_Ext!$A:$Y,Samples_Seq!V$2,FALSE)</f>
        <v>None</v>
      </c>
      <c r="W303" s="17" t="str">
        <f>VLOOKUP($E303,Samples_Ext!$A:$Y,Samples_Seq!W$2,FALSE)</f>
        <v>F</v>
      </c>
      <c r="X303" s="17" t="str">
        <f>VLOOKUP($E303,Samples_Ext!$A:$Y,Samples_Seq!X$2,FALSE)</f>
        <v>01</v>
      </c>
      <c r="Y303" s="17" t="str">
        <f>VLOOKUP($E303,Samples_Ext!$A:$Y,Samples_Seq!Y$2,FALSE)</f>
        <v>PC17554</v>
      </c>
      <c r="Z303" s="17">
        <f>VLOOKUP($E303,Samples_Ext!$A:$Y,Samples_Seq!Z$2,FALSE)</f>
        <v>0</v>
      </c>
      <c r="AA303" s="17" t="e">
        <f>VLOOKUP($E303,Samples_Ext!$A:$Y,Samples_Seq!AA$2,FALSE)</f>
        <v>#DIV/0!</v>
      </c>
      <c r="AB303" s="17">
        <f>VLOOKUP($E303,Samples_Ext!$A:$Y,Samples_Seq!AB$2,FALSE)</f>
        <v>0</v>
      </c>
      <c r="AC303" s="17" t="str">
        <f>VLOOKUP($E303,Samples_Ext!$A:$Y,Samples_Seq!AC$2,FALSE)</f>
        <v>Yes</v>
      </c>
      <c r="AD303" s="17" t="str">
        <f>VLOOKUP($E303,Samples_Ext!$A:$Y,Samples_Seq!AD$2,FALSE)</f>
        <v>No</v>
      </c>
    </row>
    <row r="304" spans="1:31" s="17" customFormat="1" ht="13.8" hidden="1" x14ac:dyDescent="0.3">
      <c r="A304" s="17" t="s">
        <v>1227</v>
      </c>
      <c r="B304" s="17" t="s">
        <v>2105</v>
      </c>
      <c r="C304" s="17" t="s">
        <v>2096</v>
      </c>
      <c r="D304" s="17" t="s">
        <v>2097</v>
      </c>
      <c r="E304" s="17" t="s">
        <v>1227</v>
      </c>
      <c r="F304" s="64" t="str">
        <f t="shared" si="4"/>
        <v>SC502449;</v>
      </c>
      <c r="G304" s="17" t="str">
        <f>IFERROR(VLOOKUP($E304,Samples_Ext!$A:$Y,Samples_Seq!G$2,FALSE),"")</f>
        <v>Extraction Blank</v>
      </c>
      <c r="H304" s="17" t="str">
        <f>VLOOKUP($E304,Samples_Ext!$A:$Y,Samples_Seq!H$2,FALSE)</f>
        <v>Ext.Control</v>
      </c>
      <c r="I304" s="17" t="str">
        <f>VLOOKUP($E304,Samples_Ext!$A:$Y,Samples_Seq!I$2,FALSE)</f>
        <v>Extraction Blank</v>
      </c>
      <c r="J304" s="17">
        <f>VLOOKUP($E304,Samples_Ext!$A:$Y,Samples_Seq!J$2,FALSE)</f>
        <v>0</v>
      </c>
      <c r="K304" s="17" t="str">
        <f>VLOOKUP($E304,Samples_Ext!$A:$Y,Samples_Seq!K$2,FALSE)</f>
        <v>Ext.Blank</v>
      </c>
      <c r="L304" s="17" t="str">
        <f>VLOOKUP($E304,Samples_Ext!$A:$Y,Samples_Seq!L$2,FALSE)</f>
        <v>Water</v>
      </c>
      <c r="M304" s="17" t="str">
        <f>VLOOKUP($E304,Samples_Ext!$A:$Y,Samples_Seq!M$2,FALSE)</f>
        <v>sFEMB-001-R-034</v>
      </c>
      <c r="N304" s="17" t="str">
        <f>VLOOKUP($E304,Samples_Ext!$A:$Y,Samples_Seq!N$2,FALSE)</f>
        <v>Qiagen</v>
      </c>
      <c r="O304" s="17" t="str">
        <f>VLOOKUP($E304,Samples_Ext!$A:$Y,Samples_Seq!O$2,FALSE)</f>
        <v>DNeasy PowerSoil Pro kit</v>
      </c>
      <c r="P304" s="17" t="str">
        <f>VLOOKUP($E304,Samples_Ext!$A:$Y,Samples_Seq!P$2,FALSE)</f>
        <v>QIACube HT</v>
      </c>
      <c r="Q304" s="17" t="str">
        <f>VLOOKUP($E304,Samples_Ext!$A:$Y,Samples_Seq!Q$2,FALSE)</f>
        <v>Vertical</v>
      </c>
      <c r="R304" s="17" t="str">
        <f>VLOOKUP($E304,Samples_Ext!$A:$Y,Samples_Seq!R$2,FALSE)</f>
        <v>Tubes</v>
      </c>
      <c r="S304" s="17" t="str">
        <f>VLOOKUP($E304,Samples_Ext!$A:$Y,Samples_Seq!S$2,FALSE)</f>
        <v>None</v>
      </c>
      <c r="T304" s="17" t="str">
        <f>VLOOKUP($E304,Samples_Ext!$A:$Y,Samples_Seq!T$2,FALSE)</f>
        <v>None</v>
      </c>
      <c r="U304" s="17" t="str">
        <f>VLOOKUP($E304,Samples_Ext!$A:$Y,Samples_Seq!U$2,FALSE)</f>
        <v>None</v>
      </c>
      <c r="V304" s="17" t="str">
        <f>VLOOKUP($E304,Samples_Ext!$A:$Y,Samples_Seq!V$2,FALSE)</f>
        <v>None</v>
      </c>
      <c r="W304" s="17" t="str">
        <f>VLOOKUP($E304,Samples_Ext!$A:$Y,Samples_Seq!W$2,FALSE)</f>
        <v>A</v>
      </c>
      <c r="X304" s="17" t="str">
        <f>VLOOKUP($E304,Samples_Ext!$A:$Y,Samples_Seq!X$2,FALSE)</f>
        <v>02</v>
      </c>
      <c r="Y304" s="17" t="str">
        <f>VLOOKUP($E304,Samples_Ext!$A:$Y,Samples_Seq!Y$2,FALSE)</f>
        <v>PC17554</v>
      </c>
      <c r="Z304" s="17">
        <f>VLOOKUP($E304,Samples_Ext!$A:$Y,Samples_Seq!Z$2,FALSE)</f>
        <v>6.4458000000000002</v>
      </c>
      <c r="AA304" s="17">
        <f>VLOOKUP($E304,Samples_Ext!$A:$Y,Samples_Seq!AA$2,FALSE)</f>
        <v>0.49</v>
      </c>
      <c r="AB304" s="17">
        <f>VLOOKUP($E304,Samples_Ext!$A:$Y,Samples_Seq!AB$2,FALSE)</f>
        <v>3.158442</v>
      </c>
      <c r="AC304" s="17" t="str">
        <f>VLOOKUP($E304,Samples_Ext!$A:$Y,Samples_Seq!AC$2,FALSE)</f>
        <v>Yes</v>
      </c>
      <c r="AD304" s="17" t="str">
        <f>VLOOKUP($E304,Samples_Ext!$A:$Y,Samples_Seq!AD$2,FALSE)</f>
        <v>No</v>
      </c>
    </row>
    <row r="305" spans="1:30" s="17" customFormat="1" ht="13.8" hidden="1" x14ac:dyDescent="0.3">
      <c r="A305" s="17" t="s">
        <v>1228</v>
      </c>
      <c r="B305" s="17" t="s">
        <v>2106</v>
      </c>
      <c r="C305" s="17" t="s">
        <v>2096</v>
      </c>
      <c r="D305" s="17" t="s">
        <v>2097</v>
      </c>
      <c r="E305" s="17" t="s">
        <v>1228</v>
      </c>
      <c r="F305" s="64" t="str">
        <f t="shared" si="4"/>
        <v>SC502450;</v>
      </c>
      <c r="G305" s="17" t="str">
        <f>IFERROR(VLOOKUP($E305,Samples_Ext!$A:$Y,Samples_Seq!G$2,FALSE),"")</f>
        <v>Extraction Blank</v>
      </c>
      <c r="H305" s="17" t="str">
        <f>VLOOKUP($E305,Samples_Ext!$A:$Y,Samples_Seq!H$2,FALSE)</f>
        <v>Ext.Control</v>
      </c>
      <c r="I305" s="17" t="str">
        <f>VLOOKUP($E305,Samples_Ext!$A:$Y,Samples_Seq!I$2,FALSE)</f>
        <v>Extraction Blank</v>
      </c>
      <c r="J305" s="17">
        <f>VLOOKUP($E305,Samples_Ext!$A:$Y,Samples_Seq!J$2,FALSE)</f>
        <v>0</v>
      </c>
      <c r="K305" s="17" t="str">
        <f>VLOOKUP($E305,Samples_Ext!$A:$Y,Samples_Seq!K$2,FALSE)</f>
        <v>Ext.Blank</v>
      </c>
      <c r="L305" s="17" t="str">
        <f>VLOOKUP($E305,Samples_Ext!$A:$Y,Samples_Seq!L$2,FALSE)</f>
        <v>Water</v>
      </c>
      <c r="M305" s="17" t="str">
        <f>VLOOKUP($E305,Samples_Ext!$A:$Y,Samples_Seq!M$2,FALSE)</f>
        <v>sFEMB-001-R-034</v>
      </c>
      <c r="N305" s="17" t="str">
        <f>VLOOKUP($E305,Samples_Ext!$A:$Y,Samples_Seq!N$2,FALSE)</f>
        <v>Qiagen</v>
      </c>
      <c r="O305" s="17" t="str">
        <f>VLOOKUP($E305,Samples_Ext!$A:$Y,Samples_Seq!O$2,FALSE)</f>
        <v>DNeasy PowerSoil Pro kit</v>
      </c>
      <c r="P305" s="17" t="str">
        <f>VLOOKUP($E305,Samples_Ext!$A:$Y,Samples_Seq!P$2,FALSE)</f>
        <v>QIACube HT</v>
      </c>
      <c r="Q305" s="17" t="str">
        <f>VLOOKUP($E305,Samples_Ext!$A:$Y,Samples_Seq!Q$2,FALSE)</f>
        <v>Vertical</v>
      </c>
      <c r="R305" s="17" t="str">
        <f>VLOOKUP($E305,Samples_Ext!$A:$Y,Samples_Seq!R$2,FALSE)</f>
        <v>Tubes</v>
      </c>
      <c r="S305" s="17" t="str">
        <f>VLOOKUP($E305,Samples_Ext!$A:$Y,Samples_Seq!S$2,FALSE)</f>
        <v>None</v>
      </c>
      <c r="T305" s="17" t="str">
        <f>VLOOKUP($E305,Samples_Ext!$A:$Y,Samples_Seq!T$2,FALSE)</f>
        <v>None</v>
      </c>
      <c r="U305" s="17" t="str">
        <f>VLOOKUP($E305,Samples_Ext!$A:$Y,Samples_Seq!U$2,FALSE)</f>
        <v>None</v>
      </c>
      <c r="V305" s="17" t="str">
        <f>VLOOKUP($E305,Samples_Ext!$A:$Y,Samples_Seq!V$2,FALSE)</f>
        <v>None</v>
      </c>
      <c r="W305" s="17" t="str">
        <f>VLOOKUP($E305,Samples_Ext!$A:$Y,Samples_Seq!W$2,FALSE)</f>
        <v>B</v>
      </c>
      <c r="X305" s="17" t="str">
        <f>VLOOKUP($E305,Samples_Ext!$A:$Y,Samples_Seq!X$2,FALSE)</f>
        <v>02</v>
      </c>
      <c r="Y305" s="17" t="str">
        <f>VLOOKUP($E305,Samples_Ext!$A:$Y,Samples_Seq!Y$2,FALSE)</f>
        <v>PC17554</v>
      </c>
      <c r="Z305" s="17">
        <f>VLOOKUP($E305,Samples_Ext!$A:$Y,Samples_Seq!Z$2,FALSE)</f>
        <v>0</v>
      </c>
      <c r="AA305" s="17" t="e">
        <f>VLOOKUP($E305,Samples_Ext!$A:$Y,Samples_Seq!AA$2,FALSE)</f>
        <v>#DIV/0!</v>
      </c>
      <c r="AB305" s="17">
        <f>VLOOKUP($E305,Samples_Ext!$A:$Y,Samples_Seq!AB$2,FALSE)</f>
        <v>0</v>
      </c>
      <c r="AC305" s="17" t="str">
        <f>VLOOKUP($E305,Samples_Ext!$A:$Y,Samples_Seq!AC$2,FALSE)</f>
        <v>Yes</v>
      </c>
      <c r="AD305" s="17" t="str">
        <f>VLOOKUP($E305,Samples_Ext!$A:$Y,Samples_Seq!AD$2,FALSE)</f>
        <v>No</v>
      </c>
    </row>
    <row r="306" spans="1:30" s="17" customFormat="1" ht="13.8" hidden="1" x14ac:dyDescent="0.3">
      <c r="A306" s="17" t="s">
        <v>1717</v>
      </c>
      <c r="B306" s="17" t="s">
        <v>1718</v>
      </c>
      <c r="C306" s="17" t="s">
        <v>1715</v>
      </c>
      <c r="D306" s="17" t="s">
        <v>1716</v>
      </c>
      <c r="E306" s="17" t="s">
        <v>174</v>
      </c>
      <c r="F306" s="64" t="str">
        <f t="shared" si="4"/>
        <v>SC249359;</v>
      </c>
      <c r="G306" s="17" t="str">
        <f>IFERROR(VLOOKUP($E306,Samples_Ext!$A:$Y,Samples_Seq!G$2,FALSE),"")</f>
        <v>Stool_20</v>
      </c>
      <c r="H306" s="17" t="str">
        <f>VLOOKUP($E306,Samples_Ext!$A:$Y,Samples_Seq!H$2,FALSE)</f>
        <v>Study</v>
      </c>
      <c r="I306" s="17" t="str">
        <f>VLOOKUP($E306,Samples_Ext!$A:$Y,Samples_Seq!I$2,FALSE)</f>
        <v>IE</v>
      </c>
      <c r="J306" s="17">
        <f>VLOOKUP($E306,Samples_Ext!$A:$Y,Samples_Seq!J$2,FALSE)</f>
        <v>20</v>
      </c>
      <c r="K306" s="17" t="str">
        <f>VLOOKUP($E306,Samples_Ext!$A:$Y,Samples_Seq!K$2,FALSE)</f>
        <v>Stool</v>
      </c>
      <c r="L306" s="17" t="str">
        <f>VLOOKUP($E306,Samples_Ext!$A:$Y,Samples_Seq!L$2,FALSE)</f>
        <v>Study</v>
      </c>
      <c r="M306" s="17" t="str">
        <f>VLOOKUP($E306,Samples_Ext!$A:$Y,Samples_Seq!M$2,FALSE)</f>
        <v>sFEMB-001-R-002</v>
      </c>
      <c r="N306" s="17" t="str">
        <f>VLOOKUP($E306,Samples_Ext!$A:$Y,Samples_Seq!N$2,FALSE)</f>
        <v>Qiagen</v>
      </c>
      <c r="O306" s="17" t="str">
        <f>VLOOKUP($E306,Samples_Ext!$A:$Y,Samples_Seq!O$2,FALSE)</f>
        <v>DSP Virus</v>
      </c>
      <c r="P306" s="17" t="str">
        <f>VLOOKUP($E306,Samples_Ext!$A:$Y,Samples_Seq!P$2,FALSE)</f>
        <v>QIASymphony</v>
      </c>
      <c r="Q306" s="17" t="str">
        <f>VLOOKUP($E306,Samples_Ext!$A:$Y,Samples_Seq!Q$2,FALSE)</f>
        <v>Vertical</v>
      </c>
      <c r="R306" s="17" t="str">
        <f>VLOOKUP($E306,Samples_Ext!$A:$Y,Samples_Seq!R$2,FALSE)</f>
        <v>Tubes</v>
      </c>
      <c r="S306" s="17" t="str">
        <f>VLOOKUP($E306,Samples_Ext!$A:$Y,Samples_Seq!S$2,FALSE)</f>
        <v>None</v>
      </c>
      <c r="T306" s="17" t="str">
        <f>VLOOKUP($E306,Samples_Ext!$A:$Y,Samples_Seq!T$2,FALSE)</f>
        <v>None</v>
      </c>
      <c r="U306" s="17" t="str">
        <f>VLOOKUP($E306,Samples_Ext!$A:$Y,Samples_Seq!U$2,FALSE)</f>
        <v>None</v>
      </c>
      <c r="V306" s="17" t="str">
        <f>VLOOKUP($E306,Samples_Ext!$A:$Y,Samples_Seq!V$2,FALSE)</f>
        <v>None</v>
      </c>
      <c r="W306" s="17" t="str">
        <f>VLOOKUP($E306,Samples_Ext!$A:$Y,Samples_Seq!W$2,FALSE)</f>
        <v>B</v>
      </c>
      <c r="X306" s="17" t="str">
        <f>VLOOKUP($E306,Samples_Ext!$A:$Y,Samples_Seq!X$2,FALSE)</f>
        <v>01</v>
      </c>
      <c r="Y306" s="17" t="str">
        <f>VLOOKUP($E306,Samples_Ext!$A:$Y,Samples_Seq!Y$2,FALSE)</f>
        <v>PC01715</v>
      </c>
      <c r="Z306" s="17">
        <f>VLOOKUP($E306,Samples_Ext!$A:$Y,Samples_Seq!Z$2,FALSE)</f>
        <v>27</v>
      </c>
      <c r="AA306" s="17">
        <f>VLOOKUP($E306,Samples_Ext!$A:$Y,Samples_Seq!AA$2,FALSE)</f>
        <v>53.35</v>
      </c>
      <c r="AB306" s="17">
        <f>VLOOKUP($E306,Samples_Ext!$A:$Y,Samples_Seq!AB$2,FALSE)</f>
        <v>1440.45</v>
      </c>
      <c r="AC306" s="17" t="str">
        <f>VLOOKUP($E306,Samples_Ext!$A:$Y,Samples_Seq!AC$2,FALSE)</f>
        <v>Yes</v>
      </c>
      <c r="AD306" s="17" t="str">
        <f>VLOOKUP($E306,Samples_Ext!$A:$Y,Samples_Seq!AD$2,FALSE)</f>
        <v>No</v>
      </c>
    </row>
    <row r="307" spans="1:30" s="17" customFormat="1" ht="13.8" hidden="1" x14ac:dyDescent="0.3">
      <c r="A307" s="17" t="s">
        <v>1719</v>
      </c>
      <c r="B307" s="17" t="s">
        <v>1720</v>
      </c>
      <c r="C307" s="17" t="s">
        <v>1721</v>
      </c>
      <c r="D307" s="17" t="s">
        <v>1716</v>
      </c>
      <c r="E307" s="17" t="s">
        <v>174</v>
      </c>
      <c r="F307" s="64" t="str">
        <f t="shared" si="4"/>
        <v>SC249359;</v>
      </c>
      <c r="G307" s="17" t="str">
        <f>IFERROR(VLOOKUP($E307,Samples_Ext!$A:$Y,Samples_Seq!G$2,FALSE),"")</f>
        <v>Stool_20</v>
      </c>
      <c r="H307" s="17" t="str">
        <f>VLOOKUP($E307,Samples_Ext!$A:$Y,Samples_Seq!H$2,FALSE)</f>
        <v>Study</v>
      </c>
      <c r="I307" s="17" t="str">
        <f>VLOOKUP($E307,Samples_Ext!$A:$Y,Samples_Seq!I$2,FALSE)</f>
        <v>IE</v>
      </c>
      <c r="J307" s="17">
        <f>VLOOKUP($E307,Samples_Ext!$A:$Y,Samples_Seq!J$2,FALSE)</f>
        <v>20</v>
      </c>
      <c r="K307" s="17" t="str">
        <f>VLOOKUP($E307,Samples_Ext!$A:$Y,Samples_Seq!K$2,FALSE)</f>
        <v>Stool</v>
      </c>
      <c r="L307" s="17" t="str">
        <f>VLOOKUP($E307,Samples_Ext!$A:$Y,Samples_Seq!L$2,FALSE)</f>
        <v>Study</v>
      </c>
      <c r="M307" s="17" t="str">
        <f>VLOOKUP($E307,Samples_Ext!$A:$Y,Samples_Seq!M$2,FALSE)</f>
        <v>sFEMB-001-R-002</v>
      </c>
      <c r="N307" s="17" t="str">
        <f>VLOOKUP($E307,Samples_Ext!$A:$Y,Samples_Seq!N$2,FALSE)</f>
        <v>Qiagen</v>
      </c>
      <c r="O307" s="17" t="str">
        <f>VLOOKUP($E307,Samples_Ext!$A:$Y,Samples_Seq!O$2,FALSE)</f>
        <v>DSP Virus</v>
      </c>
      <c r="P307" s="17" t="str">
        <f>VLOOKUP($E307,Samples_Ext!$A:$Y,Samples_Seq!P$2,FALSE)</f>
        <v>QIASymphony</v>
      </c>
      <c r="Q307" s="17" t="str">
        <f>VLOOKUP($E307,Samples_Ext!$A:$Y,Samples_Seq!Q$2,FALSE)</f>
        <v>Vertical</v>
      </c>
      <c r="R307" s="17" t="str">
        <f>VLOOKUP($E307,Samples_Ext!$A:$Y,Samples_Seq!R$2,FALSE)</f>
        <v>Tubes</v>
      </c>
      <c r="S307" s="17" t="str">
        <f>VLOOKUP($E307,Samples_Ext!$A:$Y,Samples_Seq!S$2,FALSE)</f>
        <v>None</v>
      </c>
      <c r="T307" s="17" t="str">
        <f>VLOOKUP($E307,Samples_Ext!$A:$Y,Samples_Seq!T$2,FALSE)</f>
        <v>None</v>
      </c>
      <c r="U307" s="17" t="str">
        <f>VLOOKUP($E307,Samples_Ext!$A:$Y,Samples_Seq!U$2,FALSE)</f>
        <v>None</v>
      </c>
      <c r="V307" s="17" t="str">
        <f>VLOOKUP($E307,Samples_Ext!$A:$Y,Samples_Seq!V$2,FALSE)</f>
        <v>None</v>
      </c>
      <c r="W307" s="17" t="str">
        <f>VLOOKUP($E307,Samples_Ext!$A:$Y,Samples_Seq!W$2,FALSE)</f>
        <v>B</v>
      </c>
      <c r="X307" s="17" t="str">
        <f>VLOOKUP($E307,Samples_Ext!$A:$Y,Samples_Seq!X$2,FALSE)</f>
        <v>01</v>
      </c>
      <c r="Y307" s="17" t="str">
        <f>VLOOKUP($E307,Samples_Ext!$A:$Y,Samples_Seq!Y$2,FALSE)</f>
        <v>PC01715</v>
      </c>
      <c r="Z307" s="17">
        <f>VLOOKUP($E307,Samples_Ext!$A:$Y,Samples_Seq!Z$2,FALSE)</f>
        <v>27</v>
      </c>
      <c r="AA307" s="17">
        <f>VLOOKUP($E307,Samples_Ext!$A:$Y,Samples_Seq!AA$2,FALSE)</f>
        <v>53.35</v>
      </c>
      <c r="AB307" s="17">
        <f>VLOOKUP($E307,Samples_Ext!$A:$Y,Samples_Seq!AB$2,FALSE)</f>
        <v>1440.45</v>
      </c>
      <c r="AC307" s="17" t="str">
        <f>VLOOKUP($E307,Samples_Ext!$A:$Y,Samples_Seq!AC$2,FALSE)</f>
        <v>Yes</v>
      </c>
      <c r="AD307" s="17" t="str">
        <f>VLOOKUP($E307,Samples_Ext!$A:$Y,Samples_Seq!AD$2,FALSE)</f>
        <v>No</v>
      </c>
    </row>
    <row r="308" spans="1:30" s="17" customFormat="1" ht="13.8" hidden="1" x14ac:dyDescent="0.3">
      <c r="A308" s="17" t="s">
        <v>1724</v>
      </c>
      <c r="B308" s="17" t="s">
        <v>1725</v>
      </c>
      <c r="C308" s="17" t="s">
        <v>1715</v>
      </c>
      <c r="D308" s="17" t="s">
        <v>1716</v>
      </c>
      <c r="E308" s="17" t="s">
        <v>176</v>
      </c>
      <c r="F308" s="64" t="str">
        <f t="shared" si="4"/>
        <v>SC249361;</v>
      </c>
      <c r="G308" s="17" t="str">
        <f>IFERROR(VLOOKUP($E308,Samples_Ext!$A:$Y,Samples_Seq!G$2,FALSE),"")</f>
        <v>Stool_22</v>
      </c>
      <c r="H308" s="17" t="str">
        <f>VLOOKUP($E308,Samples_Ext!$A:$Y,Samples_Seq!H$2,FALSE)</f>
        <v>Study</v>
      </c>
      <c r="I308" s="17" t="str">
        <f>VLOOKUP($E308,Samples_Ext!$A:$Y,Samples_Seq!I$2,FALSE)</f>
        <v>IE</v>
      </c>
      <c r="J308" s="17">
        <f>VLOOKUP($E308,Samples_Ext!$A:$Y,Samples_Seq!J$2,FALSE)</f>
        <v>22</v>
      </c>
      <c r="K308" s="17" t="str">
        <f>VLOOKUP($E308,Samples_Ext!$A:$Y,Samples_Seq!K$2,FALSE)</f>
        <v>Stool</v>
      </c>
      <c r="L308" s="17" t="str">
        <f>VLOOKUP($E308,Samples_Ext!$A:$Y,Samples_Seq!L$2,FALSE)</f>
        <v>Study</v>
      </c>
      <c r="M308" s="17" t="str">
        <f>VLOOKUP($E308,Samples_Ext!$A:$Y,Samples_Seq!M$2,FALSE)</f>
        <v>sFEMB-001-R-002</v>
      </c>
      <c r="N308" s="17" t="str">
        <f>VLOOKUP($E308,Samples_Ext!$A:$Y,Samples_Seq!N$2,FALSE)</f>
        <v>Qiagen</v>
      </c>
      <c r="O308" s="17" t="str">
        <f>VLOOKUP($E308,Samples_Ext!$A:$Y,Samples_Seq!O$2,FALSE)</f>
        <v>DSP Virus</v>
      </c>
      <c r="P308" s="17" t="str">
        <f>VLOOKUP($E308,Samples_Ext!$A:$Y,Samples_Seq!P$2,FALSE)</f>
        <v>QIASymphony</v>
      </c>
      <c r="Q308" s="17" t="str">
        <f>VLOOKUP($E308,Samples_Ext!$A:$Y,Samples_Seq!Q$2,FALSE)</f>
        <v>Vertical</v>
      </c>
      <c r="R308" s="17" t="str">
        <f>VLOOKUP($E308,Samples_Ext!$A:$Y,Samples_Seq!R$2,FALSE)</f>
        <v>Tubes</v>
      </c>
      <c r="S308" s="17" t="str">
        <f>VLOOKUP($E308,Samples_Ext!$A:$Y,Samples_Seq!S$2,FALSE)</f>
        <v>None</v>
      </c>
      <c r="T308" s="17" t="str">
        <f>VLOOKUP($E308,Samples_Ext!$A:$Y,Samples_Seq!T$2,FALSE)</f>
        <v>None</v>
      </c>
      <c r="U308" s="17" t="str">
        <f>VLOOKUP($E308,Samples_Ext!$A:$Y,Samples_Seq!U$2,FALSE)</f>
        <v>None</v>
      </c>
      <c r="V308" s="17" t="str">
        <f>VLOOKUP($E308,Samples_Ext!$A:$Y,Samples_Seq!V$2,FALSE)</f>
        <v>None</v>
      </c>
      <c r="W308" s="17" t="str">
        <f>VLOOKUP($E308,Samples_Ext!$A:$Y,Samples_Seq!W$2,FALSE)</f>
        <v>D</v>
      </c>
      <c r="X308" s="17" t="str">
        <f>VLOOKUP($E308,Samples_Ext!$A:$Y,Samples_Seq!X$2,FALSE)</f>
        <v>01</v>
      </c>
      <c r="Y308" s="17" t="str">
        <f>VLOOKUP($E308,Samples_Ext!$A:$Y,Samples_Seq!Y$2,FALSE)</f>
        <v>PC01715</v>
      </c>
      <c r="Z308" s="17">
        <f>VLOOKUP($E308,Samples_Ext!$A:$Y,Samples_Seq!Z$2,FALSE)</f>
        <v>25</v>
      </c>
      <c r="AA308" s="17">
        <f>VLOOKUP($E308,Samples_Ext!$A:$Y,Samples_Seq!AA$2,FALSE)</f>
        <v>27.85</v>
      </c>
      <c r="AB308" s="17">
        <f>VLOOKUP($E308,Samples_Ext!$A:$Y,Samples_Seq!AB$2,FALSE)</f>
        <v>696.25</v>
      </c>
      <c r="AC308" s="17" t="str">
        <f>VLOOKUP($E308,Samples_Ext!$A:$Y,Samples_Seq!AC$2,FALSE)</f>
        <v>Yes</v>
      </c>
      <c r="AD308" s="17" t="str">
        <f>VLOOKUP($E308,Samples_Ext!$A:$Y,Samples_Seq!AD$2,FALSE)</f>
        <v>No</v>
      </c>
    </row>
    <row r="309" spans="1:30" s="17" customFormat="1" ht="13.8" hidden="1" x14ac:dyDescent="0.3">
      <c r="A309" s="17" t="s">
        <v>1726</v>
      </c>
      <c r="B309" s="17" t="s">
        <v>1727</v>
      </c>
      <c r="C309" s="17" t="s">
        <v>1721</v>
      </c>
      <c r="D309" s="17" t="s">
        <v>1716</v>
      </c>
      <c r="E309" s="17" t="s">
        <v>176</v>
      </c>
      <c r="F309" s="64" t="str">
        <f t="shared" si="4"/>
        <v>SC249361;</v>
      </c>
      <c r="G309" s="17" t="str">
        <f>IFERROR(VLOOKUP($E309,Samples_Ext!$A:$Y,Samples_Seq!G$2,FALSE),"")</f>
        <v>Stool_22</v>
      </c>
      <c r="H309" s="17" t="str">
        <f>VLOOKUP($E309,Samples_Ext!$A:$Y,Samples_Seq!H$2,FALSE)</f>
        <v>Study</v>
      </c>
      <c r="I309" s="17" t="str">
        <f>VLOOKUP($E309,Samples_Ext!$A:$Y,Samples_Seq!I$2,FALSE)</f>
        <v>IE</v>
      </c>
      <c r="J309" s="17">
        <f>VLOOKUP($E309,Samples_Ext!$A:$Y,Samples_Seq!J$2,FALSE)</f>
        <v>22</v>
      </c>
      <c r="K309" s="17" t="str">
        <f>VLOOKUP($E309,Samples_Ext!$A:$Y,Samples_Seq!K$2,FALSE)</f>
        <v>Stool</v>
      </c>
      <c r="L309" s="17" t="str">
        <f>VLOOKUP($E309,Samples_Ext!$A:$Y,Samples_Seq!L$2,FALSE)</f>
        <v>Study</v>
      </c>
      <c r="M309" s="17" t="str">
        <f>VLOOKUP($E309,Samples_Ext!$A:$Y,Samples_Seq!M$2,FALSE)</f>
        <v>sFEMB-001-R-002</v>
      </c>
      <c r="N309" s="17" t="str">
        <f>VLOOKUP($E309,Samples_Ext!$A:$Y,Samples_Seq!N$2,FALSE)</f>
        <v>Qiagen</v>
      </c>
      <c r="O309" s="17" t="str">
        <f>VLOOKUP($E309,Samples_Ext!$A:$Y,Samples_Seq!O$2,FALSE)</f>
        <v>DSP Virus</v>
      </c>
      <c r="P309" s="17" t="str">
        <f>VLOOKUP($E309,Samples_Ext!$A:$Y,Samples_Seq!P$2,FALSE)</f>
        <v>QIASymphony</v>
      </c>
      <c r="Q309" s="17" t="str">
        <f>VLOOKUP($E309,Samples_Ext!$A:$Y,Samples_Seq!Q$2,FALSE)</f>
        <v>Vertical</v>
      </c>
      <c r="R309" s="17" t="str">
        <f>VLOOKUP($E309,Samples_Ext!$A:$Y,Samples_Seq!R$2,FALSE)</f>
        <v>Tubes</v>
      </c>
      <c r="S309" s="17" t="str">
        <f>VLOOKUP($E309,Samples_Ext!$A:$Y,Samples_Seq!S$2,FALSE)</f>
        <v>None</v>
      </c>
      <c r="T309" s="17" t="str">
        <f>VLOOKUP($E309,Samples_Ext!$A:$Y,Samples_Seq!T$2,FALSE)</f>
        <v>None</v>
      </c>
      <c r="U309" s="17" t="str">
        <f>VLOOKUP($E309,Samples_Ext!$A:$Y,Samples_Seq!U$2,FALSE)</f>
        <v>None</v>
      </c>
      <c r="V309" s="17" t="str">
        <f>VLOOKUP($E309,Samples_Ext!$A:$Y,Samples_Seq!V$2,FALSE)</f>
        <v>None</v>
      </c>
      <c r="W309" s="17" t="str">
        <f>VLOOKUP($E309,Samples_Ext!$A:$Y,Samples_Seq!W$2,FALSE)</f>
        <v>D</v>
      </c>
      <c r="X309" s="17" t="str">
        <f>VLOOKUP($E309,Samples_Ext!$A:$Y,Samples_Seq!X$2,FALSE)</f>
        <v>01</v>
      </c>
      <c r="Y309" s="17" t="str">
        <f>VLOOKUP($E309,Samples_Ext!$A:$Y,Samples_Seq!Y$2,FALSE)</f>
        <v>PC01715</v>
      </c>
      <c r="Z309" s="17">
        <f>VLOOKUP($E309,Samples_Ext!$A:$Y,Samples_Seq!Z$2,FALSE)</f>
        <v>25</v>
      </c>
      <c r="AA309" s="17">
        <f>VLOOKUP($E309,Samples_Ext!$A:$Y,Samples_Seq!AA$2,FALSE)</f>
        <v>27.85</v>
      </c>
      <c r="AB309" s="17">
        <f>VLOOKUP($E309,Samples_Ext!$A:$Y,Samples_Seq!AB$2,FALSE)</f>
        <v>696.25</v>
      </c>
      <c r="AC309" s="17" t="str">
        <f>VLOOKUP($E309,Samples_Ext!$A:$Y,Samples_Seq!AC$2,FALSE)</f>
        <v>Yes</v>
      </c>
      <c r="AD309" s="17" t="str">
        <f>VLOOKUP($E309,Samples_Ext!$A:$Y,Samples_Seq!AD$2,FALSE)</f>
        <v>No</v>
      </c>
    </row>
    <row r="310" spans="1:30" s="17" customFormat="1" ht="13.8" hidden="1" x14ac:dyDescent="0.3">
      <c r="A310" s="17" t="s">
        <v>1728</v>
      </c>
      <c r="B310" s="17" t="s">
        <v>1729</v>
      </c>
      <c r="C310" s="17" t="s">
        <v>1721</v>
      </c>
      <c r="D310" s="17" t="s">
        <v>1716</v>
      </c>
      <c r="E310" s="17" t="s">
        <v>176</v>
      </c>
      <c r="F310" s="64" t="str">
        <f t="shared" si="4"/>
        <v>SC249361;</v>
      </c>
      <c r="G310" s="17" t="str">
        <f>IFERROR(VLOOKUP($E310,Samples_Ext!$A:$Y,Samples_Seq!G$2,FALSE),"")</f>
        <v>Stool_22</v>
      </c>
      <c r="H310" s="17" t="str">
        <f>VLOOKUP($E310,Samples_Ext!$A:$Y,Samples_Seq!H$2,FALSE)</f>
        <v>Study</v>
      </c>
      <c r="I310" s="17" t="str">
        <f>VLOOKUP($E310,Samples_Ext!$A:$Y,Samples_Seq!I$2,FALSE)</f>
        <v>IE</v>
      </c>
      <c r="J310" s="17">
        <f>VLOOKUP($E310,Samples_Ext!$A:$Y,Samples_Seq!J$2,FALSE)</f>
        <v>22</v>
      </c>
      <c r="K310" s="17" t="str">
        <f>VLOOKUP($E310,Samples_Ext!$A:$Y,Samples_Seq!K$2,FALSE)</f>
        <v>Stool</v>
      </c>
      <c r="L310" s="17" t="str">
        <f>VLOOKUP($E310,Samples_Ext!$A:$Y,Samples_Seq!L$2,FALSE)</f>
        <v>Study</v>
      </c>
      <c r="M310" s="17" t="str">
        <f>VLOOKUP($E310,Samples_Ext!$A:$Y,Samples_Seq!M$2,FALSE)</f>
        <v>sFEMB-001-R-002</v>
      </c>
      <c r="N310" s="17" t="str">
        <f>VLOOKUP($E310,Samples_Ext!$A:$Y,Samples_Seq!N$2,FALSE)</f>
        <v>Qiagen</v>
      </c>
      <c r="O310" s="17" t="str">
        <f>VLOOKUP($E310,Samples_Ext!$A:$Y,Samples_Seq!O$2,FALSE)</f>
        <v>DSP Virus</v>
      </c>
      <c r="P310" s="17" t="str">
        <f>VLOOKUP($E310,Samples_Ext!$A:$Y,Samples_Seq!P$2,FALSE)</f>
        <v>QIASymphony</v>
      </c>
      <c r="Q310" s="17" t="str">
        <f>VLOOKUP($E310,Samples_Ext!$A:$Y,Samples_Seq!Q$2,FALSE)</f>
        <v>Vertical</v>
      </c>
      <c r="R310" s="17" t="str">
        <f>VLOOKUP($E310,Samples_Ext!$A:$Y,Samples_Seq!R$2,FALSE)</f>
        <v>Tubes</v>
      </c>
      <c r="S310" s="17" t="str">
        <f>VLOOKUP($E310,Samples_Ext!$A:$Y,Samples_Seq!S$2,FALSE)</f>
        <v>None</v>
      </c>
      <c r="T310" s="17" t="str">
        <f>VLOOKUP($E310,Samples_Ext!$A:$Y,Samples_Seq!T$2,FALSE)</f>
        <v>None</v>
      </c>
      <c r="U310" s="17" t="str">
        <f>VLOOKUP($E310,Samples_Ext!$A:$Y,Samples_Seq!U$2,FALSE)</f>
        <v>None</v>
      </c>
      <c r="V310" s="17" t="str">
        <f>VLOOKUP($E310,Samples_Ext!$A:$Y,Samples_Seq!V$2,FALSE)</f>
        <v>None</v>
      </c>
      <c r="W310" s="17" t="str">
        <f>VLOOKUP($E310,Samples_Ext!$A:$Y,Samples_Seq!W$2,FALSE)</f>
        <v>D</v>
      </c>
      <c r="X310" s="17" t="str">
        <f>VLOOKUP($E310,Samples_Ext!$A:$Y,Samples_Seq!X$2,FALSE)</f>
        <v>01</v>
      </c>
      <c r="Y310" s="17" t="str">
        <f>VLOOKUP($E310,Samples_Ext!$A:$Y,Samples_Seq!Y$2,FALSE)</f>
        <v>PC01715</v>
      </c>
      <c r="Z310" s="17">
        <f>VLOOKUP($E310,Samples_Ext!$A:$Y,Samples_Seq!Z$2,FALSE)</f>
        <v>25</v>
      </c>
      <c r="AA310" s="17">
        <f>VLOOKUP($E310,Samples_Ext!$A:$Y,Samples_Seq!AA$2,FALSE)</f>
        <v>27.85</v>
      </c>
      <c r="AB310" s="17">
        <f>VLOOKUP($E310,Samples_Ext!$A:$Y,Samples_Seq!AB$2,FALSE)</f>
        <v>696.25</v>
      </c>
      <c r="AC310" s="17" t="str">
        <f>VLOOKUP($E310,Samples_Ext!$A:$Y,Samples_Seq!AC$2,FALSE)</f>
        <v>Yes</v>
      </c>
      <c r="AD310" s="17" t="str">
        <f>VLOOKUP($E310,Samples_Ext!$A:$Y,Samples_Seq!AD$2,FALSE)</f>
        <v>No</v>
      </c>
    </row>
    <row r="311" spans="1:30" s="17" customFormat="1" ht="13.8" hidden="1" x14ac:dyDescent="0.3">
      <c r="A311" s="17" t="s">
        <v>179</v>
      </c>
      <c r="B311" s="17" t="s">
        <v>1973</v>
      </c>
      <c r="C311" s="17" t="s">
        <v>1969</v>
      </c>
      <c r="D311" s="17" t="s">
        <v>1970</v>
      </c>
      <c r="E311" s="17" t="s">
        <v>179</v>
      </c>
      <c r="F311" s="64" t="str">
        <f t="shared" si="4"/>
        <v>SC249364;</v>
      </c>
      <c r="G311" s="17" t="str">
        <f>IFERROR(VLOOKUP($E311,Samples_Ext!$A:$Y,Samples_Seq!G$2,FALSE),"")</f>
        <v>Stool_4</v>
      </c>
      <c r="H311" s="17" t="str">
        <f>VLOOKUP($E311,Samples_Ext!$A:$Y,Samples_Seq!H$2,FALSE)</f>
        <v>Study</v>
      </c>
      <c r="I311" s="17" t="str">
        <f>VLOOKUP($E311,Samples_Ext!$A:$Y,Samples_Seq!I$2,FALSE)</f>
        <v>IE</v>
      </c>
      <c r="J311" s="17">
        <f>VLOOKUP($E311,Samples_Ext!$A:$Y,Samples_Seq!J$2,FALSE)</f>
        <v>4</v>
      </c>
      <c r="K311" s="17" t="str">
        <f>VLOOKUP($E311,Samples_Ext!$A:$Y,Samples_Seq!K$2,FALSE)</f>
        <v>Stool</v>
      </c>
      <c r="L311" s="17" t="str">
        <f>VLOOKUP($E311,Samples_Ext!$A:$Y,Samples_Seq!L$2,FALSE)</f>
        <v>Study</v>
      </c>
      <c r="M311" s="17" t="str">
        <f>VLOOKUP($E311,Samples_Ext!$A:$Y,Samples_Seq!M$2,FALSE)</f>
        <v>sFEMB-001-R-002</v>
      </c>
      <c r="N311" s="17" t="str">
        <f>VLOOKUP($E311,Samples_Ext!$A:$Y,Samples_Seq!N$2,FALSE)</f>
        <v>Qiagen</v>
      </c>
      <c r="O311" s="17" t="str">
        <f>VLOOKUP($E311,Samples_Ext!$A:$Y,Samples_Seq!O$2,FALSE)</f>
        <v>DSP Virus</v>
      </c>
      <c r="P311" s="17" t="str">
        <f>VLOOKUP($E311,Samples_Ext!$A:$Y,Samples_Seq!P$2,FALSE)</f>
        <v>QIASymphony</v>
      </c>
      <c r="Q311" s="17" t="str">
        <f>VLOOKUP($E311,Samples_Ext!$A:$Y,Samples_Seq!Q$2,FALSE)</f>
        <v>Vertical</v>
      </c>
      <c r="R311" s="17" t="str">
        <f>VLOOKUP($E311,Samples_Ext!$A:$Y,Samples_Seq!R$2,FALSE)</f>
        <v>Tubes</v>
      </c>
      <c r="S311" s="17" t="str">
        <f>VLOOKUP($E311,Samples_Ext!$A:$Y,Samples_Seq!S$2,FALSE)</f>
        <v>None</v>
      </c>
      <c r="T311" s="17" t="str">
        <f>VLOOKUP($E311,Samples_Ext!$A:$Y,Samples_Seq!T$2,FALSE)</f>
        <v>None</v>
      </c>
      <c r="U311" s="17" t="str">
        <f>VLOOKUP($E311,Samples_Ext!$A:$Y,Samples_Seq!U$2,FALSE)</f>
        <v>None</v>
      </c>
      <c r="V311" s="17" t="str">
        <f>VLOOKUP($E311,Samples_Ext!$A:$Y,Samples_Seq!V$2,FALSE)</f>
        <v>None</v>
      </c>
      <c r="W311" s="17" t="str">
        <f>VLOOKUP($E311,Samples_Ext!$A:$Y,Samples_Seq!W$2,FALSE)</f>
        <v>G</v>
      </c>
      <c r="X311" s="17" t="str">
        <f>VLOOKUP($E311,Samples_Ext!$A:$Y,Samples_Seq!X$2,FALSE)</f>
        <v>01</v>
      </c>
      <c r="Y311" s="17" t="str">
        <f>VLOOKUP($E311,Samples_Ext!$A:$Y,Samples_Seq!Y$2,FALSE)</f>
        <v>PC01715</v>
      </c>
      <c r="Z311" s="17">
        <f>VLOOKUP($E311,Samples_Ext!$A:$Y,Samples_Seq!Z$2,FALSE)</f>
        <v>25</v>
      </c>
      <c r="AA311" s="17">
        <f>VLOOKUP($E311,Samples_Ext!$A:$Y,Samples_Seq!AA$2,FALSE)</f>
        <v>45.79</v>
      </c>
      <c r="AB311" s="17">
        <f>VLOOKUP($E311,Samples_Ext!$A:$Y,Samples_Seq!AB$2,FALSE)</f>
        <v>1144.75</v>
      </c>
      <c r="AC311" s="17" t="str">
        <f>VLOOKUP($E311,Samples_Ext!$A:$Y,Samples_Seq!AC$2,FALSE)</f>
        <v>Yes</v>
      </c>
      <c r="AD311" s="17" t="str">
        <f>VLOOKUP($E311,Samples_Ext!$A:$Y,Samples_Seq!AD$2,FALSE)</f>
        <v>No</v>
      </c>
    </row>
    <row r="312" spans="1:30" s="17" customFormat="1" ht="13.8" hidden="1" x14ac:dyDescent="0.3">
      <c r="A312" s="17" t="s">
        <v>1733</v>
      </c>
      <c r="B312" s="17" t="s">
        <v>1734</v>
      </c>
      <c r="C312" s="17" t="s">
        <v>1715</v>
      </c>
      <c r="D312" s="17" t="s">
        <v>1716</v>
      </c>
      <c r="E312" s="17" t="s">
        <v>179</v>
      </c>
      <c r="F312" s="64" t="str">
        <f t="shared" si="4"/>
        <v>SC249364;</v>
      </c>
      <c r="G312" s="17" t="str">
        <f>IFERROR(VLOOKUP($E312,Samples_Ext!$A:$Y,Samples_Seq!G$2,FALSE),"")</f>
        <v>Stool_4</v>
      </c>
      <c r="H312" s="17" t="str">
        <f>VLOOKUP($E312,Samples_Ext!$A:$Y,Samples_Seq!H$2,FALSE)</f>
        <v>Study</v>
      </c>
      <c r="I312" s="17" t="str">
        <f>VLOOKUP($E312,Samples_Ext!$A:$Y,Samples_Seq!I$2,FALSE)</f>
        <v>IE</v>
      </c>
      <c r="J312" s="17">
        <f>VLOOKUP($E312,Samples_Ext!$A:$Y,Samples_Seq!J$2,FALSE)</f>
        <v>4</v>
      </c>
      <c r="K312" s="17" t="str">
        <f>VLOOKUP($E312,Samples_Ext!$A:$Y,Samples_Seq!K$2,FALSE)</f>
        <v>Stool</v>
      </c>
      <c r="L312" s="17" t="str">
        <f>VLOOKUP($E312,Samples_Ext!$A:$Y,Samples_Seq!L$2,FALSE)</f>
        <v>Study</v>
      </c>
      <c r="M312" s="17" t="str">
        <f>VLOOKUP($E312,Samples_Ext!$A:$Y,Samples_Seq!M$2,FALSE)</f>
        <v>sFEMB-001-R-002</v>
      </c>
      <c r="N312" s="17" t="str">
        <f>VLOOKUP($E312,Samples_Ext!$A:$Y,Samples_Seq!N$2,FALSE)</f>
        <v>Qiagen</v>
      </c>
      <c r="O312" s="17" t="str">
        <f>VLOOKUP($E312,Samples_Ext!$A:$Y,Samples_Seq!O$2,FALSE)</f>
        <v>DSP Virus</v>
      </c>
      <c r="P312" s="17" t="str">
        <f>VLOOKUP($E312,Samples_Ext!$A:$Y,Samples_Seq!P$2,FALSE)</f>
        <v>QIASymphony</v>
      </c>
      <c r="Q312" s="17" t="str">
        <f>VLOOKUP($E312,Samples_Ext!$A:$Y,Samples_Seq!Q$2,FALSE)</f>
        <v>Vertical</v>
      </c>
      <c r="R312" s="17" t="str">
        <f>VLOOKUP($E312,Samples_Ext!$A:$Y,Samples_Seq!R$2,FALSE)</f>
        <v>Tubes</v>
      </c>
      <c r="S312" s="17" t="str">
        <f>VLOOKUP($E312,Samples_Ext!$A:$Y,Samples_Seq!S$2,FALSE)</f>
        <v>None</v>
      </c>
      <c r="T312" s="17" t="str">
        <f>VLOOKUP($E312,Samples_Ext!$A:$Y,Samples_Seq!T$2,FALSE)</f>
        <v>None</v>
      </c>
      <c r="U312" s="17" t="str">
        <f>VLOOKUP($E312,Samples_Ext!$A:$Y,Samples_Seq!U$2,FALSE)</f>
        <v>None</v>
      </c>
      <c r="V312" s="17" t="str">
        <f>VLOOKUP($E312,Samples_Ext!$A:$Y,Samples_Seq!V$2,FALSE)</f>
        <v>None</v>
      </c>
      <c r="W312" s="17" t="str">
        <f>VLOOKUP($E312,Samples_Ext!$A:$Y,Samples_Seq!W$2,FALSE)</f>
        <v>G</v>
      </c>
      <c r="X312" s="17" t="str">
        <f>VLOOKUP($E312,Samples_Ext!$A:$Y,Samples_Seq!X$2,FALSE)</f>
        <v>01</v>
      </c>
      <c r="Y312" s="17" t="str">
        <f>VLOOKUP($E312,Samples_Ext!$A:$Y,Samples_Seq!Y$2,FALSE)</f>
        <v>PC01715</v>
      </c>
      <c r="Z312" s="17">
        <f>VLOOKUP($E312,Samples_Ext!$A:$Y,Samples_Seq!Z$2,FALSE)</f>
        <v>25</v>
      </c>
      <c r="AA312" s="17">
        <f>VLOOKUP($E312,Samples_Ext!$A:$Y,Samples_Seq!AA$2,FALSE)</f>
        <v>45.79</v>
      </c>
      <c r="AB312" s="17">
        <f>VLOOKUP($E312,Samples_Ext!$A:$Y,Samples_Seq!AB$2,FALSE)</f>
        <v>1144.75</v>
      </c>
      <c r="AC312" s="17" t="str">
        <f>VLOOKUP($E312,Samples_Ext!$A:$Y,Samples_Seq!AC$2,FALSE)</f>
        <v>Yes</v>
      </c>
      <c r="AD312" s="17" t="str">
        <f>VLOOKUP($E312,Samples_Ext!$A:$Y,Samples_Seq!AD$2,FALSE)</f>
        <v>No</v>
      </c>
    </row>
    <row r="313" spans="1:30" s="17" customFormat="1" ht="13.8" hidden="1" x14ac:dyDescent="0.3">
      <c r="A313" s="17" t="s">
        <v>1735</v>
      </c>
      <c r="B313" s="17" t="s">
        <v>1736</v>
      </c>
      <c r="C313" s="17" t="s">
        <v>1721</v>
      </c>
      <c r="D313" s="17" t="s">
        <v>1716</v>
      </c>
      <c r="E313" s="17" t="s">
        <v>179</v>
      </c>
      <c r="F313" s="64" t="str">
        <f t="shared" si="4"/>
        <v>SC249364;</v>
      </c>
      <c r="G313" s="17" t="str">
        <f>IFERROR(VLOOKUP($E313,Samples_Ext!$A:$Y,Samples_Seq!G$2,FALSE),"")</f>
        <v>Stool_4</v>
      </c>
      <c r="H313" s="17" t="str">
        <f>VLOOKUP($E313,Samples_Ext!$A:$Y,Samples_Seq!H$2,FALSE)</f>
        <v>Study</v>
      </c>
      <c r="I313" s="17" t="str">
        <f>VLOOKUP($E313,Samples_Ext!$A:$Y,Samples_Seq!I$2,FALSE)</f>
        <v>IE</v>
      </c>
      <c r="J313" s="17">
        <f>VLOOKUP($E313,Samples_Ext!$A:$Y,Samples_Seq!J$2,FALSE)</f>
        <v>4</v>
      </c>
      <c r="K313" s="17" t="str">
        <f>VLOOKUP($E313,Samples_Ext!$A:$Y,Samples_Seq!K$2,FALSE)</f>
        <v>Stool</v>
      </c>
      <c r="L313" s="17" t="str">
        <f>VLOOKUP($E313,Samples_Ext!$A:$Y,Samples_Seq!L$2,FALSE)</f>
        <v>Study</v>
      </c>
      <c r="M313" s="17" t="str">
        <f>VLOOKUP($E313,Samples_Ext!$A:$Y,Samples_Seq!M$2,FALSE)</f>
        <v>sFEMB-001-R-002</v>
      </c>
      <c r="N313" s="17" t="str">
        <f>VLOOKUP($E313,Samples_Ext!$A:$Y,Samples_Seq!N$2,FALSE)</f>
        <v>Qiagen</v>
      </c>
      <c r="O313" s="17" t="str">
        <f>VLOOKUP($E313,Samples_Ext!$A:$Y,Samples_Seq!O$2,FALSE)</f>
        <v>DSP Virus</v>
      </c>
      <c r="P313" s="17" t="str">
        <f>VLOOKUP($E313,Samples_Ext!$A:$Y,Samples_Seq!P$2,FALSE)</f>
        <v>QIASymphony</v>
      </c>
      <c r="Q313" s="17" t="str">
        <f>VLOOKUP($E313,Samples_Ext!$A:$Y,Samples_Seq!Q$2,FALSE)</f>
        <v>Vertical</v>
      </c>
      <c r="R313" s="17" t="str">
        <f>VLOOKUP($E313,Samples_Ext!$A:$Y,Samples_Seq!R$2,FALSE)</f>
        <v>Tubes</v>
      </c>
      <c r="S313" s="17" t="str">
        <f>VLOOKUP($E313,Samples_Ext!$A:$Y,Samples_Seq!S$2,FALSE)</f>
        <v>None</v>
      </c>
      <c r="T313" s="17" t="str">
        <f>VLOOKUP($E313,Samples_Ext!$A:$Y,Samples_Seq!T$2,FALSE)</f>
        <v>None</v>
      </c>
      <c r="U313" s="17" t="str">
        <f>VLOOKUP($E313,Samples_Ext!$A:$Y,Samples_Seq!U$2,FALSE)</f>
        <v>None</v>
      </c>
      <c r="V313" s="17" t="str">
        <f>VLOOKUP($E313,Samples_Ext!$A:$Y,Samples_Seq!V$2,FALSE)</f>
        <v>None</v>
      </c>
      <c r="W313" s="17" t="str">
        <f>VLOOKUP($E313,Samples_Ext!$A:$Y,Samples_Seq!W$2,FALSE)</f>
        <v>G</v>
      </c>
      <c r="X313" s="17" t="str">
        <f>VLOOKUP($E313,Samples_Ext!$A:$Y,Samples_Seq!X$2,FALSE)</f>
        <v>01</v>
      </c>
      <c r="Y313" s="17" t="str">
        <f>VLOOKUP($E313,Samples_Ext!$A:$Y,Samples_Seq!Y$2,FALSE)</f>
        <v>PC01715</v>
      </c>
      <c r="Z313" s="17">
        <f>VLOOKUP($E313,Samples_Ext!$A:$Y,Samples_Seq!Z$2,FALSE)</f>
        <v>25</v>
      </c>
      <c r="AA313" s="17">
        <f>VLOOKUP($E313,Samples_Ext!$A:$Y,Samples_Seq!AA$2,FALSE)</f>
        <v>45.79</v>
      </c>
      <c r="AB313" s="17">
        <f>VLOOKUP($E313,Samples_Ext!$A:$Y,Samples_Seq!AB$2,FALSE)</f>
        <v>1144.75</v>
      </c>
      <c r="AC313" s="17" t="str">
        <f>VLOOKUP($E313,Samples_Ext!$A:$Y,Samples_Seq!AC$2,FALSE)</f>
        <v>Yes</v>
      </c>
      <c r="AD313" s="17" t="str">
        <f>VLOOKUP($E313,Samples_Ext!$A:$Y,Samples_Seq!AD$2,FALSE)</f>
        <v>No</v>
      </c>
    </row>
    <row r="314" spans="1:30" s="17" customFormat="1" ht="13.8" hidden="1" x14ac:dyDescent="0.3">
      <c r="A314" s="17" t="s">
        <v>182</v>
      </c>
      <c r="B314" s="17" t="s">
        <v>1980</v>
      </c>
      <c r="C314" s="17" t="s">
        <v>1969</v>
      </c>
      <c r="D314" s="17" t="s">
        <v>1970</v>
      </c>
      <c r="E314" s="17" t="s">
        <v>182</v>
      </c>
      <c r="F314" s="64" t="str">
        <f t="shared" si="4"/>
        <v>SC249369;</v>
      </c>
      <c r="G314" s="17" t="str">
        <f>IFERROR(VLOOKUP($E314,Samples_Ext!$A:$Y,Samples_Seq!G$2,FALSE),"")</f>
        <v>Stool_13</v>
      </c>
      <c r="H314" s="17" t="str">
        <f>VLOOKUP($E314,Samples_Ext!$A:$Y,Samples_Seq!H$2,FALSE)</f>
        <v>Study</v>
      </c>
      <c r="I314" s="17" t="str">
        <f>VLOOKUP($E314,Samples_Ext!$A:$Y,Samples_Seq!I$2,FALSE)</f>
        <v>IE</v>
      </c>
      <c r="J314" s="17">
        <f>VLOOKUP($E314,Samples_Ext!$A:$Y,Samples_Seq!J$2,FALSE)</f>
        <v>13</v>
      </c>
      <c r="K314" s="17" t="str">
        <f>VLOOKUP($E314,Samples_Ext!$A:$Y,Samples_Seq!K$2,FALSE)</f>
        <v>Stool</v>
      </c>
      <c r="L314" s="17" t="str">
        <f>VLOOKUP($E314,Samples_Ext!$A:$Y,Samples_Seq!L$2,FALSE)</f>
        <v>Study</v>
      </c>
      <c r="M314" s="17" t="str">
        <f>VLOOKUP($E314,Samples_Ext!$A:$Y,Samples_Seq!M$2,FALSE)</f>
        <v>sFEMB-001-R-002</v>
      </c>
      <c r="N314" s="17" t="str">
        <f>VLOOKUP($E314,Samples_Ext!$A:$Y,Samples_Seq!N$2,FALSE)</f>
        <v>Qiagen</v>
      </c>
      <c r="O314" s="17" t="str">
        <f>VLOOKUP($E314,Samples_Ext!$A:$Y,Samples_Seq!O$2,FALSE)</f>
        <v>DSP Virus</v>
      </c>
      <c r="P314" s="17" t="str">
        <f>VLOOKUP($E314,Samples_Ext!$A:$Y,Samples_Seq!P$2,FALSE)</f>
        <v>QIASymphony</v>
      </c>
      <c r="Q314" s="17" t="str">
        <f>VLOOKUP($E314,Samples_Ext!$A:$Y,Samples_Seq!Q$2,FALSE)</f>
        <v>Vertical</v>
      </c>
      <c r="R314" s="17" t="str">
        <f>VLOOKUP($E314,Samples_Ext!$A:$Y,Samples_Seq!R$2,FALSE)</f>
        <v>Tubes</v>
      </c>
      <c r="S314" s="17" t="str">
        <f>VLOOKUP($E314,Samples_Ext!$A:$Y,Samples_Seq!S$2,FALSE)</f>
        <v>None</v>
      </c>
      <c r="T314" s="17" t="str">
        <f>VLOOKUP($E314,Samples_Ext!$A:$Y,Samples_Seq!T$2,FALSE)</f>
        <v>None</v>
      </c>
      <c r="U314" s="17" t="str">
        <f>VLOOKUP($E314,Samples_Ext!$A:$Y,Samples_Seq!U$2,FALSE)</f>
        <v>None</v>
      </c>
      <c r="V314" s="17" t="str">
        <f>VLOOKUP($E314,Samples_Ext!$A:$Y,Samples_Seq!V$2,FALSE)</f>
        <v>None</v>
      </c>
      <c r="W314" s="17" t="str">
        <f>VLOOKUP($E314,Samples_Ext!$A:$Y,Samples_Seq!W$2,FALSE)</f>
        <v>D</v>
      </c>
      <c r="X314" s="17" t="str">
        <f>VLOOKUP($E314,Samples_Ext!$A:$Y,Samples_Seq!X$2,FALSE)</f>
        <v>02</v>
      </c>
      <c r="Y314" s="17" t="str">
        <f>VLOOKUP($E314,Samples_Ext!$A:$Y,Samples_Seq!Y$2,FALSE)</f>
        <v>PC01715</v>
      </c>
      <c r="Z314" s="17">
        <f>VLOOKUP($E314,Samples_Ext!$A:$Y,Samples_Seq!Z$2,FALSE)</f>
        <v>25</v>
      </c>
      <c r="AA314" s="17">
        <f>VLOOKUP($E314,Samples_Ext!$A:$Y,Samples_Seq!AA$2,FALSE)</f>
        <v>58.39</v>
      </c>
      <c r="AB314" s="17">
        <f>VLOOKUP($E314,Samples_Ext!$A:$Y,Samples_Seq!AB$2,FALSE)</f>
        <v>1459.75</v>
      </c>
      <c r="AC314" s="17" t="str">
        <f>VLOOKUP($E314,Samples_Ext!$A:$Y,Samples_Seq!AC$2,FALSE)</f>
        <v>Yes</v>
      </c>
      <c r="AD314" s="17" t="str">
        <f>VLOOKUP($E314,Samples_Ext!$A:$Y,Samples_Seq!AD$2,FALSE)</f>
        <v>No</v>
      </c>
    </row>
    <row r="315" spans="1:30" s="17" customFormat="1" ht="13.8" hidden="1" x14ac:dyDescent="0.3">
      <c r="A315" s="17" t="s">
        <v>1744</v>
      </c>
      <c r="B315" s="17" t="s">
        <v>1745</v>
      </c>
      <c r="C315" s="17" t="s">
        <v>1715</v>
      </c>
      <c r="D315" s="17" t="s">
        <v>1716</v>
      </c>
      <c r="E315" s="17" t="s">
        <v>182</v>
      </c>
      <c r="F315" s="64" t="str">
        <f t="shared" si="4"/>
        <v>SC249369;</v>
      </c>
      <c r="G315" s="17" t="str">
        <f>IFERROR(VLOOKUP($E315,Samples_Ext!$A:$Y,Samples_Seq!G$2,FALSE),"")</f>
        <v>Stool_13</v>
      </c>
      <c r="H315" s="17" t="str">
        <f>VLOOKUP($E315,Samples_Ext!$A:$Y,Samples_Seq!H$2,FALSE)</f>
        <v>Study</v>
      </c>
      <c r="I315" s="17" t="str">
        <f>VLOOKUP($E315,Samples_Ext!$A:$Y,Samples_Seq!I$2,FALSE)</f>
        <v>IE</v>
      </c>
      <c r="J315" s="17">
        <f>VLOOKUP($E315,Samples_Ext!$A:$Y,Samples_Seq!J$2,FALSE)</f>
        <v>13</v>
      </c>
      <c r="K315" s="17" t="str">
        <f>VLOOKUP($E315,Samples_Ext!$A:$Y,Samples_Seq!K$2,FALSE)</f>
        <v>Stool</v>
      </c>
      <c r="L315" s="17" t="str">
        <f>VLOOKUP($E315,Samples_Ext!$A:$Y,Samples_Seq!L$2,FALSE)</f>
        <v>Study</v>
      </c>
      <c r="M315" s="17" t="str">
        <f>VLOOKUP($E315,Samples_Ext!$A:$Y,Samples_Seq!M$2,FALSE)</f>
        <v>sFEMB-001-R-002</v>
      </c>
      <c r="N315" s="17" t="str">
        <f>VLOOKUP($E315,Samples_Ext!$A:$Y,Samples_Seq!N$2,FALSE)</f>
        <v>Qiagen</v>
      </c>
      <c r="O315" s="17" t="str">
        <f>VLOOKUP($E315,Samples_Ext!$A:$Y,Samples_Seq!O$2,FALSE)</f>
        <v>DSP Virus</v>
      </c>
      <c r="P315" s="17" t="str">
        <f>VLOOKUP($E315,Samples_Ext!$A:$Y,Samples_Seq!P$2,FALSE)</f>
        <v>QIASymphony</v>
      </c>
      <c r="Q315" s="17" t="str">
        <f>VLOOKUP($E315,Samples_Ext!$A:$Y,Samples_Seq!Q$2,FALSE)</f>
        <v>Vertical</v>
      </c>
      <c r="R315" s="17" t="str">
        <f>VLOOKUP($E315,Samples_Ext!$A:$Y,Samples_Seq!R$2,FALSE)</f>
        <v>Tubes</v>
      </c>
      <c r="S315" s="17" t="str">
        <f>VLOOKUP($E315,Samples_Ext!$A:$Y,Samples_Seq!S$2,FALSE)</f>
        <v>None</v>
      </c>
      <c r="T315" s="17" t="str">
        <f>VLOOKUP($E315,Samples_Ext!$A:$Y,Samples_Seq!T$2,FALSE)</f>
        <v>None</v>
      </c>
      <c r="U315" s="17" t="str">
        <f>VLOOKUP($E315,Samples_Ext!$A:$Y,Samples_Seq!U$2,FALSE)</f>
        <v>None</v>
      </c>
      <c r="V315" s="17" t="str">
        <f>VLOOKUP($E315,Samples_Ext!$A:$Y,Samples_Seq!V$2,FALSE)</f>
        <v>None</v>
      </c>
      <c r="W315" s="17" t="str">
        <f>VLOOKUP($E315,Samples_Ext!$A:$Y,Samples_Seq!W$2,FALSE)</f>
        <v>D</v>
      </c>
      <c r="X315" s="17" t="str">
        <f>VLOOKUP($E315,Samples_Ext!$A:$Y,Samples_Seq!X$2,FALSE)</f>
        <v>02</v>
      </c>
      <c r="Y315" s="17" t="str">
        <f>VLOOKUP($E315,Samples_Ext!$A:$Y,Samples_Seq!Y$2,FALSE)</f>
        <v>PC01715</v>
      </c>
      <c r="Z315" s="17">
        <f>VLOOKUP($E315,Samples_Ext!$A:$Y,Samples_Seq!Z$2,FALSE)</f>
        <v>25</v>
      </c>
      <c r="AA315" s="17">
        <f>VLOOKUP($E315,Samples_Ext!$A:$Y,Samples_Seq!AA$2,FALSE)</f>
        <v>58.39</v>
      </c>
      <c r="AB315" s="17">
        <f>VLOOKUP($E315,Samples_Ext!$A:$Y,Samples_Seq!AB$2,FALSE)</f>
        <v>1459.75</v>
      </c>
      <c r="AC315" s="17" t="str">
        <f>VLOOKUP($E315,Samples_Ext!$A:$Y,Samples_Seq!AC$2,FALSE)</f>
        <v>Yes</v>
      </c>
      <c r="AD315" s="17" t="str">
        <f>VLOOKUP($E315,Samples_Ext!$A:$Y,Samples_Seq!AD$2,FALSE)</f>
        <v>No</v>
      </c>
    </row>
    <row r="316" spans="1:30" s="17" customFormat="1" ht="13.8" hidden="1" x14ac:dyDescent="0.3">
      <c r="A316" s="17" t="s">
        <v>1746</v>
      </c>
      <c r="B316" s="17" t="s">
        <v>1747</v>
      </c>
      <c r="C316" s="17" t="s">
        <v>1721</v>
      </c>
      <c r="D316" s="17" t="s">
        <v>1716</v>
      </c>
      <c r="E316" s="17" t="s">
        <v>182</v>
      </c>
      <c r="F316" s="64" t="str">
        <f t="shared" si="4"/>
        <v>SC249369;</v>
      </c>
      <c r="G316" s="17" t="str">
        <f>IFERROR(VLOOKUP($E316,Samples_Ext!$A:$Y,Samples_Seq!G$2,FALSE),"")</f>
        <v>Stool_13</v>
      </c>
      <c r="H316" s="17" t="str">
        <f>VLOOKUP($E316,Samples_Ext!$A:$Y,Samples_Seq!H$2,FALSE)</f>
        <v>Study</v>
      </c>
      <c r="I316" s="17" t="str">
        <f>VLOOKUP($E316,Samples_Ext!$A:$Y,Samples_Seq!I$2,FALSE)</f>
        <v>IE</v>
      </c>
      <c r="J316" s="17">
        <f>VLOOKUP($E316,Samples_Ext!$A:$Y,Samples_Seq!J$2,FALSE)</f>
        <v>13</v>
      </c>
      <c r="K316" s="17" t="str">
        <f>VLOOKUP($E316,Samples_Ext!$A:$Y,Samples_Seq!K$2,FALSE)</f>
        <v>Stool</v>
      </c>
      <c r="L316" s="17" t="str">
        <f>VLOOKUP($E316,Samples_Ext!$A:$Y,Samples_Seq!L$2,FALSE)</f>
        <v>Study</v>
      </c>
      <c r="M316" s="17" t="str">
        <f>VLOOKUP($E316,Samples_Ext!$A:$Y,Samples_Seq!M$2,FALSE)</f>
        <v>sFEMB-001-R-002</v>
      </c>
      <c r="N316" s="17" t="str">
        <f>VLOOKUP($E316,Samples_Ext!$A:$Y,Samples_Seq!N$2,FALSE)</f>
        <v>Qiagen</v>
      </c>
      <c r="O316" s="17" t="str">
        <f>VLOOKUP($E316,Samples_Ext!$A:$Y,Samples_Seq!O$2,FALSE)</f>
        <v>DSP Virus</v>
      </c>
      <c r="P316" s="17" t="str">
        <f>VLOOKUP($E316,Samples_Ext!$A:$Y,Samples_Seq!P$2,FALSE)</f>
        <v>QIASymphony</v>
      </c>
      <c r="Q316" s="17" t="str">
        <f>VLOOKUP($E316,Samples_Ext!$A:$Y,Samples_Seq!Q$2,FALSE)</f>
        <v>Vertical</v>
      </c>
      <c r="R316" s="17" t="str">
        <f>VLOOKUP($E316,Samples_Ext!$A:$Y,Samples_Seq!R$2,FALSE)</f>
        <v>Tubes</v>
      </c>
      <c r="S316" s="17" t="str">
        <f>VLOOKUP($E316,Samples_Ext!$A:$Y,Samples_Seq!S$2,FALSE)</f>
        <v>None</v>
      </c>
      <c r="T316" s="17" t="str">
        <f>VLOOKUP($E316,Samples_Ext!$A:$Y,Samples_Seq!T$2,FALSE)</f>
        <v>None</v>
      </c>
      <c r="U316" s="17" t="str">
        <f>VLOOKUP($E316,Samples_Ext!$A:$Y,Samples_Seq!U$2,FALSE)</f>
        <v>None</v>
      </c>
      <c r="V316" s="17" t="str">
        <f>VLOOKUP($E316,Samples_Ext!$A:$Y,Samples_Seq!V$2,FALSE)</f>
        <v>None</v>
      </c>
      <c r="W316" s="17" t="str">
        <f>VLOOKUP($E316,Samples_Ext!$A:$Y,Samples_Seq!W$2,FALSE)</f>
        <v>D</v>
      </c>
      <c r="X316" s="17" t="str">
        <f>VLOOKUP($E316,Samples_Ext!$A:$Y,Samples_Seq!X$2,FALSE)</f>
        <v>02</v>
      </c>
      <c r="Y316" s="17" t="str">
        <f>VLOOKUP($E316,Samples_Ext!$A:$Y,Samples_Seq!Y$2,FALSE)</f>
        <v>PC01715</v>
      </c>
      <c r="Z316" s="17">
        <f>VLOOKUP($E316,Samples_Ext!$A:$Y,Samples_Seq!Z$2,FALSE)</f>
        <v>25</v>
      </c>
      <c r="AA316" s="17">
        <f>VLOOKUP($E316,Samples_Ext!$A:$Y,Samples_Seq!AA$2,FALSE)</f>
        <v>58.39</v>
      </c>
      <c r="AB316" s="17">
        <f>VLOOKUP($E316,Samples_Ext!$A:$Y,Samples_Seq!AB$2,FALSE)</f>
        <v>1459.75</v>
      </c>
      <c r="AC316" s="17" t="str">
        <f>VLOOKUP($E316,Samples_Ext!$A:$Y,Samples_Seq!AC$2,FALSE)</f>
        <v>Yes</v>
      </c>
      <c r="AD316" s="17" t="str">
        <f>VLOOKUP($E316,Samples_Ext!$A:$Y,Samples_Seq!AD$2,FALSE)</f>
        <v>No</v>
      </c>
    </row>
    <row r="317" spans="1:30" s="17" customFormat="1" ht="13.8" hidden="1" x14ac:dyDescent="0.3">
      <c r="A317" s="17" t="s">
        <v>185</v>
      </c>
      <c r="B317" s="17" t="s">
        <v>1751</v>
      </c>
      <c r="C317" s="17" t="s">
        <v>1715</v>
      </c>
      <c r="D317" s="17" t="s">
        <v>1716</v>
      </c>
      <c r="E317" s="17" t="s">
        <v>185</v>
      </c>
      <c r="F317" s="64" t="str">
        <f t="shared" si="4"/>
        <v>SC249384;</v>
      </c>
      <c r="G317" s="17" t="str">
        <f>IFERROR(VLOOKUP($E317,Samples_Ext!$A:$Y,Samples_Seq!G$2,FALSE),"")</f>
        <v>Stool_40</v>
      </c>
      <c r="H317" s="17" t="str">
        <f>VLOOKUP($E317,Samples_Ext!$A:$Y,Samples_Seq!H$2,FALSE)</f>
        <v>Study</v>
      </c>
      <c r="I317" s="17" t="str">
        <f>VLOOKUP($E317,Samples_Ext!$A:$Y,Samples_Seq!I$2,FALSE)</f>
        <v>IE</v>
      </c>
      <c r="J317" s="17">
        <f>VLOOKUP($E317,Samples_Ext!$A:$Y,Samples_Seq!J$2,FALSE)</f>
        <v>40</v>
      </c>
      <c r="K317" s="17" t="str">
        <f>VLOOKUP($E317,Samples_Ext!$A:$Y,Samples_Seq!K$2,FALSE)</f>
        <v>Stool</v>
      </c>
      <c r="L317" s="17" t="str">
        <f>VLOOKUP($E317,Samples_Ext!$A:$Y,Samples_Seq!L$2,FALSE)</f>
        <v>Study</v>
      </c>
      <c r="M317" s="17" t="str">
        <f>VLOOKUP($E317,Samples_Ext!$A:$Y,Samples_Seq!M$2,FALSE)</f>
        <v>sFEMB-001-R-003</v>
      </c>
      <c r="N317" s="17" t="str">
        <f>VLOOKUP($E317,Samples_Ext!$A:$Y,Samples_Seq!N$2,FALSE)</f>
        <v>ZymoResearch</v>
      </c>
      <c r="O317" s="17" t="str">
        <f>VLOOKUP($E317,Samples_Ext!$A:$Y,Samples_Seq!O$2,FALSE)</f>
        <v>96 MagBead DNA Extraction Kit</v>
      </c>
      <c r="P317" s="17" t="str">
        <f>VLOOKUP($E317,Samples_Ext!$A:$Y,Samples_Seq!P$2,FALSE)</f>
        <v>None</v>
      </c>
      <c r="Q317" s="17" t="str">
        <f>VLOOKUP($E317,Samples_Ext!$A:$Y,Samples_Seq!Q$2,FALSE)</f>
        <v>Plate Adaptor</v>
      </c>
      <c r="R317" s="17" t="str">
        <f>VLOOKUP($E317,Samples_Ext!$A:$Y,Samples_Seq!R$2,FALSE)</f>
        <v>Plate</v>
      </c>
      <c r="S317" s="17" t="str">
        <f>VLOOKUP($E317,Samples_Ext!$A:$Y,Samples_Seq!S$2,FALSE)</f>
        <v>None</v>
      </c>
      <c r="T317" s="17" t="str">
        <f>VLOOKUP($E317,Samples_Ext!$A:$Y,Samples_Seq!T$2,FALSE)</f>
        <v>None</v>
      </c>
      <c r="U317" s="17" t="str">
        <f>VLOOKUP($E317,Samples_Ext!$A:$Y,Samples_Seq!U$2,FALSE)</f>
        <v>None</v>
      </c>
      <c r="V317" s="17" t="str">
        <f>VLOOKUP($E317,Samples_Ext!$A:$Y,Samples_Seq!V$2,FALSE)</f>
        <v>None</v>
      </c>
      <c r="W317" s="17" t="str">
        <f>VLOOKUP($E317,Samples_Ext!$A:$Y,Samples_Seq!W$2,FALSE)</f>
        <v>C</v>
      </c>
      <c r="X317" s="17" t="str">
        <f>VLOOKUP($E317,Samples_Ext!$A:$Y,Samples_Seq!X$2,FALSE)</f>
        <v>01</v>
      </c>
      <c r="Y317" s="17" t="str">
        <f>VLOOKUP($E317,Samples_Ext!$A:$Y,Samples_Seq!Y$2,FALSE)</f>
        <v>PC01717</v>
      </c>
      <c r="Z317" s="17">
        <f>VLOOKUP($E317,Samples_Ext!$A:$Y,Samples_Seq!Z$2,FALSE)</f>
        <v>16</v>
      </c>
      <c r="AA317" s="17">
        <f>VLOOKUP($E317,Samples_Ext!$A:$Y,Samples_Seq!AA$2,FALSE)</f>
        <v>0.53</v>
      </c>
      <c r="AB317" s="17">
        <f>VLOOKUP($E317,Samples_Ext!$A:$Y,Samples_Seq!AB$2,FALSE)</f>
        <v>8.48</v>
      </c>
      <c r="AC317" s="17" t="str">
        <f>VLOOKUP($E317,Samples_Ext!$A:$Y,Samples_Seq!AC$2,FALSE)</f>
        <v>Yes</v>
      </c>
      <c r="AD317" s="17" t="str">
        <f>VLOOKUP($E317,Samples_Ext!$A:$Y,Samples_Seq!AD$2,FALSE)</f>
        <v>No</v>
      </c>
    </row>
    <row r="318" spans="1:30" s="17" customFormat="1" ht="13.8" hidden="1" x14ac:dyDescent="0.3">
      <c r="A318" s="17" t="s">
        <v>187</v>
      </c>
      <c r="B318" s="17" t="s">
        <v>1753</v>
      </c>
      <c r="C318" s="17" t="s">
        <v>1715</v>
      </c>
      <c r="D318" s="17" t="s">
        <v>1716</v>
      </c>
      <c r="E318" s="17" t="s">
        <v>187</v>
      </c>
      <c r="F318" s="64" t="str">
        <f t="shared" si="4"/>
        <v>SC249386;</v>
      </c>
      <c r="G318" s="17" t="str">
        <f>IFERROR(VLOOKUP($E318,Samples_Ext!$A:$Y,Samples_Seq!G$2,FALSE),"")</f>
        <v>Stool_26</v>
      </c>
      <c r="H318" s="17" t="str">
        <f>VLOOKUP($E318,Samples_Ext!$A:$Y,Samples_Seq!H$2,FALSE)</f>
        <v>Study</v>
      </c>
      <c r="I318" s="17" t="str">
        <f>VLOOKUP($E318,Samples_Ext!$A:$Y,Samples_Seq!I$2,FALSE)</f>
        <v>IE</v>
      </c>
      <c r="J318" s="17">
        <f>VLOOKUP($E318,Samples_Ext!$A:$Y,Samples_Seq!J$2,FALSE)</f>
        <v>26</v>
      </c>
      <c r="K318" s="17" t="str">
        <f>VLOOKUP($E318,Samples_Ext!$A:$Y,Samples_Seq!K$2,FALSE)</f>
        <v>Stool</v>
      </c>
      <c r="L318" s="17" t="str">
        <f>VLOOKUP($E318,Samples_Ext!$A:$Y,Samples_Seq!L$2,FALSE)</f>
        <v>Study</v>
      </c>
      <c r="M318" s="17" t="str">
        <f>VLOOKUP($E318,Samples_Ext!$A:$Y,Samples_Seq!M$2,FALSE)</f>
        <v>sFEMB-001-R-003</v>
      </c>
      <c r="N318" s="17" t="str">
        <f>VLOOKUP($E318,Samples_Ext!$A:$Y,Samples_Seq!N$2,FALSE)</f>
        <v>ZymoResearch</v>
      </c>
      <c r="O318" s="17" t="str">
        <f>VLOOKUP($E318,Samples_Ext!$A:$Y,Samples_Seq!O$2,FALSE)</f>
        <v>96 MagBead DNA Extraction Kit</v>
      </c>
      <c r="P318" s="17" t="str">
        <f>VLOOKUP($E318,Samples_Ext!$A:$Y,Samples_Seq!P$2,FALSE)</f>
        <v>None</v>
      </c>
      <c r="Q318" s="17" t="str">
        <f>VLOOKUP($E318,Samples_Ext!$A:$Y,Samples_Seq!Q$2,FALSE)</f>
        <v>Plate Adaptor</v>
      </c>
      <c r="R318" s="17" t="str">
        <f>VLOOKUP($E318,Samples_Ext!$A:$Y,Samples_Seq!R$2,FALSE)</f>
        <v>Plate</v>
      </c>
      <c r="S318" s="17" t="str">
        <f>VLOOKUP($E318,Samples_Ext!$A:$Y,Samples_Seq!S$2,FALSE)</f>
        <v>None</v>
      </c>
      <c r="T318" s="17" t="str">
        <f>VLOOKUP($E318,Samples_Ext!$A:$Y,Samples_Seq!T$2,FALSE)</f>
        <v>None</v>
      </c>
      <c r="U318" s="17" t="str">
        <f>VLOOKUP($E318,Samples_Ext!$A:$Y,Samples_Seq!U$2,FALSE)</f>
        <v>None</v>
      </c>
      <c r="V318" s="17" t="str">
        <f>VLOOKUP($E318,Samples_Ext!$A:$Y,Samples_Seq!V$2,FALSE)</f>
        <v>None</v>
      </c>
      <c r="W318" s="17" t="str">
        <f>VLOOKUP($E318,Samples_Ext!$A:$Y,Samples_Seq!W$2,FALSE)</f>
        <v>E</v>
      </c>
      <c r="X318" s="17" t="str">
        <f>VLOOKUP($E318,Samples_Ext!$A:$Y,Samples_Seq!X$2,FALSE)</f>
        <v>01</v>
      </c>
      <c r="Y318" s="17" t="str">
        <f>VLOOKUP($E318,Samples_Ext!$A:$Y,Samples_Seq!Y$2,FALSE)</f>
        <v>PC01717</v>
      </c>
      <c r="Z318" s="17">
        <f>VLOOKUP($E318,Samples_Ext!$A:$Y,Samples_Seq!Z$2,FALSE)</f>
        <v>16</v>
      </c>
      <c r="AA318" s="17">
        <f>VLOOKUP($E318,Samples_Ext!$A:$Y,Samples_Seq!AA$2,FALSE)</f>
        <v>0.28000000000000003</v>
      </c>
      <c r="AB318" s="17">
        <f>VLOOKUP($E318,Samples_Ext!$A:$Y,Samples_Seq!AB$2,FALSE)</f>
        <v>4.4800000000000004</v>
      </c>
      <c r="AC318" s="17" t="str">
        <f>VLOOKUP($E318,Samples_Ext!$A:$Y,Samples_Seq!AC$2,FALSE)</f>
        <v>Yes</v>
      </c>
      <c r="AD318" s="17" t="str">
        <f>VLOOKUP($E318,Samples_Ext!$A:$Y,Samples_Seq!AD$2,FALSE)</f>
        <v>No</v>
      </c>
    </row>
    <row r="319" spans="1:30" s="17" customFormat="1" ht="13.8" hidden="1" x14ac:dyDescent="0.3">
      <c r="A319" s="17" t="s">
        <v>189</v>
      </c>
      <c r="B319" s="17" t="s">
        <v>1756</v>
      </c>
      <c r="C319" s="17" t="s">
        <v>1715</v>
      </c>
      <c r="D319" s="17" t="s">
        <v>1716</v>
      </c>
      <c r="E319" s="17" t="s">
        <v>189</v>
      </c>
      <c r="F319" s="64" t="str">
        <f t="shared" si="4"/>
        <v>SC249389;</v>
      </c>
      <c r="G319" s="17" t="str">
        <f>IFERROR(VLOOKUP($E319,Samples_Ext!$A:$Y,Samples_Seq!G$2,FALSE),"")</f>
        <v>Stool_51</v>
      </c>
      <c r="H319" s="17" t="str">
        <f>VLOOKUP($E319,Samples_Ext!$A:$Y,Samples_Seq!H$2,FALSE)</f>
        <v>Study</v>
      </c>
      <c r="I319" s="17" t="str">
        <f>VLOOKUP($E319,Samples_Ext!$A:$Y,Samples_Seq!I$2,FALSE)</f>
        <v>IE</v>
      </c>
      <c r="J319" s="17">
        <f>VLOOKUP($E319,Samples_Ext!$A:$Y,Samples_Seq!J$2,FALSE)</f>
        <v>51</v>
      </c>
      <c r="K319" s="17" t="str">
        <f>VLOOKUP($E319,Samples_Ext!$A:$Y,Samples_Seq!K$2,FALSE)</f>
        <v>Stool</v>
      </c>
      <c r="L319" s="17" t="str">
        <f>VLOOKUP($E319,Samples_Ext!$A:$Y,Samples_Seq!L$2,FALSE)</f>
        <v>Study</v>
      </c>
      <c r="M319" s="17" t="str">
        <f>VLOOKUP($E319,Samples_Ext!$A:$Y,Samples_Seq!M$2,FALSE)</f>
        <v>sFEMB-001-R-003</v>
      </c>
      <c r="N319" s="17" t="str">
        <f>VLOOKUP($E319,Samples_Ext!$A:$Y,Samples_Seq!N$2,FALSE)</f>
        <v>ZymoResearch</v>
      </c>
      <c r="O319" s="17" t="str">
        <f>VLOOKUP($E319,Samples_Ext!$A:$Y,Samples_Seq!O$2,FALSE)</f>
        <v>96 MagBead DNA Extraction Kit</v>
      </c>
      <c r="P319" s="17" t="str">
        <f>VLOOKUP($E319,Samples_Ext!$A:$Y,Samples_Seq!P$2,FALSE)</f>
        <v>None</v>
      </c>
      <c r="Q319" s="17" t="str">
        <f>VLOOKUP($E319,Samples_Ext!$A:$Y,Samples_Seq!Q$2,FALSE)</f>
        <v>Plate Adaptor</v>
      </c>
      <c r="R319" s="17" t="str">
        <f>VLOOKUP($E319,Samples_Ext!$A:$Y,Samples_Seq!R$2,FALSE)</f>
        <v>Plate</v>
      </c>
      <c r="S319" s="17" t="str">
        <f>VLOOKUP($E319,Samples_Ext!$A:$Y,Samples_Seq!S$2,FALSE)</f>
        <v>None</v>
      </c>
      <c r="T319" s="17" t="str">
        <f>VLOOKUP($E319,Samples_Ext!$A:$Y,Samples_Seq!T$2,FALSE)</f>
        <v>None</v>
      </c>
      <c r="U319" s="17" t="str">
        <f>VLOOKUP($E319,Samples_Ext!$A:$Y,Samples_Seq!U$2,FALSE)</f>
        <v>None</v>
      </c>
      <c r="V319" s="17" t="str">
        <f>VLOOKUP($E319,Samples_Ext!$A:$Y,Samples_Seq!V$2,FALSE)</f>
        <v>None</v>
      </c>
      <c r="W319" s="17" t="str">
        <f>VLOOKUP($E319,Samples_Ext!$A:$Y,Samples_Seq!W$2,FALSE)</f>
        <v>H</v>
      </c>
      <c r="X319" s="17" t="str">
        <f>VLOOKUP($E319,Samples_Ext!$A:$Y,Samples_Seq!X$2,FALSE)</f>
        <v>01</v>
      </c>
      <c r="Y319" s="17" t="str">
        <f>VLOOKUP($E319,Samples_Ext!$A:$Y,Samples_Seq!Y$2,FALSE)</f>
        <v>PC01717</v>
      </c>
      <c r="Z319" s="17">
        <f>VLOOKUP($E319,Samples_Ext!$A:$Y,Samples_Seq!Z$2,FALSE)</f>
        <v>16</v>
      </c>
      <c r="AA319" s="17">
        <f>VLOOKUP($E319,Samples_Ext!$A:$Y,Samples_Seq!AA$2,FALSE)</f>
        <v>-0.19</v>
      </c>
      <c r="AB319" s="17">
        <f>VLOOKUP($E319,Samples_Ext!$A:$Y,Samples_Seq!AB$2,FALSE)</f>
        <v>-3.04</v>
      </c>
      <c r="AC319" s="17" t="str">
        <f>VLOOKUP($E319,Samples_Ext!$A:$Y,Samples_Seq!AC$2,FALSE)</f>
        <v>Yes</v>
      </c>
      <c r="AD319" s="17" t="str">
        <f>VLOOKUP($E319,Samples_Ext!$A:$Y,Samples_Seq!AD$2,FALSE)</f>
        <v>No</v>
      </c>
    </row>
    <row r="320" spans="1:30" s="17" customFormat="1" ht="13.8" hidden="1" x14ac:dyDescent="0.3">
      <c r="A320" s="17" t="s">
        <v>192</v>
      </c>
      <c r="B320" s="17" t="s">
        <v>1760</v>
      </c>
      <c r="C320" s="17" t="s">
        <v>1715</v>
      </c>
      <c r="D320" s="17" t="s">
        <v>1716</v>
      </c>
      <c r="E320" s="17" t="s">
        <v>192</v>
      </c>
      <c r="F320" s="64" t="str">
        <f t="shared" si="4"/>
        <v>SC249392;</v>
      </c>
      <c r="G320" s="17" t="str">
        <f>IFERROR(VLOOKUP($E320,Samples_Ext!$A:$Y,Samples_Seq!G$2,FALSE),"")</f>
        <v>Stool_11</v>
      </c>
      <c r="H320" s="17" t="str">
        <f>VLOOKUP($E320,Samples_Ext!$A:$Y,Samples_Seq!H$2,FALSE)</f>
        <v>Study</v>
      </c>
      <c r="I320" s="17" t="str">
        <f>VLOOKUP($E320,Samples_Ext!$A:$Y,Samples_Seq!I$2,FALSE)</f>
        <v>IE</v>
      </c>
      <c r="J320" s="17">
        <f>VLOOKUP($E320,Samples_Ext!$A:$Y,Samples_Seq!J$2,FALSE)</f>
        <v>11</v>
      </c>
      <c r="K320" s="17" t="str">
        <f>VLOOKUP($E320,Samples_Ext!$A:$Y,Samples_Seq!K$2,FALSE)</f>
        <v>Stool</v>
      </c>
      <c r="L320" s="17" t="str">
        <f>VLOOKUP($E320,Samples_Ext!$A:$Y,Samples_Seq!L$2,FALSE)</f>
        <v>Study</v>
      </c>
      <c r="M320" s="17" t="str">
        <f>VLOOKUP($E320,Samples_Ext!$A:$Y,Samples_Seq!M$2,FALSE)</f>
        <v>sFEMB-001-R-003</v>
      </c>
      <c r="N320" s="17" t="str">
        <f>VLOOKUP($E320,Samples_Ext!$A:$Y,Samples_Seq!N$2,FALSE)</f>
        <v>ZymoResearch</v>
      </c>
      <c r="O320" s="17" t="str">
        <f>VLOOKUP($E320,Samples_Ext!$A:$Y,Samples_Seq!O$2,FALSE)</f>
        <v>96 MagBead DNA Extraction Kit</v>
      </c>
      <c r="P320" s="17" t="str">
        <f>VLOOKUP($E320,Samples_Ext!$A:$Y,Samples_Seq!P$2,FALSE)</f>
        <v>None</v>
      </c>
      <c r="Q320" s="17" t="str">
        <f>VLOOKUP($E320,Samples_Ext!$A:$Y,Samples_Seq!Q$2,FALSE)</f>
        <v>Plate Adaptor</v>
      </c>
      <c r="R320" s="17" t="str">
        <f>VLOOKUP($E320,Samples_Ext!$A:$Y,Samples_Seq!R$2,FALSE)</f>
        <v>Plate</v>
      </c>
      <c r="S320" s="17" t="str">
        <f>VLOOKUP($E320,Samples_Ext!$A:$Y,Samples_Seq!S$2,FALSE)</f>
        <v>None</v>
      </c>
      <c r="T320" s="17" t="str">
        <f>VLOOKUP($E320,Samples_Ext!$A:$Y,Samples_Seq!T$2,FALSE)</f>
        <v>None</v>
      </c>
      <c r="U320" s="17" t="str">
        <f>VLOOKUP($E320,Samples_Ext!$A:$Y,Samples_Seq!U$2,FALSE)</f>
        <v>None</v>
      </c>
      <c r="V320" s="17" t="str">
        <f>VLOOKUP($E320,Samples_Ext!$A:$Y,Samples_Seq!V$2,FALSE)</f>
        <v>None</v>
      </c>
      <c r="W320" s="17" t="str">
        <f>VLOOKUP($E320,Samples_Ext!$A:$Y,Samples_Seq!W$2,FALSE)</f>
        <v>C</v>
      </c>
      <c r="X320" s="17" t="str">
        <f>VLOOKUP($E320,Samples_Ext!$A:$Y,Samples_Seq!X$2,FALSE)</f>
        <v>02</v>
      </c>
      <c r="Y320" s="17" t="str">
        <f>VLOOKUP($E320,Samples_Ext!$A:$Y,Samples_Seq!Y$2,FALSE)</f>
        <v>PC01717</v>
      </c>
      <c r="Z320" s="17">
        <f>VLOOKUP($E320,Samples_Ext!$A:$Y,Samples_Seq!Z$2,FALSE)</f>
        <v>16</v>
      </c>
      <c r="AA320" s="17">
        <f>VLOOKUP($E320,Samples_Ext!$A:$Y,Samples_Seq!AA$2,FALSE)</f>
        <v>1.17</v>
      </c>
      <c r="AB320" s="17">
        <f>VLOOKUP($E320,Samples_Ext!$A:$Y,Samples_Seq!AB$2,FALSE)</f>
        <v>18.72</v>
      </c>
      <c r="AC320" s="17" t="str">
        <f>VLOOKUP($E320,Samples_Ext!$A:$Y,Samples_Seq!AC$2,FALSE)</f>
        <v>Yes</v>
      </c>
      <c r="AD320" s="17" t="str">
        <f>VLOOKUP($E320,Samples_Ext!$A:$Y,Samples_Seq!AD$2,FALSE)</f>
        <v>No</v>
      </c>
    </row>
    <row r="321" spans="1:30" s="17" customFormat="1" ht="13.8" hidden="1" x14ac:dyDescent="0.3">
      <c r="A321" s="17" t="s">
        <v>203</v>
      </c>
      <c r="B321" s="17" t="s">
        <v>1777</v>
      </c>
      <c r="C321" s="17" t="s">
        <v>1715</v>
      </c>
      <c r="D321" s="17" t="s">
        <v>1716</v>
      </c>
      <c r="E321" s="17" t="s">
        <v>203</v>
      </c>
      <c r="F321" s="64" t="str">
        <f t="shared" si="4"/>
        <v>SC249407;</v>
      </c>
      <c r="G321" s="17" t="str">
        <f>IFERROR(VLOOKUP($E321,Samples_Ext!$A:$Y,Samples_Seq!G$2,FALSE),"")</f>
        <v>Stool_39</v>
      </c>
      <c r="H321" s="17" t="str">
        <f>VLOOKUP($E321,Samples_Ext!$A:$Y,Samples_Seq!H$2,FALSE)</f>
        <v>Study</v>
      </c>
      <c r="I321" s="17" t="str">
        <f>VLOOKUP($E321,Samples_Ext!$A:$Y,Samples_Seq!I$2,FALSE)</f>
        <v>IE</v>
      </c>
      <c r="J321" s="17">
        <f>VLOOKUP($E321,Samples_Ext!$A:$Y,Samples_Seq!J$2,FALSE)</f>
        <v>39</v>
      </c>
      <c r="K321" s="17" t="str">
        <f>VLOOKUP($E321,Samples_Ext!$A:$Y,Samples_Seq!K$2,FALSE)</f>
        <v>Stool</v>
      </c>
      <c r="L321" s="17" t="str">
        <f>VLOOKUP($E321,Samples_Ext!$A:$Y,Samples_Seq!L$2,FALSE)</f>
        <v>Study</v>
      </c>
      <c r="M321" s="17" t="str">
        <f>VLOOKUP($E321,Samples_Ext!$A:$Y,Samples_Seq!M$2,FALSE)</f>
        <v>sFEMB-001-R-005</v>
      </c>
      <c r="N321" s="17" t="str">
        <f>VLOOKUP($E321,Samples_Ext!$A:$Y,Samples_Seq!N$2,FALSE)</f>
        <v>Qiagen</v>
      </c>
      <c r="O321" s="17" t="str">
        <f>VLOOKUP($E321,Samples_Ext!$A:$Y,Samples_Seq!O$2,FALSE)</f>
        <v>MagAttract PowerSoil DNA Kit</v>
      </c>
      <c r="P321" s="17" t="str">
        <f>VLOOKUP($E321,Samples_Ext!$A:$Y,Samples_Seq!P$2,FALSE)</f>
        <v>KingFisher</v>
      </c>
      <c r="Q321" s="17" t="str">
        <f>VLOOKUP($E321,Samples_Ext!$A:$Y,Samples_Seq!Q$2,FALSE)</f>
        <v>TissueLyzer</v>
      </c>
      <c r="R321" s="17" t="str">
        <f>VLOOKUP($E321,Samples_Ext!$A:$Y,Samples_Seq!R$2,FALSE)</f>
        <v>Plate</v>
      </c>
      <c r="S321" s="17" t="str">
        <f>VLOOKUP($E321,Samples_Ext!$A:$Y,Samples_Seq!S$2,FALSE)</f>
        <v>None</v>
      </c>
      <c r="T321" s="17" t="str">
        <f>VLOOKUP($E321,Samples_Ext!$A:$Y,Samples_Seq!T$2,FALSE)</f>
        <v>None</v>
      </c>
      <c r="U321" s="17" t="str">
        <f>VLOOKUP($E321,Samples_Ext!$A:$Y,Samples_Seq!U$2,FALSE)</f>
        <v>None</v>
      </c>
      <c r="V321" s="17" t="str">
        <f>VLOOKUP($E321,Samples_Ext!$A:$Y,Samples_Seq!V$2,FALSE)</f>
        <v>None</v>
      </c>
      <c r="W321" s="17" t="str">
        <f>VLOOKUP($E321,Samples_Ext!$A:$Y,Samples_Seq!W$2,FALSE)</f>
        <v>B</v>
      </c>
      <c r="X321" s="17" t="str">
        <f>VLOOKUP($E321,Samples_Ext!$A:$Y,Samples_Seq!X$2,FALSE)</f>
        <v>01</v>
      </c>
      <c r="Y321" s="17" t="str">
        <f>VLOOKUP($E321,Samples_Ext!$A:$Y,Samples_Seq!Y$2,FALSE)</f>
        <v>PC01719</v>
      </c>
      <c r="Z321" s="17">
        <f>VLOOKUP($E321,Samples_Ext!$A:$Y,Samples_Seq!Z$2,FALSE)</f>
        <v>13.3</v>
      </c>
      <c r="AA321" s="17">
        <f>VLOOKUP($E321,Samples_Ext!$A:$Y,Samples_Seq!AA$2,FALSE)</f>
        <v>2.82</v>
      </c>
      <c r="AB321" s="17">
        <f>VLOOKUP($E321,Samples_Ext!$A:$Y,Samples_Seq!AB$2,FALSE)</f>
        <v>37.506</v>
      </c>
      <c r="AC321" s="17" t="str">
        <f>VLOOKUP($E321,Samples_Ext!$A:$Y,Samples_Seq!AC$2,FALSE)</f>
        <v>Yes</v>
      </c>
      <c r="AD321" s="17" t="str">
        <f>VLOOKUP($E321,Samples_Ext!$A:$Y,Samples_Seq!AD$2,FALSE)</f>
        <v>No</v>
      </c>
    </row>
    <row r="322" spans="1:30" s="17" customFormat="1" ht="13.8" hidden="1" x14ac:dyDescent="0.3">
      <c r="A322" s="17" t="s">
        <v>207</v>
      </c>
      <c r="B322" s="17" t="s">
        <v>1987</v>
      </c>
      <c r="C322" s="17" t="s">
        <v>1969</v>
      </c>
      <c r="D322" s="17" t="s">
        <v>1970</v>
      </c>
      <c r="E322" s="17" t="s">
        <v>207</v>
      </c>
      <c r="F322" s="64" t="str">
        <f t="shared" si="4"/>
        <v>SC249411;</v>
      </c>
      <c r="G322" s="17" t="str">
        <f>IFERROR(VLOOKUP($E322,Samples_Ext!$A:$Y,Samples_Seq!G$2,FALSE),"")</f>
        <v>Stool_14</v>
      </c>
      <c r="H322" s="17" t="str">
        <f>VLOOKUP($E322,Samples_Ext!$A:$Y,Samples_Seq!H$2,FALSE)</f>
        <v>Study</v>
      </c>
      <c r="I322" s="17" t="str">
        <f>VLOOKUP($E322,Samples_Ext!$A:$Y,Samples_Seq!I$2,FALSE)</f>
        <v>IE</v>
      </c>
      <c r="J322" s="17">
        <f>VLOOKUP($E322,Samples_Ext!$A:$Y,Samples_Seq!J$2,FALSE)</f>
        <v>14</v>
      </c>
      <c r="K322" s="17" t="str">
        <f>VLOOKUP($E322,Samples_Ext!$A:$Y,Samples_Seq!K$2,FALSE)</f>
        <v>Stool</v>
      </c>
      <c r="L322" s="17" t="str">
        <f>VLOOKUP($E322,Samples_Ext!$A:$Y,Samples_Seq!L$2,FALSE)</f>
        <v>Study</v>
      </c>
      <c r="M322" s="17" t="str">
        <f>VLOOKUP($E322,Samples_Ext!$A:$Y,Samples_Seq!M$2,FALSE)</f>
        <v>sFEMB-001-R-005</v>
      </c>
      <c r="N322" s="17" t="str">
        <f>VLOOKUP($E322,Samples_Ext!$A:$Y,Samples_Seq!N$2,FALSE)</f>
        <v>Qiagen</v>
      </c>
      <c r="O322" s="17" t="str">
        <f>VLOOKUP($E322,Samples_Ext!$A:$Y,Samples_Seq!O$2,FALSE)</f>
        <v>MagAttract PowerSoil DNA Kit</v>
      </c>
      <c r="P322" s="17" t="str">
        <f>VLOOKUP($E322,Samples_Ext!$A:$Y,Samples_Seq!P$2,FALSE)</f>
        <v>KingFisher</v>
      </c>
      <c r="Q322" s="17" t="str">
        <f>VLOOKUP($E322,Samples_Ext!$A:$Y,Samples_Seq!Q$2,FALSE)</f>
        <v>TissueLyzer</v>
      </c>
      <c r="R322" s="17" t="str">
        <f>VLOOKUP($E322,Samples_Ext!$A:$Y,Samples_Seq!R$2,FALSE)</f>
        <v>Plate</v>
      </c>
      <c r="S322" s="17" t="str">
        <f>VLOOKUP($E322,Samples_Ext!$A:$Y,Samples_Seq!S$2,FALSE)</f>
        <v>None</v>
      </c>
      <c r="T322" s="17" t="str">
        <f>VLOOKUP($E322,Samples_Ext!$A:$Y,Samples_Seq!T$2,FALSE)</f>
        <v>None</v>
      </c>
      <c r="U322" s="17" t="str">
        <f>VLOOKUP($E322,Samples_Ext!$A:$Y,Samples_Seq!U$2,FALSE)</f>
        <v>None</v>
      </c>
      <c r="V322" s="17" t="str">
        <f>VLOOKUP($E322,Samples_Ext!$A:$Y,Samples_Seq!V$2,FALSE)</f>
        <v>None</v>
      </c>
      <c r="W322" s="17" t="str">
        <f>VLOOKUP($E322,Samples_Ext!$A:$Y,Samples_Seq!W$2,FALSE)</f>
        <v>F</v>
      </c>
      <c r="X322" s="17" t="str">
        <f>VLOOKUP($E322,Samples_Ext!$A:$Y,Samples_Seq!X$2,FALSE)</f>
        <v>01</v>
      </c>
      <c r="Y322" s="17" t="str">
        <f>VLOOKUP($E322,Samples_Ext!$A:$Y,Samples_Seq!Y$2,FALSE)</f>
        <v>PC01719</v>
      </c>
      <c r="Z322" s="17">
        <f>VLOOKUP($E322,Samples_Ext!$A:$Y,Samples_Seq!Z$2,FALSE)</f>
        <v>9.1</v>
      </c>
      <c r="AA322" s="17">
        <f>VLOOKUP($E322,Samples_Ext!$A:$Y,Samples_Seq!AA$2,FALSE)</f>
        <v>6.81</v>
      </c>
      <c r="AB322" s="17">
        <f>VLOOKUP($E322,Samples_Ext!$A:$Y,Samples_Seq!AB$2,FALSE)</f>
        <v>61.970999999999997</v>
      </c>
      <c r="AC322" s="17" t="str">
        <f>VLOOKUP($E322,Samples_Ext!$A:$Y,Samples_Seq!AC$2,FALSE)</f>
        <v>Yes</v>
      </c>
      <c r="AD322" s="17" t="str">
        <f>VLOOKUP($E322,Samples_Ext!$A:$Y,Samples_Seq!AD$2,FALSE)</f>
        <v>No</v>
      </c>
    </row>
    <row r="323" spans="1:30" s="17" customFormat="1" ht="13.8" hidden="1" x14ac:dyDescent="0.3">
      <c r="A323" s="17" t="s">
        <v>1574</v>
      </c>
      <c r="B323" s="17" t="s">
        <v>1783</v>
      </c>
      <c r="C323" s="17" t="s">
        <v>1715</v>
      </c>
      <c r="D323" s="17" t="s">
        <v>1716</v>
      </c>
      <c r="E323" s="17" t="s">
        <v>207</v>
      </c>
      <c r="F323" s="64" t="str">
        <f t="shared" si="4"/>
        <v>SC249411;</v>
      </c>
      <c r="G323" s="17" t="str">
        <f>IFERROR(VLOOKUP($E323,Samples_Ext!$A:$Y,Samples_Seq!G$2,FALSE),"")</f>
        <v>Stool_14</v>
      </c>
      <c r="H323" s="17" t="str">
        <f>VLOOKUP($E323,Samples_Ext!$A:$Y,Samples_Seq!H$2,FALSE)</f>
        <v>Study</v>
      </c>
      <c r="I323" s="17" t="str">
        <f>VLOOKUP($E323,Samples_Ext!$A:$Y,Samples_Seq!I$2,FALSE)</f>
        <v>IE</v>
      </c>
      <c r="J323" s="17">
        <f>VLOOKUP($E323,Samples_Ext!$A:$Y,Samples_Seq!J$2,FALSE)</f>
        <v>14</v>
      </c>
      <c r="K323" s="17" t="str">
        <f>VLOOKUP($E323,Samples_Ext!$A:$Y,Samples_Seq!K$2,FALSE)</f>
        <v>Stool</v>
      </c>
      <c r="L323" s="17" t="str">
        <f>VLOOKUP($E323,Samples_Ext!$A:$Y,Samples_Seq!L$2,FALSE)</f>
        <v>Study</v>
      </c>
      <c r="M323" s="17" t="str">
        <f>VLOOKUP($E323,Samples_Ext!$A:$Y,Samples_Seq!M$2,FALSE)</f>
        <v>sFEMB-001-R-005</v>
      </c>
      <c r="N323" s="17" t="str">
        <f>VLOOKUP($E323,Samples_Ext!$A:$Y,Samples_Seq!N$2,FALSE)</f>
        <v>Qiagen</v>
      </c>
      <c r="O323" s="17" t="str">
        <f>VLOOKUP($E323,Samples_Ext!$A:$Y,Samples_Seq!O$2,FALSE)</f>
        <v>MagAttract PowerSoil DNA Kit</v>
      </c>
      <c r="P323" s="17" t="str">
        <f>VLOOKUP($E323,Samples_Ext!$A:$Y,Samples_Seq!P$2,FALSE)</f>
        <v>KingFisher</v>
      </c>
      <c r="Q323" s="17" t="str">
        <f>VLOOKUP($E323,Samples_Ext!$A:$Y,Samples_Seq!Q$2,FALSE)</f>
        <v>TissueLyzer</v>
      </c>
      <c r="R323" s="17" t="str">
        <f>VLOOKUP($E323,Samples_Ext!$A:$Y,Samples_Seq!R$2,FALSE)</f>
        <v>Plate</v>
      </c>
      <c r="S323" s="17" t="str">
        <f>VLOOKUP($E323,Samples_Ext!$A:$Y,Samples_Seq!S$2,FALSE)</f>
        <v>None</v>
      </c>
      <c r="T323" s="17" t="str">
        <f>VLOOKUP($E323,Samples_Ext!$A:$Y,Samples_Seq!T$2,FALSE)</f>
        <v>None</v>
      </c>
      <c r="U323" s="17" t="str">
        <f>VLOOKUP($E323,Samples_Ext!$A:$Y,Samples_Seq!U$2,FALSE)</f>
        <v>None</v>
      </c>
      <c r="V323" s="17" t="str">
        <f>VLOOKUP($E323,Samples_Ext!$A:$Y,Samples_Seq!V$2,FALSE)</f>
        <v>None</v>
      </c>
      <c r="W323" s="17" t="str">
        <f>VLOOKUP($E323,Samples_Ext!$A:$Y,Samples_Seq!W$2,FALSE)</f>
        <v>F</v>
      </c>
      <c r="X323" s="17" t="str">
        <f>VLOOKUP($E323,Samples_Ext!$A:$Y,Samples_Seq!X$2,FALSE)</f>
        <v>01</v>
      </c>
      <c r="Y323" s="17" t="str">
        <f>VLOOKUP($E323,Samples_Ext!$A:$Y,Samples_Seq!Y$2,FALSE)</f>
        <v>PC01719</v>
      </c>
      <c r="Z323" s="17">
        <f>VLOOKUP($E323,Samples_Ext!$A:$Y,Samples_Seq!Z$2,FALSE)</f>
        <v>9.1</v>
      </c>
      <c r="AA323" s="17">
        <f>VLOOKUP($E323,Samples_Ext!$A:$Y,Samples_Seq!AA$2,FALSE)</f>
        <v>6.81</v>
      </c>
      <c r="AB323" s="17">
        <f>VLOOKUP($E323,Samples_Ext!$A:$Y,Samples_Seq!AB$2,FALSE)</f>
        <v>61.970999999999997</v>
      </c>
      <c r="AC323" s="17" t="str">
        <f>VLOOKUP($E323,Samples_Ext!$A:$Y,Samples_Seq!AC$2,FALSE)</f>
        <v>Yes</v>
      </c>
      <c r="AD323" s="17" t="str">
        <f>VLOOKUP($E323,Samples_Ext!$A:$Y,Samples_Seq!AD$2,FALSE)</f>
        <v>No</v>
      </c>
    </row>
    <row r="324" spans="1:30" s="17" customFormat="1" ht="13.8" hidden="1" x14ac:dyDescent="0.3">
      <c r="A324" s="17" t="s">
        <v>1575</v>
      </c>
      <c r="B324" s="17" t="s">
        <v>1784</v>
      </c>
      <c r="C324" s="17" t="s">
        <v>1721</v>
      </c>
      <c r="D324" s="17" t="s">
        <v>1716</v>
      </c>
      <c r="E324" s="17" t="s">
        <v>207</v>
      </c>
      <c r="F324" s="64" t="str">
        <f t="shared" ref="F324:F387" si="5">_xlfn.CONCAT(E324,";")</f>
        <v>SC249411;</v>
      </c>
      <c r="G324" s="17" t="str">
        <f>IFERROR(VLOOKUP($E324,Samples_Ext!$A:$Y,Samples_Seq!G$2,FALSE),"")</f>
        <v>Stool_14</v>
      </c>
      <c r="H324" s="17" t="str">
        <f>VLOOKUP($E324,Samples_Ext!$A:$Y,Samples_Seq!H$2,FALSE)</f>
        <v>Study</v>
      </c>
      <c r="I324" s="17" t="str">
        <f>VLOOKUP($E324,Samples_Ext!$A:$Y,Samples_Seq!I$2,FALSE)</f>
        <v>IE</v>
      </c>
      <c r="J324" s="17">
        <f>VLOOKUP($E324,Samples_Ext!$A:$Y,Samples_Seq!J$2,FALSE)</f>
        <v>14</v>
      </c>
      <c r="K324" s="17" t="str">
        <f>VLOOKUP($E324,Samples_Ext!$A:$Y,Samples_Seq!K$2,FALSE)</f>
        <v>Stool</v>
      </c>
      <c r="L324" s="17" t="str">
        <f>VLOOKUP($E324,Samples_Ext!$A:$Y,Samples_Seq!L$2,FALSE)</f>
        <v>Study</v>
      </c>
      <c r="M324" s="17" t="str">
        <f>VLOOKUP($E324,Samples_Ext!$A:$Y,Samples_Seq!M$2,FALSE)</f>
        <v>sFEMB-001-R-005</v>
      </c>
      <c r="N324" s="17" t="str">
        <f>VLOOKUP($E324,Samples_Ext!$A:$Y,Samples_Seq!N$2,FALSE)</f>
        <v>Qiagen</v>
      </c>
      <c r="O324" s="17" t="str">
        <f>VLOOKUP($E324,Samples_Ext!$A:$Y,Samples_Seq!O$2,FALSE)</f>
        <v>MagAttract PowerSoil DNA Kit</v>
      </c>
      <c r="P324" s="17" t="str">
        <f>VLOOKUP($E324,Samples_Ext!$A:$Y,Samples_Seq!P$2,FALSE)</f>
        <v>KingFisher</v>
      </c>
      <c r="Q324" s="17" t="str">
        <f>VLOOKUP($E324,Samples_Ext!$A:$Y,Samples_Seq!Q$2,FALSE)</f>
        <v>TissueLyzer</v>
      </c>
      <c r="R324" s="17" t="str">
        <f>VLOOKUP($E324,Samples_Ext!$A:$Y,Samples_Seq!R$2,FALSE)</f>
        <v>Plate</v>
      </c>
      <c r="S324" s="17" t="str">
        <f>VLOOKUP($E324,Samples_Ext!$A:$Y,Samples_Seq!S$2,FALSE)</f>
        <v>None</v>
      </c>
      <c r="T324" s="17" t="str">
        <f>VLOOKUP($E324,Samples_Ext!$A:$Y,Samples_Seq!T$2,FALSE)</f>
        <v>None</v>
      </c>
      <c r="U324" s="17" t="str">
        <f>VLOOKUP($E324,Samples_Ext!$A:$Y,Samples_Seq!U$2,FALSE)</f>
        <v>None</v>
      </c>
      <c r="V324" s="17" t="str">
        <f>VLOOKUP($E324,Samples_Ext!$A:$Y,Samples_Seq!V$2,FALSE)</f>
        <v>None</v>
      </c>
      <c r="W324" s="17" t="str">
        <f>VLOOKUP($E324,Samples_Ext!$A:$Y,Samples_Seq!W$2,FALSE)</f>
        <v>F</v>
      </c>
      <c r="X324" s="17" t="str">
        <f>VLOOKUP($E324,Samples_Ext!$A:$Y,Samples_Seq!X$2,FALSE)</f>
        <v>01</v>
      </c>
      <c r="Y324" s="17" t="str">
        <f>VLOOKUP($E324,Samples_Ext!$A:$Y,Samples_Seq!Y$2,FALSE)</f>
        <v>PC01719</v>
      </c>
      <c r="Z324" s="17">
        <f>VLOOKUP($E324,Samples_Ext!$A:$Y,Samples_Seq!Z$2,FALSE)</f>
        <v>9.1</v>
      </c>
      <c r="AA324" s="17">
        <f>VLOOKUP($E324,Samples_Ext!$A:$Y,Samples_Seq!AA$2,FALSE)</f>
        <v>6.81</v>
      </c>
      <c r="AB324" s="17">
        <f>VLOOKUP($E324,Samples_Ext!$A:$Y,Samples_Seq!AB$2,FALSE)</f>
        <v>61.970999999999997</v>
      </c>
      <c r="AC324" s="17" t="str">
        <f>VLOOKUP($E324,Samples_Ext!$A:$Y,Samples_Seq!AC$2,FALSE)</f>
        <v>Yes</v>
      </c>
      <c r="AD324" s="17" t="str">
        <f>VLOOKUP($E324,Samples_Ext!$A:$Y,Samples_Seq!AD$2,FALSE)</f>
        <v>No</v>
      </c>
    </row>
    <row r="325" spans="1:30" s="17" customFormat="1" ht="13.8" hidden="1" x14ac:dyDescent="0.3">
      <c r="A325" s="17" t="s">
        <v>210</v>
      </c>
      <c r="B325" s="17" t="s">
        <v>1988</v>
      </c>
      <c r="C325" s="17" t="s">
        <v>1969</v>
      </c>
      <c r="D325" s="17" t="s">
        <v>1970</v>
      </c>
      <c r="E325" s="17" t="s">
        <v>210</v>
      </c>
      <c r="F325" s="64" t="str">
        <f t="shared" si="5"/>
        <v>SC249414;</v>
      </c>
      <c r="G325" s="17" t="str">
        <f>IFERROR(VLOOKUP($E325,Samples_Ext!$A:$Y,Samples_Seq!G$2,FALSE),"")</f>
        <v>Stool_50</v>
      </c>
      <c r="H325" s="17" t="str">
        <f>VLOOKUP($E325,Samples_Ext!$A:$Y,Samples_Seq!H$2,FALSE)</f>
        <v>Study</v>
      </c>
      <c r="I325" s="17" t="str">
        <f>VLOOKUP($E325,Samples_Ext!$A:$Y,Samples_Seq!I$2,FALSE)</f>
        <v>IE</v>
      </c>
      <c r="J325" s="17">
        <f>VLOOKUP($E325,Samples_Ext!$A:$Y,Samples_Seq!J$2,FALSE)</f>
        <v>50</v>
      </c>
      <c r="K325" s="17" t="str">
        <f>VLOOKUP($E325,Samples_Ext!$A:$Y,Samples_Seq!K$2,FALSE)</f>
        <v>Stool</v>
      </c>
      <c r="L325" s="17" t="str">
        <f>VLOOKUP($E325,Samples_Ext!$A:$Y,Samples_Seq!L$2,FALSE)</f>
        <v>Study</v>
      </c>
      <c r="M325" s="17" t="str">
        <f>VLOOKUP($E325,Samples_Ext!$A:$Y,Samples_Seq!M$2,FALSE)</f>
        <v>sFEMB-001-R-005</v>
      </c>
      <c r="N325" s="17" t="str">
        <f>VLOOKUP($E325,Samples_Ext!$A:$Y,Samples_Seq!N$2,FALSE)</f>
        <v>Qiagen</v>
      </c>
      <c r="O325" s="17" t="str">
        <f>VLOOKUP($E325,Samples_Ext!$A:$Y,Samples_Seq!O$2,FALSE)</f>
        <v>MagAttract PowerSoil DNA Kit</v>
      </c>
      <c r="P325" s="17" t="str">
        <f>VLOOKUP($E325,Samples_Ext!$A:$Y,Samples_Seq!P$2,FALSE)</f>
        <v>KingFisher</v>
      </c>
      <c r="Q325" s="17" t="str">
        <f>VLOOKUP($E325,Samples_Ext!$A:$Y,Samples_Seq!Q$2,FALSE)</f>
        <v>TissueLyzer</v>
      </c>
      <c r="R325" s="17" t="str">
        <f>VLOOKUP($E325,Samples_Ext!$A:$Y,Samples_Seq!R$2,FALSE)</f>
        <v>Plate</v>
      </c>
      <c r="S325" s="17" t="str">
        <f>VLOOKUP($E325,Samples_Ext!$A:$Y,Samples_Seq!S$2,FALSE)</f>
        <v>None</v>
      </c>
      <c r="T325" s="17" t="str">
        <f>VLOOKUP($E325,Samples_Ext!$A:$Y,Samples_Seq!T$2,FALSE)</f>
        <v>None</v>
      </c>
      <c r="U325" s="17" t="str">
        <f>VLOOKUP($E325,Samples_Ext!$A:$Y,Samples_Seq!U$2,FALSE)</f>
        <v>None</v>
      </c>
      <c r="V325" s="17" t="str">
        <f>VLOOKUP($E325,Samples_Ext!$A:$Y,Samples_Seq!V$2,FALSE)</f>
        <v>None</v>
      </c>
      <c r="W325" s="17" t="str">
        <f>VLOOKUP($E325,Samples_Ext!$A:$Y,Samples_Seq!W$2,FALSE)</f>
        <v>A</v>
      </c>
      <c r="X325" s="17" t="str">
        <f>VLOOKUP($E325,Samples_Ext!$A:$Y,Samples_Seq!X$2,FALSE)</f>
        <v>02</v>
      </c>
      <c r="Y325" s="17" t="str">
        <f>VLOOKUP($E325,Samples_Ext!$A:$Y,Samples_Seq!Y$2,FALSE)</f>
        <v>PC01719</v>
      </c>
      <c r="Z325" s="17">
        <f>VLOOKUP($E325,Samples_Ext!$A:$Y,Samples_Seq!Z$2,FALSE)</f>
        <v>15.1</v>
      </c>
      <c r="AA325" s="17">
        <f>VLOOKUP($E325,Samples_Ext!$A:$Y,Samples_Seq!AA$2,FALSE)</f>
        <v>9.4400000000000013</v>
      </c>
      <c r="AB325" s="17">
        <f>VLOOKUP($E325,Samples_Ext!$A:$Y,Samples_Seq!AB$2,FALSE)</f>
        <v>142.54400000000001</v>
      </c>
      <c r="AC325" s="17" t="str">
        <f>VLOOKUP($E325,Samples_Ext!$A:$Y,Samples_Seq!AC$2,FALSE)</f>
        <v>Yes</v>
      </c>
      <c r="AD325" s="17" t="str">
        <f>VLOOKUP($E325,Samples_Ext!$A:$Y,Samples_Seq!AD$2,FALSE)</f>
        <v>No</v>
      </c>
    </row>
    <row r="326" spans="1:30" s="17" customFormat="1" ht="13.8" hidden="1" x14ac:dyDescent="0.3">
      <c r="A326" s="17" t="s">
        <v>1576</v>
      </c>
      <c r="B326" s="17" t="s">
        <v>1787</v>
      </c>
      <c r="C326" s="17" t="s">
        <v>1715</v>
      </c>
      <c r="D326" s="17" t="s">
        <v>1716</v>
      </c>
      <c r="E326" s="17" t="s">
        <v>210</v>
      </c>
      <c r="F326" s="64" t="str">
        <f t="shared" si="5"/>
        <v>SC249414;</v>
      </c>
      <c r="G326" s="17" t="str">
        <f>IFERROR(VLOOKUP($E326,Samples_Ext!$A:$Y,Samples_Seq!G$2,FALSE),"")</f>
        <v>Stool_50</v>
      </c>
      <c r="H326" s="17" t="str">
        <f>VLOOKUP($E326,Samples_Ext!$A:$Y,Samples_Seq!H$2,FALSE)</f>
        <v>Study</v>
      </c>
      <c r="I326" s="17" t="str">
        <f>VLOOKUP($E326,Samples_Ext!$A:$Y,Samples_Seq!I$2,FALSE)</f>
        <v>IE</v>
      </c>
      <c r="J326" s="17">
        <f>VLOOKUP($E326,Samples_Ext!$A:$Y,Samples_Seq!J$2,FALSE)</f>
        <v>50</v>
      </c>
      <c r="K326" s="17" t="str">
        <f>VLOOKUP($E326,Samples_Ext!$A:$Y,Samples_Seq!K$2,FALSE)</f>
        <v>Stool</v>
      </c>
      <c r="L326" s="17" t="str">
        <f>VLOOKUP($E326,Samples_Ext!$A:$Y,Samples_Seq!L$2,FALSE)</f>
        <v>Study</v>
      </c>
      <c r="M326" s="17" t="str">
        <f>VLOOKUP($E326,Samples_Ext!$A:$Y,Samples_Seq!M$2,FALSE)</f>
        <v>sFEMB-001-R-005</v>
      </c>
      <c r="N326" s="17" t="str">
        <f>VLOOKUP($E326,Samples_Ext!$A:$Y,Samples_Seq!N$2,FALSE)</f>
        <v>Qiagen</v>
      </c>
      <c r="O326" s="17" t="str">
        <f>VLOOKUP($E326,Samples_Ext!$A:$Y,Samples_Seq!O$2,FALSE)</f>
        <v>MagAttract PowerSoil DNA Kit</v>
      </c>
      <c r="P326" s="17" t="str">
        <f>VLOOKUP($E326,Samples_Ext!$A:$Y,Samples_Seq!P$2,FALSE)</f>
        <v>KingFisher</v>
      </c>
      <c r="Q326" s="17" t="str">
        <f>VLOOKUP($E326,Samples_Ext!$A:$Y,Samples_Seq!Q$2,FALSE)</f>
        <v>TissueLyzer</v>
      </c>
      <c r="R326" s="17" t="str">
        <f>VLOOKUP($E326,Samples_Ext!$A:$Y,Samples_Seq!R$2,FALSE)</f>
        <v>Plate</v>
      </c>
      <c r="S326" s="17" t="str">
        <f>VLOOKUP($E326,Samples_Ext!$A:$Y,Samples_Seq!S$2,FALSE)</f>
        <v>None</v>
      </c>
      <c r="T326" s="17" t="str">
        <f>VLOOKUP($E326,Samples_Ext!$A:$Y,Samples_Seq!T$2,FALSE)</f>
        <v>None</v>
      </c>
      <c r="U326" s="17" t="str">
        <f>VLOOKUP($E326,Samples_Ext!$A:$Y,Samples_Seq!U$2,FALSE)</f>
        <v>None</v>
      </c>
      <c r="V326" s="17" t="str">
        <f>VLOOKUP($E326,Samples_Ext!$A:$Y,Samples_Seq!V$2,FALSE)</f>
        <v>None</v>
      </c>
      <c r="W326" s="17" t="str">
        <f>VLOOKUP($E326,Samples_Ext!$A:$Y,Samples_Seq!W$2,FALSE)</f>
        <v>A</v>
      </c>
      <c r="X326" s="17" t="str">
        <f>VLOOKUP($E326,Samples_Ext!$A:$Y,Samples_Seq!X$2,FALSE)</f>
        <v>02</v>
      </c>
      <c r="Y326" s="17" t="str">
        <f>VLOOKUP($E326,Samples_Ext!$A:$Y,Samples_Seq!Y$2,FALSE)</f>
        <v>PC01719</v>
      </c>
      <c r="Z326" s="17">
        <f>VLOOKUP($E326,Samples_Ext!$A:$Y,Samples_Seq!Z$2,FALSE)</f>
        <v>15.1</v>
      </c>
      <c r="AA326" s="17">
        <f>VLOOKUP($E326,Samples_Ext!$A:$Y,Samples_Seq!AA$2,FALSE)</f>
        <v>9.4400000000000013</v>
      </c>
      <c r="AB326" s="17">
        <f>VLOOKUP($E326,Samples_Ext!$A:$Y,Samples_Seq!AB$2,FALSE)</f>
        <v>142.54400000000001</v>
      </c>
      <c r="AC326" s="17" t="str">
        <f>VLOOKUP($E326,Samples_Ext!$A:$Y,Samples_Seq!AC$2,FALSE)</f>
        <v>Yes</v>
      </c>
      <c r="AD326" s="17" t="str">
        <f>VLOOKUP($E326,Samples_Ext!$A:$Y,Samples_Seq!AD$2,FALSE)</f>
        <v>No</v>
      </c>
    </row>
    <row r="327" spans="1:30" s="17" customFormat="1" ht="13.8" hidden="1" x14ac:dyDescent="0.3">
      <c r="A327" s="17" t="s">
        <v>1577</v>
      </c>
      <c r="B327" s="17" t="s">
        <v>1788</v>
      </c>
      <c r="C327" s="17" t="s">
        <v>1721</v>
      </c>
      <c r="D327" s="17" t="s">
        <v>1716</v>
      </c>
      <c r="E327" s="17" t="s">
        <v>210</v>
      </c>
      <c r="F327" s="64" t="str">
        <f t="shared" si="5"/>
        <v>SC249414;</v>
      </c>
      <c r="G327" s="17" t="str">
        <f>IFERROR(VLOOKUP($E327,Samples_Ext!$A:$Y,Samples_Seq!G$2,FALSE),"")</f>
        <v>Stool_50</v>
      </c>
      <c r="H327" s="17" t="str">
        <f>VLOOKUP($E327,Samples_Ext!$A:$Y,Samples_Seq!H$2,FALSE)</f>
        <v>Study</v>
      </c>
      <c r="I327" s="17" t="str">
        <f>VLOOKUP($E327,Samples_Ext!$A:$Y,Samples_Seq!I$2,FALSE)</f>
        <v>IE</v>
      </c>
      <c r="J327" s="17">
        <f>VLOOKUP($E327,Samples_Ext!$A:$Y,Samples_Seq!J$2,FALSE)</f>
        <v>50</v>
      </c>
      <c r="K327" s="17" t="str">
        <f>VLOOKUP($E327,Samples_Ext!$A:$Y,Samples_Seq!K$2,FALSE)</f>
        <v>Stool</v>
      </c>
      <c r="L327" s="17" t="str">
        <f>VLOOKUP($E327,Samples_Ext!$A:$Y,Samples_Seq!L$2,FALSE)</f>
        <v>Study</v>
      </c>
      <c r="M327" s="17" t="str">
        <f>VLOOKUP($E327,Samples_Ext!$A:$Y,Samples_Seq!M$2,FALSE)</f>
        <v>sFEMB-001-R-005</v>
      </c>
      <c r="N327" s="17" t="str">
        <f>VLOOKUP($E327,Samples_Ext!$A:$Y,Samples_Seq!N$2,FALSE)</f>
        <v>Qiagen</v>
      </c>
      <c r="O327" s="17" t="str">
        <f>VLOOKUP($E327,Samples_Ext!$A:$Y,Samples_Seq!O$2,FALSE)</f>
        <v>MagAttract PowerSoil DNA Kit</v>
      </c>
      <c r="P327" s="17" t="str">
        <f>VLOOKUP($E327,Samples_Ext!$A:$Y,Samples_Seq!P$2,FALSE)</f>
        <v>KingFisher</v>
      </c>
      <c r="Q327" s="17" t="str">
        <f>VLOOKUP($E327,Samples_Ext!$A:$Y,Samples_Seq!Q$2,FALSE)</f>
        <v>TissueLyzer</v>
      </c>
      <c r="R327" s="17" t="str">
        <f>VLOOKUP($E327,Samples_Ext!$A:$Y,Samples_Seq!R$2,FALSE)</f>
        <v>Plate</v>
      </c>
      <c r="S327" s="17" t="str">
        <f>VLOOKUP($E327,Samples_Ext!$A:$Y,Samples_Seq!S$2,FALSE)</f>
        <v>None</v>
      </c>
      <c r="T327" s="17" t="str">
        <f>VLOOKUP($E327,Samples_Ext!$A:$Y,Samples_Seq!T$2,FALSE)</f>
        <v>None</v>
      </c>
      <c r="U327" s="17" t="str">
        <f>VLOOKUP($E327,Samples_Ext!$A:$Y,Samples_Seq!U$2,FALSE)</f>
        <v>None</v>
      </c>
      <c r="V327" s="17" t="str">
        <f>VLOOKUP($E327,Samples_Ext!$A:$Y,Samples_Seq!V$2,FALSE)</f>
        <v>None</v>
      </c>
      <c r="W327" s="17" t="str">
        <f>VLOOKUP($E327,Samples_Ext!$A:$Y,Samples_Seq!W$2,FALSE)</f>
        <v>A</v>
      </c>
      <c r="X327" s="17" t="str">
        <f>VLOOKUP($E327,Samples_Ext!$A:$Y,Samples_Seq!X$2,FALSE)</f>
        <v>02</v>
      </c>
      <c r="Y327" s="17" t="str">
        <f>VLOOKUP($E327,Samples_Ext!$A:$Y,Samples_Seq!Y$2,FALSE)</f>
        <v>PC01719</v>
      </c>
      <c r="Z327" s="17">
        <f>VLOOKUP($E327,Samples_Ext!$A:$Y,Samples_Seq!Z$2,FALSE)</f>
        <v>15.1</v>
      </c>
      <c r="AA327" s="17">
        <f>VLOOKUP($E327,Samples_Ext!$A:$Y,Samples_Seq!AA$2,FALSE)</f>
        <v>9.4400000000000013</v>
      </c>
      <c r="AB327" s="17">
        <f>VLOOKUP($E327,Samples_Ext!$A:$Y,Samples_Seq!AB$2,FALSE)</f>
        <v>142.54400000000001</v>
      </c>
      <c r="AC327" s="17" t="str">
        <f>VLOOKUP($E327,Samples_Ext!$A:$Y,Samples_Seq!AC$2,FALSE)</f>
        <v>Yes</v>
      </c>
      <c r="AD327" s="17" t="str">
        <f>VLOOKUP($E327,Samples_Ext!$A:$Y,Samples_Seq!AD$2,FALSE)</f>
        <v>No</v>
      </c>
    </row>
    <row r="328" spans="1:30" s="17" customFormat="1" ht="13.8" hidden="1" x14ac:dyDescent="0.3">
      <c r="A328" s="17" t="s">
        <v>1578</v>
      </c>
      <c r="B328" s="17" t="s">
        <v>1790</v>
      </c>
      <c r="C328" s="17" t="s">
        <v>1715</v>
      </c>
      <c r="D328" s="17" t="s">
        <v>1716</v>
      </c>
      <c r="E328" s="17" t="s">
        <v>211</v>
      </c>
      <c r="F328" s="64" t="str">
        <f t="shared" si="5"/>
        <v>SC249416;</v>
      </c>
      <c r="G328" s="17" t="str">
        <f>IFERROR(VLOOKUP($E328,Samples_Ext!$A:$Y,Samples_Seq!G$2,FALSE),"")</f>
        <v>Stool_54</v>
      </c>
      <c r="H328" s="17" t="str">
        <f>VLOOKUP($E328,Samples_Ext!$A:$Y,Samples_Seq!H$2,FALSE)</f>
        <v>Study</v>
      </c>
      <c r="I328" s="17" t="str">
        <f>VLOOKUP($E328,Samples_Ext!$A:$Y,Samples_Seq!I$2,FALSE)</f>
        <v>IE</v>
      </c>
      <c r="J328" s="17">
        <f>VLOOKUP($E328,Samples_Ext!$A:$Y,Samples_Seq!J$2,FALSE)</f>
        <v>54</v>
      </c>
      <c r="K328" s="17" t="str">
        <f>VLOOKUP($E328,Samples_Ext!$A:$Y,Samples_Seq!K$2,FALSE)</f>
        <v>Stool</v>
      </c>
      <c r="L328" s="17" t="str">
        <f>VLOOKUP($E328,Samples_Ext!$A:$Y,Samples_Seq!L$2,FALSE)</f>
        <v>Study</v>
      </c>
      <c r="M328" s="17" t="str">
        <f>VLOOKUP($E328,Samples_Ext!$A:$Y,Samples_Seq!M$2,FALSE)</f>
        <v>sFEMB-001-R-005</v>
      </c>
      <c r="N328" s="17" t="str">
        <f>VLOOKUP($E328,Samples_Ext!$A:$Y,Samples_Seq!N$2,FALSE)</f>
        <v>Qiagen</v>
      </c>
      <c r="O328" s="17" t="str">
        <f>VLOOKUP($E328,Samples_Ext!$A:$Y,Samples_Seq!O$2,FALSE)</f>
        <v>MagAttract PowerSoil DNA Kit</v>
      </c>
      <c r="P328" s="17" t="str">
        <f>VLOOKUP($E328,Samples_Ext!$A:$Y,Samples_Seq!P$2,FALSE)</f>
        <v>KingFisher</v>
      </c>
      <c r="Q328" s="17" t="str">
        <f>VLOOKUP($E328,Samples_Ext!$A:$Y,Samples_Seq!Q$2,FALSE)</f>
        <v>TissueLyzer</v>
      </c>
      <c r="R328" s="17" t="str">
        <f>VLOOKUP($E328,Samples_Ext!$A:$Y,Samples_Seq!R$2,FALSE)</f>
        <v>Plate</v>
      </c>
      <c r="S328" s="17" t="str">
        <f>VLOOKUP($E328,Samples_Ext!$A:$Y,Samples_Seq!S$2,FALSE)</f>
        <v>None</v>
      </c>
      <c r="T328" s="17" t="str">
        <f>VLOOKUP($E328,Samples_Ext!$A:$Y,Samples_Seq!T$2,FALSE)</f>
        <v>None</v>
      </c>
      <c r="U328" s="17" t="str">
        <f>VLOOKUP($E328,Samples_Ext!$A:$Y,Samples_Seq!U$2,FALSE)</f>
        <v>None</v>
      </c>
      <c r="V328" s="17" t="str">
        <f>VLOOKUP($E328,Samples_Ext!$A:$Y,Samples_Seq!V$2,FALSE)</f>
        <v>None</v>
      </c>
      <c r="W328" s="17" t="str">
        <f>VLOOKUP($E328,Samples_Ext!$A:$Y,Samples_Seq!W$2,FALSE)</f>
        <v>C</v>
      </c>
      <c r="X328" s="17" t="str">
        <f>VLOOKUP($E328,Samples_Ext!$A:$Y,Samples_Seq!X$2,FALSE)</f>
        <v>02</v>
      </c>
      <c r="Y328" s="17" t="str">
        <f>VLOOKUP($E328,Samples_Ext!$A:$Y,Samples_Seq!Y$2,FALSE)</f>
        <v>PC01719</v>
      </c>
      <c r="Z328" s="17">
        <f>VLOOKUP($E328,Samples_Ext!$A:$Y,Samples_Seq!Z$2,FALSE)</f>
        <v>22.2</v>
      </c>
      <c r="AA328" s="17">
        <f>VLOOKUP($E328,Samples_Ext!$A:$Y,Samples_Seq!AA$2,FALSE)</f>
        <v>11.31</v>
      </c>
      <c r="AB328" s="17">
        <f>VLOOKUP($E328,Samples_Ext!$A:$Y,Samples_Seq!AB$2,FALSE)</f>
        <v>251.08199999999999</v>
      </c>
      <c r="AC328" s="17" t="str">
        <f>VLOOKUP($E328,Samples_Ext!$A:$Y,Samples_Seq!AC$2,FALSE)</f>
        <v>Yes</v>
      </c>
      <c r="AD328" s="17" t="str">
        <f>VLOOKUP($E328,Samples_Ext!$A:$Y,Samples_Seq!AD$2,FALSE)</f>
        <v>No</v>
      </c>
    </row>
    <row r="329" spans="1:30" s="17" customFormat="1" ht="13.8" hidden="1" x14ac:dyDescent="0.3">
      <c r="A329" s="17" t="s">
        <v>1579</v>
      </c>
      <c r="B329" s="17" t="s">
        <v>1791</v>
      </c>
      <c r="C329" s="17" t="s">
        <v>1721</v>
      </c>
      <c r="D329" s="17" t="s">
        <v>1716</v>
      </c>
      <c r="E329" s="17" t="s">
        <v>211</v>
      </c>
      <c r="F329" s="64" t="str">
        <f t="shared" si="5"/>
        <v>SC249416;</v>
      </c>
      <c r="G329" s="17" t="str">
        <f>IFERROR(VLOOKUP($E329,Samples_Ext!$A:$Y,Samples_Seq!G$2,FALSE),"")</f>
        <v>Stool_54</v>
      </c>
      <c r="H329" s="17" t="str">
        <f>VLOOKUP($E329,Samples_Ext!$A:$Y,Samples_Seq!H$2,FALSE)</f>
        <v>Study</v>
      </c>
      <c r="I329" s="17" t="str">
        <f>VLOOKUP($E329,Samples_Ext!$A:$Y,Samples_Seq!I$2,FALSE)</f>
        <v>IE</v>
      </c>
      <c r="J329" s="17">
        <f>VLOOKUP($E329,Samples_Ext!$A:$Y,Samples_Seq!J$2,FALSE)</f>
        <v>54</v>
      </c>
      <c r="K329" s="17" t="str">
        <f>VLOOKUP($E329,Samples_Ext!$A:$Y,Samples_Seq!K$2,FALSE)</f>
        <v>Stool</v>
      </c>
      <c r="L329" s="17" t="str">
        <f>VLOOKUP($E329,Samples_Ext!$A:$Y,Samples_Seq!L$2,FALSE)</f>
        <v>Study</v>
      </c>
      <c r="M329" s="17" t="str">
        <f>VLOOKUP($E329,Samples_Ext!$A:$Y,Samples_Seq!M$2,FALSE)</f>
        <v>sFEMB-001-R-005</v>
      </c>
      <c r="N329" s="17" t="str">
        <f>VLOOKUP($E329,Samples_Ext!$A:$Y,Samples_Seq!N$2,FALSE)</f>
        <v>Qiagen</v>
      </c>
      <c r="O329" s="17" t="str">
        <f>VLOOKUP($E329,Samples_Ext!$A:$Y,Samples_Seq!O$2,FALSE)</f>
        <v>MagAttract PowerSoil DNA Kit</v>
      </c>
      <c r="P329" s="17" t="str">
        <f>VLOOKUP($E329,Samples_Ext!$A:$Y,Samples_Seq!P$2,FALSE)</f>
        <v>KingFisher</v>
      </c>
      <c r="Q329" s="17" t="str">
        <f>VLOOKUP($E329,Samples_Ext!$A:$Y,Samples_Seq!Q$2,FALSE)</f>
        <v>TissueLyzer</v>
      </c>
      <c r="R329" s="17" t="str">
        <f>VLOOKUP($E329,Samples_Ext!$A:$Y,Samples_Seq!R$2,FALSE)</f>
        <v>Plate</v>
      </c>
      <c r="S329" s="17" t="str">
        <f>VLOOKUP($E329,Samples_Ext!$A:$Y,Samples_Seq!S$2,FALSE)</f>
        <v>None</v>
      </c>
      <c r="T329" s="17" t="str">
        <f>VLOOKUP($E329,Samples_Ext!$A:$Y,Samples_Seq!T$2,FALSE)</f>
        <v>None</v>
      </c>
      <c r="U329" s="17" t="str">
        <f>VLOOKUP($E329,Samples_Ext!$A:$Y,Samples_Seq!U$2,FALSE)</f>
        <v>None</v>
      </c>
      <c r="V329" s="17" t="str">
        <f>VLOOKUP($E329,Samples_Ext!$A:$Y,Samples_Seq!V$2,FALSE)</f>
        <v>None</v>
      </c>
      <c r="W329" s="17" t="str">
        <f>VLOOKUP($E329,Samples_Ext!$A:$Y,Samples_Seq!W$2,FALSE)</f>
        <v>C</v>
      </c>
      <c r="X329" s="17" t="str">
        <f>VLOOKUP($E329,Samples_Ext!$A:$Y,Samples_Seq!X$2,FALSE)</f>
        <v>02</v>
      </c>
      <c r="Y329" s="17" t="str">
        <f>VLOOKUP($E329,Samples_Ext!$A:$Y,Samples_Seq!Y$2,FALSE)</f>
        <v>PC01719</v>
      </c>
      <c r="Z329" s="17">
        <f>VLOOKUP($E329,Samples_Ext!$A:$Y,Samples_Seq!Z$2,FALSE)</f>
        <v>22.2</v>
      </c>
      <c r="AA329" s="17">
        <f>VLOOKUP($E329,Samples_Ext!$A:$Y,Samples_Seq!AA$2,FALSE)</f>
        <v>11.31</v>
      </c>
      <c r="AB329" s="17">
        <f>VLOOKUP($E329,Samples_Ext!$A:$Y,Samples_Seq!AB$2,FALSE)</f>
        <v>251.08199999999999</v>
      </c>
      <c r="AC329" s="17" t="str">
        <f>VLOOKUP($E329,Samples_Ext!$A:$Y,Samples_Seq!AC$2,FALSE)</f>
        <v>Yes</v>
      </c>
      <c r="AD329" s="17" t="str">
        <f>VLOOKUP($E329,Samples_Ext!$A:$Y,Samples_Seq!AD$2,FALSE)</f>
        <v>No</v>
      </c>
    </row>
    <row r="330" spans="1:30" s="17" customFormat="1" ht="13.8" hidden="1" x14ac:dyDescent="0.3">
      <c r="A330" s="17" t="s">
        <v>1580</v>
      </c>
      <c r="B330" s="17" t="s">
        <v>1793</v>
      </c>
      <c r="C330" s="17" t="s">
        <v>1715</v>
      </c>
      <c r="D330" s="17" t="s">
        <v>1716</v>
      </c>
      <c r="E330" s="17" t="s">
        <v>213</v>
      </c>
      <c r="F330" s="64" t="str">
        <f t="shared" si="5"/>
        <v>SC249418;</v>
      </c>
      <c r="G330" s="17" t="str">
        <f>IFERROR(VLOOKUP($E330,Samples_Ext!$A:$Y,Samples_Seq!G$2,FALSE),"")</f>
        <v>Stool_5</v>
      </c>
      <c r="H330" s="17" t="str">
        <f>VLOOKUP($E330,Samples_Ext!$A:$Y,Samples_Seq!H$2,FALSE)</f>
        <v>Study</v>
      </c>
      <c r="I330" s="17" t="str">
        <f>VLOOKUP($E330,Samples_Ext!$A:$Y,Samples_Seq!I$2,FALSE)</f>
        <v>IE</v>
      </c>
      <c r="J330" s="17">
        <f>VLOOKUP($E330,Samples_Ext!$A:$Y,Samples_Seq!J$2,FALSE)</f>
        <v>5</v>
      </c>
      <c r="K330" s="17" t="str">
        <f>VLOOKUP($E330,Samples_Ext!$A:$Y,Samples_Seq!K$2,FALSE)</f>
        <v>Stool</v>
      </c>
      <c r="L330" s="17" t="str">
        <f>VLOOKUP($E330,Samples_Ext!$A:$Y,Samples_Seq!L$2,FALSE)</f>
        <v>Study</v>
      </c>
      <c r="M330" s="17" t="str">
        <f>VLOOKUP($E330,Samples_Ext!$A:$Y,Samples_Seq!M$2,FALSE)</f>
        <v>sFEMB-001-R-006</v>
      </c>
      <c r="N330" s="17" t="str">
        <f>VLOOKUP($E330,Samples_Ext!$A:$Y,Samples_Seq!N$2,FALSE)</f>
        <v>Qiagen</v>
      </c>
      <c r="O330" s="17" t="str">
        <f>VLOOKUP($E330,Samples_Ext!$A:$Y,Samples_Seq!O$2,FALSE)</f>
        <v>MagAttract PowerSoil DNA Kit</v>
      </c>
      <c r="P330" s="17" t="str">
        <f>VLOOKUP($E330,Samples_Ext!$A:$Y,Samples_Seq!P$2,FALSE)</f>
        <v>KingFisher</v>
      </c>
      <c r="Q330" s="17" t="str">
        <f>VLOOKUP($E330,Samples_Ext!$A:$Y,Samples_Seq!Q$2,FALSE)</f>
        <v>TissueLyzer</v>
      </c>
      <c r="R330" s="17" t="str">
        <f>VLOOKUP($E330,Samples_Ext!$A:$Y,Samples_Seq!R$2,FALSE)</f>
        <v>Plate</v>
      </c>
      <c r="S330" s="17" t="str">
        <f>VLOOKUP($E330,Samples_Ext!$A:$Y,Samples_Seq!S$2,FALSE)</f>
        <v>None</v>
      </c>
      <c r="T330" s="17" t="str">
        <f>VLOOKUP($E330,Samples_Ext!$A:$Y,Samples_Seq!T$2,FALSE)</f>
        <v>None</v>
      </c>
      <c r="U330" s="17" t="str">
        <f>VLOOKUP($E330,Samples_Ext!$A:$Y,Samples_Seq!U$2,FALSE)</f>
        <v>None</v>
      </c>
      <c r="V330" s="17" t="str">
        <f>VLOOKUP($E330,Samples_Ext!$A:$Y,Samples_Seq!V$2,FALSE)</f>
        <v>None</v>
      </c>
      <c r="W330" s="17" t="str">
        <f>VLOOKUP($E330,Samples_Ext!$A:$Y,Samples_Seq!W$2,FALSE)</f>
        <v>A</v>
      </c>
      <c r="X330" s="17" t="str">
        <f>VLOOKUP($E330,Samples_Ext!$A:$Y,Samples_Seq!X$2,FALSE)</f>
        <v>01</v>
      </c>
      <c r="Y330" s="17" t="str">
        <f>VLOOKUP($E330,Samples_Ext!$A:$Y,Samples_Seq!Y$2,FALSE)</f>
        <v>PC01720</v>
      </c>
      <c r="Z330" s="17">
        <f>VLOOKUP($E330,Samples_Ext!$A:$Y,Samples_Seq!Z$2,FALSE)</f>
        <v>15.8</v>
      </c>
      <c r="AA330" s="17">
        <f>VLOOKUP($E330,Samples_Ext!$A:$Y,Samples_Seq!AA$2,FALSE)</f>
        <v>6.6099999999999994</v>
      </c>
      <c r="AB330" s="17">
        <f>VLOOKUP($E330,Samples_Ext!$A:$Y,Samples_Seq!AB$2,FALSE)</f>
        <v>104.438</v>
      </c>
      <c r="AC330" s="17" t="str">
        <f>VLOOKUP($E330,Samples_Ext!$A:$Y,Samples_Seq!AC$2,FALSE)</f>
        <v>Yes</v>
      </c>
      <c r="AD330" s="17" t="str">
        <f>VLOOKUP($E330,Samples_Ext!$A:$Y,Samples_Seq!AD$2,FALSE)</f>
        <v>No</v>
      </c>
    </row>
    <row r="331" spans="1:30" s="17" customFormat="1" ht="13.8" hidden="1" x14ac:dyDescent="0.3">
      <c r="A331" s="17" t="s">
        <v>1581</v>
      </c>
      <c r="B331" s="17" t="s">
        <v>1794</v>
      </c>
      <c r="C331" s="17" t="s">
        <v>1721</v>
      </c>
      <c r="D331" s="17" t="s">
        <v>1716</v>
      </c>
      <c r="E331" s="17" t="s">
        <v>213</v>
      </c>
      <c r="F331" s="64" t="str">
        <f t="shared" si="5"/>
        <v>SC249418;</v>
      </c>
      <c r="G331" s="17" t="str">
        <f>IFERROR(VLOOKUP($E331,Samples_Ext!$A:$Y,Samples_Seq!G$2,FALSE),"")</f>
        <v>Stool_5</v>
      </c>
      <c r="H331" s="17" t="str">
        <f>VLOOKUP($E331,Samples_Ext!$A:$Y,Samples_Seq!H$2,FALSE)</f>
        <v>Study</v>
      </c>
      <c r="I331" s="17" t="str">
        <f>VLOOKUP($E331,Samples_Ext!$A:$Y,Samples_Seq!I$2,FALSE)</f>
        <v>IE</v>
      </c>
      <c r="J331" s="17">
        <f>VLOOKUP($E331,Samples_Ext!$A:$Y,Samples_Seq!J$2,FALSE)</f>
        <v>5</v>
      </c>
      <c r="K331" s="17" t="str">
        <f>VLOOKUP($E331,Samples_Ext!$A:$Y,Samples_Seq!K$2,FALSE)</f>
        <v>Stool</v>
      </c>
      <c r="L331" s="17" t="str">
        <f>VLOOKUP($E331,Samples_Ext!$A:$Y,Samples_Seq!L$2,FALSE)</f>
        <v>Study</v>
      </c>
      <c r="M331" s="17" t="str">
        <f>VLOOKUP($E331,Samples_Ext!$A:$Y,Samples_Seq!M$2,FALSE)</f>
        <v>sFEMB-001-R-006</v>
      </c>
      <c r="N331" s="17" t="str">
        <f>VLOOKUP($E331,Samples_Ext!$A:$Y,Samples_Seq!N$2,FALSE)</f>
        <v>Qiagen</v>
      </c>
      <c r="O331" s="17" t="str">
        <f>VLOOKUP($E331,Samples_Ext!$A:$Y,Samples_Seq!O$2,FALSE)</f>
        <v>MagAttract PowerSoil DNA Kit</v>
      </c>
      <c r="P331" s="17" t="str">
        <f>VLOOKUP($E331,Samples_Ext!$A:$Y,Samples_Seq!P$2,FALSE)</f>
        <v>KingFisher</v>
      </c>
      <c r="Q331" s="17" t="str">
        <f>VLOOKUP($E331,Samples_Ext!$A:$Y,Samples_Seq!Q$2,FALSE)</f>
        <v>TissueLyzer</v>
      </c>
      <c r="R331" s="17" t="str">
        <f>VLOOKUP($E331,Samples_Ext!$A:$Y,Samples_Seq!R$2,FALSE)</f>
        <v>Plate</v>
      </c>
      <c r="S331" s="17" t="str">
        <f>VLOOKUP($E331,Samples_Ext!$A:$Y,Samples_Seq!S$2,FALSE)</f>
        <v>None</v>
      </c>
      <c r="T331" s="17" t="str">
        <f>VLOOKUP($E331,Samples_Ext!$A:$Y,Samples_Seq!T$2,FALSE)</f>
        <v>None</v>
      </c>
      <c r="U331" s="17" t="str">
        <f>VLOOKUP($E331,Samples_Ext!$A:$Y,Samples_Seq!U$2,FALSE)</f>
        <v>None</v>
      </c>
      <c r="V331" s="17" t="str">
        <f>VLOOKUP($E331,Samples_Ext!$A:$Y,Samples_Seq!V$2,FALSE)</f>
        <v>None</v>
      </c>
      <c r="W331" s="17" t="str">
        <f>VLOOKUP($E331,Samples_Ext!$A:$Y,Samples_Seq!W$2,FALSE)</f>
        <v>A</v>
      </c>
      <c r="X331" s="17" t="str">
        <f>VLOOKUP($E331,Samples_Ext!$A:$Y,Samples_Seq!X$2,FALSE)</f>
        <v>01</v>
      </c>
      <c r="Y331" s="17" t="str">
        <f>VLOOKUP($E331,Samples_Ext!$A:$Y,Samples_Seq!Y$2,FALSE)</f>
        <v>PC01720</v>
      </c>
      <c r="Z331" s="17">
        <f>VLOOKUP($E331,Samples_Ext!$A:$Y,Samples_Seq!Z$2,FALSE)</f>
        <v>15.8</v>
      </c>
      <c r="AA331" s="17">
        <f>VLOOKUP($E331,Samples_Ext!$A:$Y,Samples_Seq!AA$2,FALSE)</f>
        <v>6.6099999999999994</v>
      </c>
      <c r="AB331" s="17">
        <f>VLOOKUP($E331,Samples_Ext!$A:$Y,Samples_Seq!AB$2,FALSE)</f>
        <v>104.438</v>
      </c>
      <c r="AC331" s="17" t="str">
        <f>VLOOKUP($E331,Samples_Ext!$A:$Y,Samples_Seq!AC$2,FALSE)</f>
        <v>Yes</v>
      </c>
      <c r="AD331" s="17" t="str">
        <f>VLOOKUP($E331,Samples_Ext!$A:$Y,Samples_Seq!AD$2,FALSE)</f>
        <v>No</v>
      </c>
    </row>
    <row r="332" spans="1:30" s="17" customFormat="1" ht="13.8" hidden="1" x14ac:dyDescent="0.3">
      <c r="A332" s="17" t="s">
        <v>1582</v>
      </c>
      <c r="B332" s="17" t="s">
        <v>1795</v>
      </c>
      <c r="C332" s="17" t="s">
        <v>1715</v>
      </c>
      <c r="D332" s="17" t="s">
        <v>1716</v>
      </c>
      <c r="E332" s="17" t="s">
        <v>214</v>
      </c>
      <c r="F332" s="64" t="str">
        <f t="shared" si="5"/>
        <v>SC249419;</v>
      </c>
      <c r="G332" s="17" t="str">
        <f>IFERROR(VLOOKUP($E332,Samples_Ext!$A:$Y,Samples_Seq!G$2,FALSE),"")</f>
        <v>Stool_32</v>
      </c>
      <c r="H332" s="17" t="str">
        <f>VLOOKUP($E332,Samples_Ext!$A:$Y,Samples_Seq!H$2,FALSE)</f>
        <v>Study</v>
      </c>
      <c r="I332" s="17" t="str">
        <f>VLOOKUP($E332,Samples_Ext!$A:$Y,Samples_Seq!I$2,FALSE)</f>
        <v>IE</v>
      </c>
      <c r="J332" s="17">
        <f>VLOOKUP($E332,Samples_Ext!$A:$Y,Samples_Seq!J$2,FALSE)</f>
        <v>32</v>
      </c>
      <c r="K332" s="17" t="str">
        <f>VLOOKUP($E332,Samples_Ext!$A:$Y,Samples_Seq!K$2,FALSE)</f>
        <v>Stool</v>
      </c>
      <c r="L332" s="17" t="str">
        <f>VLOOKUP($E332,Samples_Ext!$A:$Y,Samples_Seq!L$2,FALSE)</f>
        <v>Study</v>
      </c>
      <c r="M332" s="17" t="str">
        <f>VLOOKUP($E332,Samples_Ext!$A:$Y,Samples_Seq!M$2,FALSE)</f>
        <v>sFEMB-001-R-006</v>
      </c>
      <c r="N332" s="17" t="str">
        <f>VLOOKUP($E332,Samples_Ext!$A:$Y,Samples_Seq!N$2,FALSE)</f>
        <v>Qiagen</v>
      </c>
      <c r="O332" s="17" t="str">
        <f>VLOOKUP($E332,Samples_Ext!$A:$Y,Samples_Seq!O$2,FALSE)</f>
        <v>MagAttract PowerSoil DNA Kit</v>
      </c>
      <c r="P332" s="17" t="str">
        <f>VLOOKUP($E332,Samples_Ext!$A:$Y,Samples_Seq!P$2,FALSE)</f>
        <v>KingFisher</v>
      </c>
      <c r="Q332" s="17" t="str">
        <f>VLOOKUP($E332,Samples_Ext!$A:$Y,Samples_Seq!Q$2,FALSE)</f>
        <v>TissueLyzer</v>
      </c>
      <c r="R332" s="17" t="str">
        <f>VLOOKUP($E332,Samples_Ext!$A:$Y,Samples_Seq!R$2,FALSE)</f>
        <v>Plate</v>
      </c>
      <c r="S332" s="17" t="str">
        <f>VLOOKUP($E332,Samples_Ext!$A:$Y,Samples_Seq!S$2,FALSE)</f>
        <v>None</v>
      </c>
      <c r="T332" s="17" t="str">
        <f>VLOOKUP($E332,Samples_Ext!$A:$Y,Samples_Seq!T$2,FALSE)</f>
        <v>None</v>
      </c>
      <c r="U332" s="17" t="str">
        <f>VLOOKUP($E332,Samples_Ext!$A:$Y,Samples_Seq!U$2,FALSE)</f>
        <v>None</v>
      </c>
      <c r="V332" s="17" t="str">
        <f>VLOOKUP($E332,Samples_Ext!$A:$Y,Samples_Seq!V$2,FALSE)</f>
        <v>None</v>
      </c>
      <c r="W332" s="17" t="str">
        <f>VLOOKUP($E332,Samples_Ext!$A:$Y,Samples_Seq!W$2,FALSE)</f>
        <v>B</v>
      </c>
      <c r="X332" s="17" t="str">
        <f>VLOOKUP($E332,Samples_Ext!$A:$Y,Samples_Seq!X$2,FALSE)</f>
        <v>01</v>
      </c>
      <c r="Y332" s="17" t="str">
        <f>VLOOKUP($E332,Samples_Ext!$A:$Y,Samples_Seq!Y$2,FALSE)</f>
        <v>PC01720</v>
      </c>
      <c r="Z332" s="17">
        <f>VLOOKUP($E332,Samples_Ext!$A:$Y,Samples_Seq!Z$2,FALSE)</f>
        <v>4.5999999999999996</v>
      </c>
      <c r="AA332" s="17">
        <f>VLOOKUP($E332,Samples_Ext!$A:$Y,Samples_Seq!AA$2,FALSE)</f>
        <v>3.7800000000000007</v>
      </c>
      <c r="AB332" s="17">
        <f>VLOOKUP($E332,Samples_Ext!$A:$Y,Samples_Seq!AB$2,FALSE)</f>
        <v>17.388000000000002</v>
      </c>
      <c r="AC332" s="17" t="str">
        <f>VLOOKUP($E332,Samples_Ext!$A:$Y,Samples_Seq!AC$2,FALSE)</f>
        <v>Yes</v>
      </c>
      <c r="AD332" s="17" t="str">
        <f>VLOOKUP($E332,Samples_Ext!$A:$Y,Samples_Seq!AD$2,FALSE)</f>
        <v>No</v>
      </c>
    </row>
    <row r="333" spans="1:30" s="17" customFormat="1" ht="13.8" hidden="1" x14ac:dyDescent="0.3">
      <c r="A333" s="17" t="s">
        <v>1583</v>
      </c>
      <c r="B333" s="17" t="s">
        <v>1796</v>
      </c>
      <c r="C333" s="17" t="s">
        <v>1721</v>
      </c>
      <c r="D333" s="17" t="s">
        <v>1716</v>
      </c>
      <c r="E333" s="17" t="s">
        <v>214</v>
      </c>
      <c r="F333" s="64" t="str">
        <f t="shared" si="5"/>
        <v>SC249419;</v>
      </c>
      <c r="G333" s="17" t="str">
        <f>IFERROR(VLOOKUP($E333,Samples_Ext!$A:$Y,Samples_Seq!G$2,FALSE),"")</f>
        <v>Stool_32</v>
      </c>
      <c r="H333" s="17" t="str">
        <f>VLOOKUP($E333,Samples_Ext!$A:$Y,Samples_Seq!H$2,FALSE)</f>
        <v>Study</v>
      </c>
      <c r="I333" s="17" t="str">
        <f>VLOOKUP($E333,Samples_Ext!$A:$Y,Samples_Seq!I$2,FALSE)</f>
        <v>IE</v>
      </c>
      <c r="J333" s="17">
        <f>VLOOKUP($E333,Samples_Ext!$A:$Y,Samples_Seq!J$2,FALSE)</f>
        <v>32</v>
      </c>
      <c r="K333" s="17" t="str">
        <f>VLOOKUP($E333,Samples_Ext!$A:$Y,Samples_Seq!K$2,FALSE)</f>
        <v>Stool</v>
      </c>
      <c r="L333" s="17" t="str">
        <f>VLOOKUP($E333,Samples_Ext!$A:$Y,Samples_Seq!L$2,FALSE)</f>
        <v>Study</v>
      </c>
      <c r="M333" s="17" t="str">
        <f>VLOOKUP($E333,Samples_Ext!$A:$Y,Samples_Seq!M$2,FALSE)</f>
        <v>sFEMB-001-R-006</v>
      </c>
      <c r="N333" s="17" t="str">
        <f>VLOOKUP($E333,Samples_Ext!$A:$Y,Samples_Seq!N$2,FALSE)</f>
        <v>Qiagen</v>
      </c>
      <c r="O333" s="17" t="str">
        <f>VLOOKUP($E333,Samples_Ext!$A:$Y,Samples_Seq!O$2,FALSE)</f>
        <v>MagAttract PowerSoil DNA Kit</v>
      </c>
      <c r="P333" s="17" t="str">
        <f>VLOOKUP($E333,Samples_Ext!$A:$Y,Samples_Seq!P$2,FALSE)</f>
        <v>KingFisher</v>
      </c>
      <c r="Q333" s="17" t="str">
        <f>VLOOKUP($E333,Samples_Ext!$A:$Y,Samples_Seq!Q$2,FALSE)</f>
        <v>TissueLyzer</v>
      </c>
      <c r="R333" s="17" t="str">
        <f>VLOOKUP($E333,Samples_Ext!$A:$Y,Samples_Seq!R$2,FALSE)</f>
        <v>Plate</v>
      </c>
      <c r="S333" s="17" t="str">
        <f>VLOOKUP($E333,Samples_Ext!$A:$Y,Samples_Seq!S$2,FALSE)</f>
        <v>None</v>
      </c>
      <c r="T333" s="17" t="str">
        <f>VLOOKUP($E333,Samples_Ext!$A:$Y,Samples_Seq!T$2,FALSE)</f>
        <v>None</v>
      </c>
      <c r="U333" s="17" t="str">
        <f>VLOOKUP($E333,Samples_Ext!$A:$Y,Samples_Seq!U$2,FALSE)</f>
        <v>None</v>
      </c>
      <c r="V333" s="17" t="str">
        <f>VLOOKUP($E333,Samples_Ext!$A:$Y,Samples_Seq!V$2,FALSE)</f>
        <v>None</v>
      </c>
      <c r="W333" s="17" t="str">
        <f>VLOOKUP($E333,Samples_Ext!$A:$Y,Samples_Seq!W$2,FALSE)</f>
        <v>B</v>
      </c>
      <c r="X333" s="17" t="str">
        <f>VLOOKUP($E333,Samples_Ext!$A:$Y,Samples_Seq!X$2,FALSE)</f>
        <v>01</v>
      </c>
      <c r="Y333" s="17" t="str">
        <f>VLOOKUP($E333,Samples_Ext!$A:$Y,Samples_Seq!Y$2,FALSE)</f>
        <v>PC01720</v>
      </c>
      <c r="Z333" s="17">
        <f>VLOOKUP($E333,Samples_Ext!$A:$Y,Samples_Seq!Z$2,FALSE)</f>
        <v>4.5999999999999996</v>
      </c>
      <c r="AA333" s="17">
        <f>VLOOKUP($E333,Samples_Ext!$A:$Y,Samples_Seq!AA$2,FALSE)</f>
        <v>3.7800000000000007</v>
      </c>
      <c r="AB333" s="17">
        <f>VLOOKUP($E333,Samples_Ext!$A:$Y,Samples_Seq!AB$2,FALSE)</f>
        <v>17.388000000000002</v>
      </c>
      <c r="AC333" s="17" t="str">
        <f>VLOOKUP($E333,Samples_Ext!$A:$Y,Samples_Seq!AC$2,FALSE)</f>
        <v>Yes</v>
      </c>
      <c r="AD333" s="17" t="str">
        <f>VLOOKUP($E333,Samples_Ext!$A:$Y,Samples_Seq!AD$2,FALSE)</f>
        <v>No</v>
      </c>
    </row>
    <row r="334" spans="1:30" s="17" customFormat="1" ht="13.8" hidden="1" x14ac:dyDescent="0.3">
      <c r="A334" s="17" t="s">
        <v>217</v>
      </c>
      <c r="B334" s="17" t="s">
        <v>1992</v>
      </c>
      <c r="C334" s="17" t="s">
        <v>1969</v>
      </c>
      <c r="D334" s="17" t="s">
        <v>1970</v>
      </c>
      <c r="E334" s="17" t="s">
        <v>217</v>
      </c>
      <c r="F334" s="64" t="str">
        <f t="shared" si="5"/>
        <v>SC249424;</v>
      </c>
      <c r="G334" s="17" t="str">
        <f>IFERROR(VLOOKUP($E334,Samples_Ext!$A:$Y,Samples_Seq!G$2,FALSE),"")</f>
        <v>Stool_52</v>
      </c>
      <c r="H334" s="17" t="str">
        <f>VLOOKUP($E334,Samples_Ext!$A:$Y,Samples_Seq!H$2,FALSE)</f>
        <v>Study</v>
      </c>
      <c r="I334" s="17" t="str">
        <f>VLOOKUP($E334,Samples_Ext!$A:$Y,Samples_Seq!I$2,FALSE)</f>
        <v>IE</v>
      </c>
      <c r="J334" s="17">
        <f>VLOOKUP($E334,Samples_Ext!$A:$Y,Samples_Seq!J$2,FALSE)</f>
        <v>52</v>
      </c>
      <c r="K334" s="17" t="str">
        <f>VLOOKUP($E334,Samples_Ext!$A:$Y,Samples_Seq!K$2,FALSE)</f>
        <v>Stool</v>
      </c>
      <c r="L334" s="17" t="str">
        <f>VLOOKUP($E334,Samples_Ext!$A:$Y,Samples_Seq!L$2,FALSE)</f>
        <v>Study</v>
      </c>
      <c r="M334" s="17" t="str">
        <f>VLOOKUP($E334,Samples_Ext!$A:$Y,Samples_Seq!M$2,FALSE)</f>
        <v>sFEMB-001-R-006</v>
      </c>
      <c r="N334" s="17" t="str">
        <f>VLOOKUP($E334,Samples_Ext!$A:$Y,Samples_Seq!N$2,FALSE)</f>
        <v>Qiagen</v>
      </c>
      <c r="O334" s="17" t="str">
        <f>VLOOKUP($E334,Samples_Ext!$A:$Y,Samples_Seq!O$2,FALSE)</f>
        <v>MagAttract PowerSoil DNA Kit</v>
      </c>
      <c r="P334" s="17" t="str">
        <f>VLOOKUP($E334,Samples_Ext!$A:$Y,Samples_Seq!P$2,FALSE)</f>
        <v>KingFisher</v>
      </c>
      <c r="Q334" s="17" t="str">
        <f>VLOOKUP($E334,Samples_Ext!$A:$Y,Samples_Seq!Q$2,FALSE)</f>
        <v>TissueLyzer</v>
      </c>
      <c r="R334" s="17" t="str">
        <f>VLOOKUP($E334,Samples_Ext!$A:$Y,Samples_Seq!R$2,FALSE)</f>
        <v>Plate</v>
      </c>
      <c r="S334" s="17" t="str">
        <f>VLOOKUP($E334,Samples_Ext!$A:$Y,Samples_Seq!S$2,FALSE)</f>
        <v>None</v>
      </c>
      <c r="T334" s="17" t="str">
        <f>VLOOKUP($E334,Samples_Ext!$A:$Y,Samples_Seq!T$2,FALSE)</f>
        <v>None</v>
      </c>
      <c r="U334" s="17" t="str">
        <f>VLOOKUP($E334,Samples_Ext!$A:$Y,Samples_Seq!U$2,FALSE)</f>
        <v>None</v>
      </c>
      <c r="V334" s="17" t="str">
        <f>VLOOKUP($E334,Samples_Ext!$A:$Y,Samples_Seq!V$2,FALSE)</f>
        <v>None</v>
      </c>
      <c r="W334" s="17" t="str">
        <f>VLOOKUP($E334,Samples_Ext!$A:$Y,Samples_Seq!W$2,FALSE)</f>
        <v>G</v>
      </c>
      <c r="X334" s="17" t="str">
        <f>VLOOKUP($E334,Samples_Ext!$A:$Y,Samples_Seq!X$2,FALSE)</f>
        <v>01</v>
      </c>
      <c r="Y334" s="17" t="str">
        <f>VLOOKUP($E334,Samples_Ext!$A:$Y,Samples_Seq!Y$2,FALSE)</f>
        <v>PC01720</v>
      </c>
      <c r="Z334" s="17">
        <f>VLOOKUP($E334,Samples_Ext!$A:$Y,Samples_Seq!Z$2,FALSE)</f>
        <v>0</v>
      </c>
      <c r="AA334" s="17" t="e">
        <f>VLOOKUP($E334,Samples_Ext!$A:$Y,Samples_Seq!AA$2,FALSE)</f>
        <v>#DIV/0!</v>
      </c>
      <c r="AB334" s="17">
        <f>VLOOKUP($E334,Samples_Ext!$A:$Y,Samples_Seq!AB$2,FALSE)</f>
        <v>0</v>
      </c>
      <c r="AC334" s="17" t="str">
        <f>VLOOKUP($E334,Samples_Ext!$A:$Y,Samples_Seq!AC$2,FALSE)</f>
        <v>Yes</v>
      </c>
      <c r="AD334" s="17" t="str">
        <f>VLOOKUP($E334,Samples_Ext!$A:$Y,Samples_Seq!AD$2,FALSE)</f>
        <v>No</v>
      </c>
    </row>
    <row r="335" spans="1:30" s="17" customFormat="1" ht="13.8" hidden="1" x14ac:dyDescent="0.3">
      <c r="A335" s="17" t="s">
        <v>1584</v>
      </c>
      <c r="B335" s="17" t="s">
        <v>1801</v>
      </c>
      <c r="C335" s="17" t="s">
        <v>1715</v>
      </c>
      <c r="D335" s="17" t="s">
        <v>1716</v>
      </c>
      <c r="E335" s="17" t="s">
        <v>217</v>
      </c>
      <c r="F335" s="64" t="str">
        <f t="shared" si="5"/>
        <v>SC249424;</v>
      </c>
      <c r="G335" s="17" t="str">
        <f>IFERROR(VLOOKUP($E335,Samples_Ext!$A:$Y,Samples_Seq!G$2,FALSE),"")</f>
        <v>Stool_52</v>
      </c>
      <c r="H335" s="17" t="str">
        <f>VLOOKUP($E335,Samples_Ext!$A:$Y,Samples_Seq!H$2,FALSE)</f>
        <v>Study</v>
      </c>
      <c r="I335" s="17" t="str">
        <f>VLOOKUP($E335,Samples_Ext!$A:$Y,Samples_Seq!I$2,FALSE)</f>
        <v>IE</v>
      </c>
      <c r="J335" s="17">
        <f>VLOOKUP($E335,Samples_Ext!$A:$Y,Samples_Seq!J$2,FALSE)</f>
        <v>52</v>
      </c>
      <c r="K335" s="17" t="str">
        <f>VLOOKUP($E335,Samples_Ext!$A:$Y,Samples_Seq!K$2,FALSE)</f>
        <v>Stool</v>
      </c>
      <c r="L335" s="17" t="str">
        <f>VLOOKUP($E335,Samples_Ext!$A:$Y,Samples_Seq!L$2,FALSE)</f>
        <v>Study</v>
      </c>
      <c r="M335" s="17" t="str">
        <f>VLOOKUP($E335,Samples_Ext!$A:$Y,Samples_Seq!M$2,FALSE)</f>
        <v>sFEMB-001-R-006</v>
      </c>
      <c r="N335" s="17" t="str">
        <f>VLOOKUP($E335,Samples_Ext!$A:$Y,Samples_Seq!N$2,FALSE)</f>
        <v>Qiagen</v>
      </c>
      <c r="O335" s="17" t="str">
        <f>VLOOKUP($E335,Samples_Ext!$A:$Y,Samples_Seq!O$2,FALSE)</f>
        <v>MagAttract PowerSoil DNA Kit</v>
      </c>
      <c r="P335" s="17" t="str">
        <f>VLOOKUP($E335,Samples_Ext!$A:$Y,Samples_Seq!P$2,FALSE)</f>
        <v>KingFisher</v>
      </c>
      <c r="Q335" s="17" t="str">
        <f>VLOOKUP($E335,Samples_Ext!$A:$Y,Samples_Seq!Q$2,FALSE)</f>
        <v>TissueLyzer</v>
      </c>
      <c r="R335" s="17" t="str">
        <f>VLOOKUP($E335,Samples_Ext!$A:$Y,Samples_Seq!R$2,FALSE)</f>
        <v>Plate</v>
      </c>
      <c r="S335" s="17" t="str">
        <f>VLOOKUP($E335,Samples_Ext!$A:$Y,Samples_Seq!S$2,FALSE)</f>
        <v>None</v>
      </c>
      <c r="T335" s="17" t="str">
        <f>VLOOKUP($E335,Samples_Ext!$A:$Y,Samples_Seq!T$2,FALSE)</f>
        <v>None</v>
      </c>
      <c r="U335" s="17" t="str">
        <f>VLOOKUP($E335,Samples_Ext!$A:$Y,Samples_Seq!U$2,FALSE)</f>
        <v>None</v>
      </c>
      <c r="V335" s="17" t="str">
        <f>VLOOKUP($E335,Samples_Ext!$A:$Y,Samples_Seq!V$2,FALSE)</f>
        <v>None</v>
      </c>
      <c r="W335" s="17" t="str">
        <f>VLOOKUP($E335,Samples_Ext!$A:$Y,Samples_Seq!W$2,FALSE)</f>
        <v>G</v>
      </c>
      <c r="X335" s="17" t="str">
        <f>VLOOKUP($E335,Samples_Ext!$A:$Y,Samples_Seq!X$2,FALSE)</f>
        <v>01</v>
      </c>
      <c r="Y335" s="17" t="str">
        <f>VLOOKUP($E335,Samples_Ext!$A:$Y,Samples_Seq!Y$2,FALSE)</f>
        <v>PC01720</v>
      </c>
      <c r="Z335" s="17">
        <f>VLOOKUP($E335,Samples_Ext!$A:$Y,Samples_Seq!Z$2,FALSE)</f>
        <v>0</v>
      </c>
      <c r="AA335" s="17" t="e">
        <f>VLOOKUP($E335,Samples_Ext!$A:$Y,Samples_Seq!AA$2,FALSE)</f>
        <v>#DIV/0!</v>
      </c>
      <c r="AB335" s="17">
        <f>VLOOKUP($E335,Samples_Ext!$A:$Y,Samples_Seq!AB$2,FALSE)</f>
        <v>0</v>
      </c>
      <c r="AC335" s="17" t="str">
        <f>VLOOKUP($E335,Samples_Ext!$A:$Y,Samples_Seq!AC$2,FALSE)</f>
        <v>Yes</v>
      </c>
      <c r="AD335" s="17" t="str">
        <f>VLOOKUP($E335,Samples_Ext!$A:$Y,Samples_Seq!AD$2,FALSE)</f>
        <v>No</v>
      </c>
    </row>
    <row r="336" spans="1:30" s="17" customFormat="1" ht="13.8" hidden="1" x14ac:dyDescent="0.3">
      <c r="A336" s="17" t="s">
        <v>1585</v>
      </c>
      <c r="B336" s="17" t="s">
        <v>1802</v>
      </c>
      <c r="C336" s="17" t="s">
        <v>1721</v>
      </c>
      <c r="D336" s="17" t="s">
        <v>1716</v>
      </c>
      <c r="E336" s="17" t="s">
        <v>217</v>
      </c>
      <c r="F336" s="64" t="str">
        <f t="shared" si="5"/>
        <v>SC249424;</v>
      </c>
      <c r="G336" s="17" t="str">
        <f>IFERROR(VLOOKUP($E336,Samples_Ext!$A:$Y,Samples_Seq!G$2,FALSE),"")</f>
        <v>Stool_52</v>
      </c>
      <c r="H336" s="17" t="str">
        <f>VLOOKUP($E336,Samples_Ext!$A:$Y,Samples_Seq!H$2,FALSE)</f>
        <v>Study</v>
      </c>
      <c r="I336" s="17" t="str">
        <f>VLOOKUP($E336,Samples_Ext!$A:$Y,Samples_Seq!I$2,FALSE)</f>
        <v>IE</v>
      </c>
      <c r="J336" s="17">
        <f>VLOOKUP($E336,Samples_Ext!$A:$Y,Samples_Seq!J$2,FALSE)</f>
        <v>52</v>
      </c>
      <c r="K336" s="17" t="str">
        <f>VLOOKUP($E336,Samples_Ext!$A:$Y,Samples_Seq!K$2,FALSE)</f>
        <v>Stool</v>
      </c>
      <c r="L336" s="17" t="str">
        <f>VLOOKUP($E336,Samples_Ext!$A:$Y,Samples_Seq!L$2,FALSE)</f>
        <v>Study</v>
      </c>
      <c r="M336" s="17" t="str">
        <f>VLOOKUP($E336,Samples_Ext!$A:$Y,Samples_Seq!M$2,FALSE)</f>
        <v>sFEMB-001-R-006</v>
      </c>
      <c r="N336" s="17" t="str">
        <f>VLOOKUP($E336,Samples_Ext!$A:$Y,Samples_Seq!N$2,FALSE)</f>
        <v>Qiagen</v>
      </c>
      <c r="O336" s="17" t="str">
        <f>VLOOKUP($E336,Samples_Ext!$A:$Y,Samples_Seq!O$2,FALSE)</f>
        <v>MagAttract PowerSoil DNA Kit</v>
      </c>
      <c r="P336" s="17" t="str">
        <f>VLOOKUP($E336,Samples_Ext!$A:$Y,Samples_Seq!P$2,FALSE)</f>
        <v>KingFisher</v>
      </c>
      <c r="Q336" s="17" t="str">
        <f>VLOOKUP($E336,Samples_Ext!$A:$Y,Samples_Seq!Q$2,FALSE)</f>
        <v>TissueLyzer</v>
      </c>
      <c r="R336" s="17" t="str">
        <f>VLOOKUP($E336,Samples_Ext!$A:$Y,Samples_Seq!R$2,FALSE)</f>
        <v>Plate</v>
      </c>
      <c r="S336" s="17" t="str">
        <f>VLOOKUP($E336,Samples_Ext!$A:$Y,Samples_Seq!S$2,FALSE)</f>
        <v>None</v>
      </c>
      <c r="T336" s="17" t="str">
        <f>VLOOKUP($E336,Samples_Ext!$A:$Y,Samples_Seq!T$2,FALSE)</f>
        <v>None</v>
      </c>
      <c r="U336" s="17" t="str">
        <f>VLOOKUP($E336,Samples_Ext!$A:$Y,Samples_Seq!U$2,FALSE)</f>
        <v>None</v>
      </c>
      <c r="V336" s="17" t="str">
        <f>VLOOKUP($E336,Samples_Ext!$A:$Y,Samples_Seq!V$2,FALSE)</f>
        <v>None</v>
      </c>
      <c r="W336" s="17" t="str">
        <f>VLOOKUP($E336,Samples_Ext!$A:$Y,Samples_Seq!W$2,FALSE)</f>
        <v>G</v>
      </c>
      <c r="X336" s="17" t="str">
        <f>VLOOKUP($E336,Samples_Ext!$A:$Y,Samples_Seq!X$2,FALSE)</f>
        <v>01</v>
      </c>
      <c r="Y336" s="17" t="str">
        <f>VLOOKUP($E336,Samples_Ext!$A:$Y,Samples_Seq!Y$2,FALSE)</f>
        <v>PC01720</v>
      </c>
      <c r="Z336" s="17">
        <f>VLOOKUP($E336,Samples_Ext!$A:$Y,Samples_Seq!Z$2,FALSE)</f>
        <v>0</v>
      </c>
      <c r="AA336" s="17" t="e">
        <f>VLOOKUP($E336,Samples_Ext!$A:$Y,Samples_Seq!AA$2,FALSE)</f>
        <v>#DIV/0!</v>
      </c>
      <c r="AB336" s="17">
        <f>VLOOKUP($E336,Samples_Ext!$A:$Y,Samples_Seq!AB$2,FALSE)</f>
        <v>0</v>
      </c>
      <c r="AC336" s="17" t="str">
        <f>VLOOKUP($E336,Samples_Ext!$A:$Y,Samples_Seq!AC$2,FALSE)</f>
        <v>Yes</v>
      </c>
      <c r="AD336" s="17" t="str">
        <f>VLOOKUP($E336,Samples_Ext!$A:$Y,Samples_Seq!AD$2,FALSE)</f>
        <v>No</v>
      </c>
    </row>
    <row r="337" spans="1:30" s="17" customFormat="1" ht="13.8" hidden="1" x14ac:dyDescent="0.3">
      <c r="A337" s="17" t="s">
        <v>222</v>
      </c>
      <c r="B337" s="17" t="s">
        <v>1994</v>
      </c>
      <c r="C337" s="17" t="s">
        <v>1969</v>
      </c>
      <c r="D337" s="17" t="s">
        <v>1970</v>
      </c>
      <c r="E337" s="17" t="s">
        <v>222</v>
      </c>
      <c r="F337" s="64" t="str">
        <f t="shared" si="5"/>
        <v>SC249429;</v>
      </c>
      <c r="G337" s="17" t="str">
        <f>IFERROR(VLOOKUP($E337,Samples_Ext!$A:$Y,Samples_Seq!G$2,FALSE),"")</f>
        <v>Stool_36</v>
      </c>
      <c r="H337" s="17" t="str">
        <f>VLOOKUP($E337,Samples_Ext!$A:$Y,Samples_Seq!H$2,FALSE)</f>
        <v>Study</v>
      </c>
      <c r="I337" s="17" t="str">
        <f>VLOOKUP($E337,Samples_Ext!$A:$Y,Samples_Seq!I$2,FALSE)</f>
        <v>IE</v>
      </c>
      <c r="J337" s="17">
        <f>VLOOKUP($E337,Samples_Ext!$A:$Y,Samples_Seq!J$2,FALSE)</f>
        <v>36</v>
      </c>
      <c r="K337" s="17" t="str">
        <f>VLOOKUP($E337,Samples_Ext!$A:$Y,Samples_Seq!K$2,FALSE)</f>
        <v>Stool</v>
      </c>
      <c r="L337" s="17" t="str">
        <f>VLOOKUP($E337,Samples_Ext!$A:$Y,Samples_Seq!L$2,FALSE)</f>
        <v>Study</v>
      </c>
      <c r="M337" s="17" t="str">
        <f>VLOOKUP($E337,Samples_Ext!$A:$Y,Samples_Seq!M$2,FALSE)</f>
        <v>sFEMB-001-R-006</v>
      </c>
      <c r="N337" s="17" t="str">
        <f>VLOOKUP($E337,Samples_Ext!$A:$Y,Samples_Seq!N$2,FALSE)</f>
        <v>Qiagen</v>
      </c>
      <c r="O337" s="17" t="str">
        <f>VLOOKUP($E337,Samples_Ext!$A:$Y,Samples_Seq!O$2,FALSE)</f>
        <v>MagAttract PowerSoil DNA Kit</v>
      </c>
      <c r="P337" s="17" t="str">
        <f>VLOOKUP($E337,Samples_Ext!$A:$Y,Samples_Seq!P$2,FALSE)</f>
        <v>KingFisher</v>
      </c>
      <c r="Q337" s="17" t="str">
        <f>VLOOKUP($E337,Samples_Ext!$A:$Y,Samples_Seq!Q$2,FALSE)</f>
        <v>TissueLyzer</v>
      </c>
      <c r="R337" s="17" t="str">
        <f>VLOOKUP($E337,Samples_Ext!$A:$Y,Samples_Seq!R$2,FALSE)</f>
        <v>Plate</v>
      </c>
      <c r="S337" s="17" t="str">
        <f>VLOOKUP($E337,Samples_Ext!$A:$Y,Samples_Seq!S$2,FALSE)</f>
        <v>None</v>
      </c>
      <c r="T337" s="17" t="str">
        <f>VLOOKUP($E337,Samples_Ext!$A:$Y,Samples_Seq!T$2,FALSE)</f>
        <v>None</v>
      </c>
      <c r="U337" s="17" t="str">
        <f>VLOOKUP($E337,Samples_Ext!$A:$Y,Samples_Seq!U$2,FALSE)</f>
        <v>None</v>
      </c>
      <c r="V337" s="17" t="str">
        <f>VLOOKUP($E337,Samples_Ext!$A:$Y,Samples_Seq!V$2,FALSE)</f>
        <v>None</v>
      </c>
      <c r="W337" s="17" t="str">
        <f>VLOOKUP($E337,Samples_Ext!$A:$Y,Samples_Seq!W$2,FALSE)</f>
        <v>D</v>
      </c>
      <c r="X337" s="17" t="str">
        <f>VLOOKUP($E337,Samples_Ext!$A:$Y,Samples_Seq!X$2,FALSE)</f>
        <v>02</v>
      </c>
      <c r="Y337" s="17" t="str">
        <f>VLOOKUP($E337,Samples_Ext!$A:$Y,Samples_Seq!Y$2,FALSE)</f>
        <v>PC01720</v>
      </c>
      <c r="Z337" s="17">
        <f>VLOOKUP($E337,Samples_Ext!$A:$Y,Samples_Seq!Z$2,FALSE)</f>
        <v>0</v>
      </c>
      <c r="AA337" s="17" t="e">
        <f>VLOOKUP($E337,Samples_Ext!$A:$Y,Samples_Seq!AA$2,FALSE)</f>
        <v>#DIV/0!</v>
      </c>
      <c r="AB337" s="17">
        <f>VLOOKUP($E337,Samples_Ext!$A:$Y,Samples_Seq!AB$2,FALSE)</f>
        <v>0</v>
      </c>
      <c r="AC337" s="17" t="str">
        <f>VLOOKUP($E337,Samples_Ext!$A:$Y,Samples_Seq!AC$2,FALSE)</f>
        <v>Yes</v>
      </c>
      <c r="AD337" s="17" t="str">
        <f>VLOOKUP($E337,Samples_Ext!$A:$Y,Samples_Seq!AD$2,FALSE)</f>
        <v>No</v>
      </c>
    </row>
    <row r="338" spans="1:30" s="17" customFormat="1" ht="13.8" hidden="1" x14ac:dyDescent="0.3">
      <c r="A338" s="17" t="s">
        <v>1588</v>
      </c>
      <c r="B338" s="17" t="s">
        <v>1808</v>
      </c>
      <c r="C338" s="17" t="s">
        <v>1715</v>
      </c>
      <c r="D338" s="17" t="s">
        <v>1716</v>
      </c>
      <c r="E338" s="17" t="s">
        <v>222</v>
      </c>
      <c r="F338" s="64" t="str">
        <f t="shared" si="5"/>
        <v>SC249429;</v>
      </c>
      <c r="G338" s="17" t="str">
        <f>IFERROR(VLOOKUP($E338,Samples_Ext!$A:$Y,Samples_Seq!G$2,FALSE),"")</f>
        <v>Stool_36</v>
      </c>
      <c r="H338" s="17" t="str">
        <f>VLOOKUP($E338,Samples_Ext!$A:$Y,Samples_Seq!H$2,FALSE)</f>
        <v>Study</v>
      </c>
      <c r="I338" s="17" t="str">
        <f>VLOOKUP($E338,Samples_Ext!$A:$Y,Samples_Seq!I$2,FALSE)</f>
        <v>IE</v>
      </c>
      <c r="J338" s="17">
        <f>VLOOKUP($E338,Samples_Ext!$A:$Y,Samples_Seq!J$2,FALSE)</f>
        <v>36</v>
      </c>
      <c r="K338" s="17" t="str">
        <f>VLOOKUP($E338,Samples_Ext!$A:$Y,Samples_Seq!K$2,FALSE)</f>
        <v>Stool</v>
      </c>
      <c r="L338" s="17" t="str">
        <f>VLOOKUP($E338,Samples_Ext!$A:$Y,Samples_Seq!L$2,FALSE)</f>
        <v>Study</v>
      </c>
      <c r="M338" s="17" t="str">
        <f>VLOOKUP($E338,Samples_Ext!$A:$Y,Samples_Seq!M$2,FALSE)</f>
        <v>sFEMB-001-R-006</v>
      </c>
      <c r="N338" s="17" t="str">
        <f>VLOOKUP($E338,Samples_Ext!$A:$Y,Samples_Seq!N$2,FALSE)</f>
        <v>Qiagen</v>
      </c>
      <c r="O338" s="17" t="str">
        <f>VLOOKUP($E338,Samples_Ext!$A:$Y,Samples_Seq!O$2,FALSE)</f>
        <v>MagAttract PowerSoil DNA Kit</v>
      </c>
      <c r="P338" s="17" t="str">
        <f>VLOOKUP($E338,Samples_Ext!$A:$Y,Samples_Seq!P$2,FALSE)</f>
        <v>KingFisher</v>
      </c>
      <c r="Q338" s="17" t="str">
        <f>VLOOKUP($E338,Samples_Ext!$A:$Y,Samples_Seq!Q$2,FALSE)</f>
        <v>TissueLyzer</v>
      </c>
      <c r="R338" s="17" t="str">
        <f>VLOOKUP($E338,Samples_Ext!$A:$Y,Samples_Seq!R$2,FALSE)</f>
        <v>Plate</v>
      </c>
      <c r="S338" s="17" t="str">
        <f>VLOOKUP($E338,Samples_Ext!$A:$Y,Samples_Seq!S$2,FALSE)</f>
        <v>None</v>
      </c>
      <c r="T338" s="17" t="str">
        <f>VLOOKUP($E338,Samples_Ext!$A:$Y,Samples_Seq!T$2,FALSE)</f>
        <v>None</v>
      </c>
      <c r="U338" s="17" t="str">
        <f>VLOOKUP($E338,Samples_Ext!$A:$Y,Samples_Seq!U$2,FALSE)</f>
        <v>None</v>
      </c>
      <c r="V338" s="17" t="str">
        <f>VLOOKUP($E338,Samples_Ext!$A:$Y,Samples_Seq!V$2,FALSE)</f>
        <v>None</v>
      </c>
      <c r="W338" s="17" t="str">
        <f>VLOOKUP($E338,Samples_Ext!$A:$Y,Samples_Seq!W$2,FALSE)</f>
        <v>D</v>
      </c>
      <c r="X338" s="17" t="str">
        <f>VLOOKUP($E338,Samples_Ext!$A:$Y,Samples_Seq!X$2,FALSE)</f>
        <v>02</v>
      </c>
      <c r="Y338" s="17" t="str">
        <f>VLOOKUP($E338,Samples_Ext!$A:$Y,Samples_Seq!Y$2,FALSE)</f>
        <v>PC01720</v>
      </c>
      <c r="Z338" s="17">
        <f>VLOOKUP($E338,Samples_Ext!$A:$Y,Samples_Seq!Z$2,FALSE)</f>
        <v>0</v>
      </c>
      <c r="AA338" s="17" t="e">
        <f>VLOOKUP($E338,Samples_Ext!$A:$Y,Samples_Seq!AA$2,FALSE)</f>
        <v>#DIV/0!</v>
      </c>
      <c r="AB338" s="17">
        <f>VLOOKUP($E338,Samples_Ext!$A:$Y,Samples_Seq!AB$2,FALSE)</f>
        <v>0</v>
      </c>
      <c r="AC338" s="17" t="str">
        <f>VLOOKUP($E338,Samples_Ext!$A:$Y,Samples_Seq!AC$2,FALSE)</f>
        <v>Yes</v>
      </c>
      <c r="AD338" s="17" t="str">
        <f>VLOOKUP($E338,Samples_Ext!$A:$Y,Samples_Seq!AD$2,FALSE)</f>
        <v>No</v>
      </c>
    </row>
    <row r="339" spans="1:30" s="17" customFormat="1" ht="13.8" hidden="1" x14ac:dyDescent="0.3">
      <c r="A339" s="17" t="s">
        <v>1589</v>
      </c>
      <c r="B339" s="17" t="s">
        <v>1809</v>
      </c>
      <c r="C339" s="17" t="s">
        <v>1721</v>
      </c>
      <c r="D339" s="17" t="s">
        <v>1716</v>
      </c>
      <c r="E339" s="17" t="s">
        <v>222</v>
      </c>
      <c r="F339" s="64" t="str">
        <f t="shared" si="5"/>
        <v>SC249429;</v>
      </c>
      <c r="G339" s="17" t="str">
        <f>IFERROR(VLOOKUP($E339,Samples_Ext!$A:$Y,Samples_Seq!G$2,FALSE),"")</f>
        <v>Stool_36</v>
      </c>
      <c r="H339" s="17" t="str">
        <f>VLOOKUP($E339,Samples_Ext!$A:$Y,Samples_Seq!H$2,FALSE)</f>
        <v>Study</v>
      </c>
      <c r="I339" s="17" t="str">
        <f>VLOOKUP($E339,Samples_Ext!$A:$Y,Samples_Seq!I$2,FALSE)</f>
        <v>IE</v>
      </c>
      <c r="J339" s="17">
        <f>VLOOKUP($E339,Samples_Ext!$A:$Y,Samples_Seq!J$2,FALSE)</f>
        <v>36</v>
      </c>
      <c r="K339" s="17" t="str">
        <f>VLOOKUP($E339,Samples_Ext!$A:$Y,Samples_Seq!K$2,FALSE)</f>
        <v>Stool</v>
      </c>
      <c r="L339" s="17" t="str">
        <f>VLOOKUP($E339,Samples_Ext!$A:$Y,Samples_Seq!L$2,FALSE)</f>
        <v>Study</v>
      </c>
      <c r="M339" s="17" t="str">
        <f>VLOOKUP($E339,Samples_Ext!$A:$Y,Samples_Seq!M$2,FALSE)</f>
        <v>sFEMB-001-R-006</v>
      </c>
      <c r="N339" s="17" t="str">
        <f>VLOOKUP($E339,Samples_Ext!$A:$Y,Samples_Seq!N$2,FALSE)</f>
        <v>Qiagen</v>
      </c>
      <c r="O339" s="17" t="str">
        <f>VLOOKUP($E339,Samples_Ext!$A:$Y,Samples_Seq!O$2,FALSE)</f>
        <v>MagAttract PowerSoil DNA Kit</v>
      </c>
      <c r="P339" s="17" t="str">
        <f>VLOOKUP($E339,Samples_Ext!$A:$Y,Samples_Seq!P$2,FALSE)</f>
        <v>KingFisher</v>
      </c>
      <c r="Q339" s="17" t="str">
        <f>VLOOKUP($E339,Samples_Ext!$A:$Y,Samples_Seq!Q$2,FALSE)</f>
        <v>TissueLyzer</v>
      </c>
      <c r="R339" s="17" t="str">
        <f>VLOOKUP($E339,Samples_Ext!$A:$Y,Samples_Seq!R$2,FALSE)</f>
        <v>Plate</v>
      </c>
      <c r="S339" s="17" t="str">
        <f>VLOOKUP($E339,Samples_Ext!$A:$Y,Samples_Seq!S$2,FALSE)</f>
        <v>None</v>
      </c>
      <c r="T339" s="17" t="str">
        <f>VLOOKUP($E339,Samples_Ext!$A:$Y,Samples_Seq!T$2,FALSE)</f>
        <v>None</v>
      </c>
      <c r="U339" s="17" t="str">
        <f>VLOOKUP($E339,Samples_Ext!$A:$Y,Samples_Seq!U$2,FALSE)</f>
        <v>None</v>
      </c>
      <c r="V339" s="17" t="str">
        <f>VLOOKUP($E339,Samples_Ext!$A:$Y,Samples_Seq!V$2,FALSE)</f>
        <v>None</v>
      </c>
      <c r="W339" s="17" t="str">
        <f>VLOOKUP($E339,Samples_Ext!$A:$Y,Samples_Seq!W$2,FALSE)</f>
        <v>D</v>
      </c>
      <c r="X339" s="17" t="str">
        <f>VLOOKUP($E339,Samples_Ext!$A:$Y,Samples_Seq!X$2,FALSE)</f>
        <v>02</v>
      </c>
      <c r="Y339" s="17" t="str">
        <f>VLOOKUP($E339,Samples_Ext!$A:$Y,Samples_Seq!Y$2,FALSE)</f>
        <v>PC01720</v>
      </c>
      <c r="Z339" s="17">
        <f>VLOOKUP($E339,Samples_Ext!$A:$Y,Samples_Seq!Z$2,FALSE)</f>
        <v>0</v>
      </c>
      <c r="AA339" s="17" t="e">
        <f>VLOOKUP($E339,Samples_Ext!$A:$Y,Samples_Seq!AA$2,FALSE)</f>
        <v>#DIV/0!</v>
      </c>
      <c r="AB339" s="17">
        <f>VLOOKUP($E339,Samples_Ext!$A:$Y,Samples_Seq!AB$2,FALSE)</f>
        <v>0</v>
      </c>
      <c r="AC339" s="17" t="str">
        <f>VLOOKUP($E339,Samples_Ext!$A:$Y,Samples_Seq!AC$2,FALSE)</f>
        <v>Yes</v>
      </c>
      <c r="AD339" s="17" t="str">
        <f>VLOOKUP($E339,Samples_Ext!$A:$Y,Samples_Seq!AD$2,FALSE)</f>
        <v>No</v>
      </c>
    </row>
    <row r="340" spans="1:30" s="17" customFormat="1" ht="13.8" hidden="1" x14ac:dyDescent="0.3">
      <c r="A340" s="17" t="s">
        <v>223</v>
      </c>
      <c r="B340" s="17" t="s">
        <v>1995</v>
      </c>
      <c r="C340" s="17" t="s">
        <v>1969</v>
      </c>
      <c r="D340" s="17" t="s">
        <v>1970</v>
      </c>
      <c r="E340" s="17" t="s">
        <v>223</v>
      </c>
      <c r="F340" s="64" t="str">
        <f t="shared" si="5"/>
        <v>SC249430;</v>
      </c>
      <c r="G340" s="17" t="str">
        <f>IFERROR(VLOOKUP($E340,Samples_Ext!$A:$Y,Samples_Seq!G$2,FALSE),"")</f>
        <v>Stool_53</v>
      </c>
      <c r="H340" s="17" t="str">
        <f>VLOOKUP($E340,Samples_Ext!$A:$Y,Samples_Seq!H$2,FALSE)</f>
        <v>Study</v>
      </c>
      <c r="I340" s="17" t="str">
        <f>VLOOKUP($E340,Samples_Ext!$A:$Y,Samples_Seq!I$2,FALSE)</f>
        <v>IE</v>
      </c>
      <c r="J340" s="17">
        <f>VLOOKUP($E340,Samples_Ext!$A:$Y,Samples_Seq!J$2,FALSE)</f>
        <v>53</v>
      </c>
      <c r="K340" s="17" t="str">
        <f>VLOOKUP($E340,Samples_Ext!$A:$Y,Samples_Seq!K$2,FALSE)</f>
        <v>Stool</v>
      </c>
      <c r="L340" s="17" t="str">
        <f>VLOOKUP($E340,Samples_Ext!$A:$Y,Samples_Seq!L$2,FALSE)</f>
        <v>Study</v>
      </c>
      <c r="M340" s="17" t="str">
        <f>VLOOKUP($E340,Samples_Ext!$A:$Y,Samples_Seq!M$2,FALSE)</f>
        <v>sFEMB-001-R-007</v>
      </c>
      <c r="N340" s="17" t="str">
        <f>VLOOKUP($E340,Samples_Ext!$A:$Y,Samples_Seq!N$2,FALSE)</f>
        <v>Qiagen</v>
      </c>
      <c r="O340" s="17" t="str">
        <f>VLOOKUP($E340,Samples_Ext!$A:$Y,Samples_Seq!O$2,FALSE)</f>
        <v>MagAttract PowerMicrobiome Kit</v>
      </c>
      <c r="P340" s="17" t="str">
        <f>VLOOKUP($E340,Samples_Ext!$A:$Y,Samples_Seq!P$2,FALSE)</f>
        <v>KingFisher</v>
      </c>
      <c r="Q340" s="17" t="str">
        <f>VLOOKUP($E340,Samples_Ext!$A:$Y,Samples_Seq!Q$2,FALSE)</f>
        <v>TissueLyzer</v>
      </c>
      <c r="R340" s="17" t="str">
        <f>VLOOKUP($E340,Samples_Ext!$A:$Y,Samples_Seq!R$2,FALSE)</f>
        <v>Plate</v>
      </c>
      <c r="S340" s="17" t="str">
        <f>VLOOKUP($E340,Samples_Ext!$A:$Y,Samples_Seq!S$2,FALSE)</f>
        <v>None</v>
      </c>
      <c r="T340" s="17" t="str">
        <f>VLOOKUP($E340,Samples_Ext!$A:$Y,Samples_Seq!T$2,FALSE)</f>
        <v>None</v>
      </c>
      <c r="U340" s="17" t="str">
        <f>VLOOKUP($E340,Samples_Ext!$A:$Y,Samples_Seq!U$2,FALSE)</f>
        <v>None</v>
      </c>
      <c r="V340" s="17" t="str">
        <f>VLOOKUP($E340,Samples_Ext!$A:$Y,Samples_Seq!V$2,FALSE)</f>
        <v>None</v>
      </c>
      <c r="W340" s="17" t="str">
        <f>VLOOKUP($E340,Samples_Ext!$A:$Y,Samples_Seq!W$2,FALSE)</f>
        <v>A</v>
      </c>
      <c r="X340" s="17" t="str">
        <f>VLOOKUP($E340,Samples_Ext!$A:$Y,Samples_Seq!X$2,FALSE)</f>
        <v>01</v>
      </c>
      <c r="Y340" s="17" t="str">
        <f>VLOOKUP($E340,Samples_Ext!$A:$Y,Samples_Seq!Y$2,FALSE)</f>
        <v>PC01721</v>
      </c>
      <c r="Z340" s="17">
        <f>VLOOKUP($E340,Samples_Ext!$A:$Y,Samples_Seq!Z$2,FALSE)</f>
        <v>25</v>
      </c>
      <c r="AA340" s="17">
        <f>VLOOKUP($E340,Samples_Ext!$A:$Y,Samples_Seq!AA$2,FALSE)</f>
        <v>50.92</v>
      </c>
      <c r="AB340" s="17">
        <f>VLOOKUP($E340,Samples_Ext!$A:$Y,Samples_Seq!AB$2,FALSE)</f>
        <v>1273</v>
      </c>
      <c r="AC340" s="17" t="str">
        <f>VLOOKUP($E340,Samples_Ext!$A:$Y,Samples_Seq!AC$2,FALSE)</f>
        <v>Yes</v>
      </c>
      <c r="AD340" s="17" t="str">
        <f>VLOOKUP($E340,Samples_Ext!$A:$Y,Samples_Seq!AD$2,FALSE)</f>
        <v>No</v>
      </c>
    </row>
    <row r="341" spans="1:30" s="17" customFormat="1" ht="13.8" hidden="1" x14ac:dyDescent="0.3">
      <c r="A341" s="17" t="s">
        <v>1590</v>
      </c>
      <c r="B341" s="17" t="s">
        <v>1810</v>
      </c>
      <c r="C341" s="17" t="s">
        <v>1715</v>
      </c>
      <c r="D341" s="17" t="s">
        <v>1716</v>
      </c>
      <c r="E341" s="17" t="s">
        <v>223</v>
      </c>
      <c r="F341" s="64" t="str">
        <f t="shared" si="5"/>
        <v>SC249430;</v>
      </c>
      <c r="G341" s="17" t="str">
        <f>IFERROR(VLOOKUP($E341,Samples_Ext!$A:$Y,Samples_Seq!G$2,FALSE),"")</f>
        <v>Stool_53</v>
      </c>
      <c r="H341" s="17" t="str">
        <f>VLOOKUP($E341,Samples_Ext!$A:$Y,Samples_Seq!H$2,FALSE)</f>
        <v>Study</v>
      </c>
      <c r="I341" s="17" t="str">
        <f>VLOOKUP($E341,Samples_Ext!$A:$Y,Samples_Seq!I$2,FALSE)</f>
        <v>IE</v>
      </c>
      <c r="J341" s="17">
        <f>VLOOKUP($E341,Samples_Ext!$A:$Y,Samples_Seq!J$2,FALSE)</f>
        <v>53</v>
      </c>
      <c r="K341" s="17" t="str">
        <f>VLOOKUP($E341,Samples_Ext!$A:$Y,Samples_Seq!K$2,FALSE)</f>
        <v>Stool</v>
      </c>
      <c r="L341" s="17" t="str">
        <f>VLOOKUP($E341,Samples_Ext!$A:$Y,Samples_Seq!L$2,FALSE)</f>
        <v>Study</v>
      </c>
      <c r="M341" s="17" t="str">
        <f>VLOOKUP($E341,Samples_Ext!$A:$Y,Samples_Seq!M$2,FALSE)</f>
        <v>sFEMB-001-R-007</v>
      </c>
      <c r="N341" s="17" t="str">
        <f>VLOOKUP($E341,Samples_Ext!$A:$Y,Samples_Seq!N$2,FALSE)</f>
        <v>Qiagen</v>
      </c>
      <c r="O341" s="17" t="str">
        <f>VLOOKUP($E341,Samples_Ext!$A:$Y,Samples_Seq!O$2,FALSE)</f>
        <v>MagAttract PowerMicrobiome Kit</v>
      </c>
      <c r="P341" s="17" t="str">
        <f>VLOOKUP($E341,Samples_Ext!$A:$Y,Samples_Seq!P$2,FALSE)</f>
        <v>KingFisher</v>
      </c>
      <c r="Q341" s="17" t="str">
        <f>VLOOKUP($E341,Samples_Ext!$A:$Y,Samples_Seq!Q$2,FALSE)</f>
        <v>TissueLyzer</v>
      </c>
      <c r="R341" s="17" t="str">
        <f>VLOOKUP($E341,Samples_Ext!$A:$Y,Samples_Seq!R$2,FALSE)</f>
        <v>Plate</v>
      </c>
      <c r="S341" s="17" t="str">
        <f>VLOOKUP($E341,Samples_Ext!$A:$Y,Samples_Seq!S$2,FALSE)</f>
        <v>None</v>
      </c>
      <c r="T341" s="17" t="str">
        <f>VLOOKUP($E341,Samples_Ext!$A:$Y,Samples_Seq!T$2,FALSE)</f>
        <v>None</v>
      </c>
      <c r="U341" s="17" t="str">
        <f>VLOOKUP($E341,Samples_Ext!$A:$Y,Samples_Seq!U$2,FALSE)</f>
        <v>None</v>
      </c>
      <c r="V341" s="17" t="str">
        <f>VLOOKUP($E341,Samples_Ext!$A:$Y,Samples_Seq!V$2,FALSE)</f>
        <v>None</v>
      </c>
      <c r="W341" s="17" t="str">
        <f>VLOOKUP($E341,Samples_Ext!$A:$Y,Samples_Seq!W$2,FALSE)</f>
        <v>A</v>
      </c>
      <c r="X341" s="17" t="str">
        <f>VLOOKUP($E341,Samples_Ext!$A:$Y,Samples_Seq!X$2,FALSE)</f>
        <v>01</v>
      </c>
      <c r="Y341" s="17" t="str">
        <f>VLOOKUP($E341,Samples_Ext!$A:$Y,Samples_Seq!Y$2,FALSE)</f>
        <v>PC01721</v>
      </c>
      <c r="Z341" s="17">
        <f>VLOOKUP($E341,Samples_Ext!$A:$Y,Samples_Seq!Z$2,FALSE)</f>
        <v>25</v>
      </c>
      <c r="AA341" s="17">
        <f>VLOOKUP($E341,Samples_Ext!$A:$Y,Samples_Seq!AA$2,FALSE)</f>
        <v>50.92</v>
      </c>
      <c r="AB341" s="17">
        <f>VLOOKUP($E341,Samples_Ext!$A:$Y,Samples_Seq!AB$2,FALSE)</f>
        <v>1273</v>
      </c>
      <c r="AC341" s="17" t="str">
        <f>VLOOKUP($E341,Samples_Ext!$A:$Y,Samples_Seq!AC$2,FALSE)</f>
        <v>Yes</v>
      </c>
      <c r="AD341" s="17" t="str">
        <f>VLOOKUP($E341,Samples_Ext!$A:$Y,Samples_Seq!AD$2,FALSE)</f>
        <v>No</v>
      </c>
    </row>
    <row r="342" spans="1:30" s="17" customFormat="1" ht="13.8" hidden="1" x14ac:dyDescent="0.3">
      <c r="A342" s="17" t="s">
        <v>1591</v>
      </c>
      <c r="B342" s="17" t="s">
        <v>1811</v>
      </c>
      <c r="C342" s="17" t="s">
        <v>1721</v>
      </c>
      <c r="D342" s="17" t="s">
        <v>1716</v>
      </c>
      <c r="E342" s="17" t="s">
        <v>223</v>
      </c>
      <c r="F342" s="64" t="str">
        <f t="shared" si="5"/>
        <v>SC249430;</v>
      </c>
      <c r="G342" s="17" t="str">
        <f>IFERROR(VLOOKUP($E342,Samples_Ext!$A:$Y,Samples_Seq!G$2,FALSE),"")</f>
        <v>Stool_53</v>
      </c>
      <c r="H342" s="17" t="str">
        <f>VLOOKUP($E342,Samples_Ext!$A:$Y,Samples_Seq!H$2,FALSE)</f>
        <v>Study</v>
      </c>
      <c r="I342" s="17" t="str">
        <f>VLOOKUP($E342,Samples_Ext!$A:$Y,Samples_Seq!I$2,FALSE)</f>
        <v>IE</v>
      </c>
      <c r="J342" s="17">
        <f>VLOOKUP($E342,Samples_Ext!$A:$Y,Samples_Seq!J$2,FALSE)</f>
        <v>53</v>
      </c>
      <c r="K342" s="17" t="str">
        <f>VLOOKUP($E342,Samples_Ext!$A:$Y,Samples_Seq!K$2,FALSE)</f>
        <v>Stool</v>
      </c>
      <c r="L342" s="17" t="str">
        <f>VLOOKUP($E342,Samples_Ext!$A:$Y,Samples_Seq!L$2,FALSE)</f>
        <v>Study</v>
      </c>
      <c r="M342" s="17" t="str">
        <f>VLOOKUP($E342,Samples_Ext!$A:$Y,Samples_Seq!M$2,FALSE)</f>
        <v>sFEMB-001-R-007</v>
      </c>
      <c r="N342" s="17" t="str">
        <f>VLOOKUP($E342,Samples_Ext!$A:$Y,Samples_Seq!N$2,FALSE)</f>
        <v>Qiagen</v>
      </c>
      <c r="O342" s="17" t="str">
        <f>VLOOKUP($E342,Samples_Ext!$A:$Y,Samples_Seq!O$2,FALSE)</f>
        <v>MagAttract PowerMicrobiome Kit</v>
      </c>
      <c r="P342" s="17" t="str">
        <f>VLOOKUP($E342,Samples_Ext!$A:$Y,Samples_Seq!P$2,FALSE)</f>
        <v>KingFisher</v>
      </c>
      <c r="Q342" s="17" t="str">
        <f>VLOOKUP($E342,Samples_Ext!$A:$Y,Samples_Seq!Q$2,FALSE)</f>
        <v>TissueLyzer</v>
      </c>
      <c r="R342" s="17" t="str">
        <f>VLOOKUP($E342,Samples_Ext!$A:$Y,Samples_Seq!R$2,FALSE)</f>
        <v>Plate</v>
      </c>
      <c r="S342" s="17" t="str">
        <f>VLOOKUP($E342,Samples_Ext!$A:$Y,Samples_Seq!S$2,FALSE)</f>
        <v>None</v>
      </c>
      <c r="T342" s="17" t="str">
        <f>VLOOKUP($E342,Samples_Ext!$A:$Y,Samples_Seq!T$2,FALSE)</f>
        <v>None</v>
      </c>
      <c r="U342" s="17" t="str">
        <f>VLOOKUP($E342,Samples_Ext!$A:$Y,Samples_Seq!U$2,FALSE)</f>
        <v>None</v>
      </c>
      <c r="V342" s="17" t="str">
        <f>VLOOKUP($E342,Samples_Ext!$A:$Y,Samples_Seq!V$2,FALSE)</f>
        <v>None</v>
      </c>
      <c r="W342" s="17" t="str">
        <f>VLOOKUP($E342,Samples_Ext!$A:$Y,Samples_Seq!W$2,FALSE)</f>
        <v>A</v>
      </c>
      <c r="X342" s="17" t="str">
        <f>VLOOKUP($E342,Samples_Ext!$A:$Y,Samples_Seq!X$2,FALSE)</f>
        <v>01</v>
      </c>
      <c r="Y342" s="17" t="str">
        <f>VLOOKUP($E342,Samples_Ext!$A:$Y,Samples_Seq!Y$2,FALSE)</f>
        <v>PC01721</v>
      </c>
      <c r="Z342" s="17">
        <f>VLOOKUP($E342,Samples_Ext!$A:$Y,Samples_Seq!Z$2,FALSE)</f>
        <v>25</v>
      </c>
      <c r="AA342" s="17">
        <f>VLOOKUP($E342,Samples_Ext!$A:$Y,Samples_Seq!AA$2,FALSE)</f>
        <v>50.92</v>
      </c>
      <c r="AB342" s="17">
        <f>VLOOKUP($E342,Samples_Ext!$A:$Y,Samples_Seq!AB$2,FALSE)</f>
        <v>1273</v>
      </c>
      <c r="AC342" s="17" t="str">
        <f>VLOOKUP($E342,Samples_Ext!$A:$Y,Samples_Seq!AC$2,FALSE)</f>
        <v>Yes</v>
      </c>
      <c r="AD342" s="17" t="str">
        <f>VLOOKUP($E342,Samples_Ext!$A:$Y,Samples_Seq!AD$2,FALSE)</f>
        <v>No</v>
      </c>
    </row>
    <row r="343" spans="1:30" s="17" customFormat="1" ht="13.8" hidden="1" x14ac:dyDescent="0.3">
      <c r="A343" s="17" t="s">
        <v>1596</v>
      </c>
      <c r="B343" s="17" t="s">
        <v>1818</v>
      </c>
      <c r="C343" s="17" t="s">
        <v>1715</v>
      </c>
      <c r="D343" s="17" t="s">
        <v>1716</v>
      </c>
      <c r="E343" s="17" t="s">
        <v>227</v>
      </c>
      <c r="F343" s="64" t="str">
        <f t="shared" si="5"/>
        <v>SC249435;</v>
      </c>
      <c r="G343" s="17" t="str">
        <f>IFERROR(VLOOKUP($E343,Samples_Ext!$A:$Y,Samples_Seq!G$2,FALSE),"")</f>
        <v>Stool_42</v>
      </c>
      <c r="H343" s="17" t="str">
        <f>VLOOKUP($E343,Samples_Ext!$A:$Y,Samples_Seq!H$2,FALSE)</f>
        <v>Study</v>
      </c>
      <c r="I343" s="17" t="str">
        <f>VLOOKUP($E343,Samples_Ext!$A:$Y,Samples_Seq!I$2,FALSE)</f>
        <v>IE</v>
      </c>
      <c r="J343" s="17">
        <f>VLOOKUP($E343,Samples_Ext!$A:$Y,Samples_Seq!J$2,FALSE)</f>
        <v>42</v>
      </c>
      <c r="K343" s="17" t="str">
        <f>VLOOKUP($E343,Samples_Ext!$A:$Y,Samples_Seq!K$2,FALSE)</f>
        <v>Stool</v>
      </c>
      <c r="L343" s="17" t="str">
        <f>VLOOKUP($E343,Samples_Ext!$A:$Y,Samples_Seq!L$2,FALSE)</f>
        <v>Study</v>
      </c>
      <c r="M343" s="17" t="str">
        <f>VLOOKUP($E343,Samples_Ext!$A:$Y,Samples_Seq!M$2,FALSE)</f>
        <v>sFEMB-001-R-007</v>
      </c>
      <c r="N343" s="17" t="str">
        <f>VLOOKUP($E343,Samples_Ext!$A:$Y,Samples_Seq!N$2,FALSE)</f>
        <v>Qiagen</v>
      </c>
      <c r="O343" s="17" t="str">
        <f>VLOOKUP($E343,Samples_Ext!$A:$Y,Samples_Seq!O$2,FALSE)</f>
        <v>MagAttract PowerMicrobiome Kit</v>
      </c>
      <c r="P343" s="17" t="str">
        <f>VLOOKUP($E343,Samples_Ext!$A:$Y,Samples_Seq!P$2,FALSE)</f>
        <v>KingFisher</v>
      </c>
      <c r="Q343" s="17" t="str">
        <f>VLOOKUP($E343,Samples_Ext!$A:$Y,Samples_Seq!Q$2,FALSE)</f>
        <v>TissueLyzer</v>
      </c>
      <c r="R343" s="17" t="str">
        <f>VLOOKUP($E343,Samples_Ext!$A:$Y,Samples_Seq!R$2,FALSE)</f>
        <v>Plate</v>
      </c>
      <c r="S343" s="17" t="str">
        <f>VLOOKUP($E343,Samples_Ext!$A:$Y,Samples_Seq!S$2,FALSE)</f>
        <v>None</v>
      </c>
      <c r="T343" s="17" t="str">
        <f>VLOOKUP($E343,Samples_Ext!$A:$Y,Samples_Seq!T$2,FALSE)</f>
        <v>None</v>
      </c>
      <c r="U343" s="17" t="str">
        <f>VLOOKUP($E343,Samples_Ext!$A:$Y,Samples_Seq!U$2,FALSE)</f>
        <v>None</v>
      </c>
      <c r="V343" s="17" t="str">
        <f>VLOOKUP($E343,Samples_Ext!$A:$Y,Samples_Seq!V$2,FALSE)</f>
        <v>None</v>
      </c>
      <c r="W343" s="17" t="str">
        <f>VLOOKUP($E343,Samples_Ext!$A:$Y,Samples_Seq!W$2,FALSE)</f>
        <v>F</v>
      </c>
      <c r="X343" s="17" t="str">
        <f>VLOOKUP($E343,Samples_Ext!$A:$Y,Samples_Seq!X$2,FALSE)</f>
        <v>01</v>
      </c>
      <c r="Y343" s="17" t="str">
        <f>VLOOKUP($E343,Samples_Ext!$A:$Y,Samples_Seq!Y$2,FALSE)</f>
        <v>PC01721</v>
      </c>
      <c r="Z343" s="17">
        <f>VLOOKUP($E343,Samples_Ext!$A:$Y,Samples_Seq!Z$2,FALSE)</f>
        <v>27</v>
      </c>
      <c r="AA343" s="17">
        <f>VLOOKUP($E343,Samples_Ext!$A:$Y,Samples_Seq!AA$2,FALSE)</f>
        <v>43.44</v>
      </c>
      <c r="AB343" s="17">
        <f>VLOOKUP($E343,Samples_Ext!$A:$Y,Samples_Seq!AB$2,FALSE)</f>
        <v>1172.8799999999999</v>
      </c>
      <c r="AC343" s="17" t="str">
        <f>VLOOKUP($E343,Samples_Ext!$A:$Y,Samples_Seq!AC$2,FALSE)</f>
        <v>Yes</v>
      </c>
      <c r="AD343" s="17" t="str">
        <f>VLOOKUP($E343,Samples_Ext!$A:$Y,Samples_Seq!AD$2,FALSE)</f>
        <v>No</v>
      </c>
    </row>
    <row r="344" spans="1:30" s="17" customFormat="1" ht="13.8" hidden="1" x14ac:dyDescent="0.3">
      <c r="A344" s="17" t="s">
        <v>1597</v>
      </c>
      <c r="B344" s="17" t="s">
        <v>1819</v>
      </c>
      <c r="C344" s="17" t="s">
        <v>1721</v>
      </c>
      <c r="D344" s="17" t="s">
        <v>1716</v>
      </c>
      <c r="E344" s="17" t="s">
        <v>227</v>
      </c>
      <c r="F344" s="64" t="str">
        <f t="shared" si="5"/>
        <v>SC249435;</v>
      </c>
      <c r="G344" s="17" t="str">
        <f>IFERROR(VLOOKUP($E344,Samples_Ext!$A:$Y,Samples_Seq!G$2,FALSE),"")</f>
        <v>Stool_42</v>
      </c>
      <c r="H344" s="17" t="str">
        <f>VLOOKUP($E344,Samples_Ext!$A:$Y,Samples_Seq!H$2,FALSE)</f>
        <v>Study</v>
      </c>
      <c r="I344" s="17" t="str">
        <f>VLOOKUP($E344,Samples_Ext!$A:$Y,Samples_Seq!I$2,FALSE)</f>
        <v>IE</v>
      </c>
      <c r="J344" s="17">
        <f>VLOOKUP($E344,Samples_Ext!$A:$Y,Samples_Seq!J$2,FALSE)</f>
        <v>42</v>
      </c>
      <c r="K344" s="17" t="str">
        <f>VLOOKUP($E344,Samples_Ext!$A:$Y,Samples_Seq!K$2,FALSE)</f>
        <v>Stool</v>
      </c>
      <c r="L344" s="17" t="str">
        <f>VLOOKUP($E344,Samples_Ext!$A:$Y,Samples_Seq!L$2,FALSE)</f>
        <v>Study</v>
      </c>
      <c r="M344" s="17" t="str">
        <f>VLOOKUP($E344,Samples_Ext!$A:$Y,Samples_Seq!M$2,FALSE)</f>
        <v>sFEMB-001-R-007</v>
      </c>
      <c r="N344" s="17" t="str">
        <f>VLOOKUP($E344,Samples_Ext!$A:$Y,Samples_Seq!N$2,FALSE)</f>
        <v>Qiagen</v>
      </c>
      <c r="O344" s="17" t="str">
        <f>VLOOKUP($E344,Samples_Ext!$A:$Y,Samples_Seq!O$2,FALSE)</f>
        <v>MagAttract PowerMicrobiome Kit</v>
      </c>
      <c r="P344" s="17" t="str">
        <f>VLOOKUP($E344,Samples_Ext!$A:$Y,Samples_Seq!P$2,FALSE)</f>
        <v>KingFisher</v>
      </c>
      <c r="Q344" s="17" t="str">
        <f>VLOOKUP($E344,Samples_Ext!$A:$Y,Samples_Seq!Q$2,FALSE)</f>
        <v>TissueLyzer</v>
      </c>
      <c r="R344" s="17" t="str">
        <f>VLOOKUP($E344,Samples_Ext!$A:$Y,Samples_Seq!R$2,FALSE)</f>
        <v>Plate</v>
      </c>
      <c r="S344" s="17" t="str">
        <f>VLOOKUP($E344,Samples_Ext!$A:$Y,Samples_Seq!S$2,FALSE)</f>
        <v>None</v>
      </c>
      <c r="T344" s="17" t="str">
        <f>VLOOKUP($E344,Samples_Ext!$A:$Y,Samples_Seq!T$2,FALSE)</f>
        <v>None</v>
      </c>
      <c r="U344" s="17" t="str">
        <f>VLOOKUP($E344,Samples_Ext!$A:$Y,Samples_Seq!U$2,FALSE)</f>
        <v>None</v>
      </c>
      <c r="V344" s="17" t="str">
        <f>VLOOKUP($E344,Samples_Ext!$A:$Y,Samples_Seq!V$2,FALSE)</f>
        <v>None</v>
      </c>
      <c r="W344" s="17" t="str">
        <f>VLOOKUP($E344,Samples_Ext!$A:$Y,Samples_Seq!W$2,FALSE)</f>
        <v>F</v>
      </c>
      <c r="X344" s="17" t="str">
        <f>VLOOKUP($E344,Samples_Ext!$A:$Y,Samples_Seq!X$2,FALSE)</f>
        <v>01</v>
      </c>
      <c r="Y344" s="17" t="str">
        <f>VLOOKUP($E344,Samples_Ext!$A:$Y,Samples_Seq!Y$2,FALSE)</f>
        <v>PC01721</v>
      </c>
      <c r="Z344" s="17">
        <f>VLOOKUP($E344,Samples_Ext!$A:$Y,Samples_Seq!Z$2,FALSE)</f>
        <v>27</v>
      </c>
      <c r="AA344" s="17">
        <f>VLOOKUP($E344,Samples_Ext!$A:$Y,Samples_Seq!AA$2,FALSE)</f>
        <v>43.44</v>
      </c>
      <c r="AB344" s="17">
        <f>VLOOKUP($E344,Samples_Ext!$A:$Y,Samples_Seq!AB$2,FALSE)</f>
        <v>1172.8799999999999</v>
      </c>
      <c r="AC344" s="17" t="str">
        <f>VLOOKUP($E344,Samples_Ext!$A:$Y,Samples_Seq!AC$2,FALSE)</f>
        <v>Yes</v>
      </c>
      <c r="AD344" s="17" t="str">
        <f>VLOOKUP($E344,Samples_Ext!$A:$Y,Samples_Seq!AD$2,FALSE)</f>
        <v>No</v>
      </c>
    </row>
    <row r="345" spans="1:30" s="17" customFormat="1" ht="13.8" hidden="1" x14ac:dyDescent="0.3">
      <c r="A345" s="17" t="s">
        <v>1602</v>
      </c>
      <c r="B345" s="17" t="s">
        <v>1826</v>
      </c>
      <c r="C345" s="17" t="s">
        <v>1715</v>
      </c>
      <c r="D345" s="17" t="s">
        <v>1716</v>
      </c>
      <c r="E345" s="17" t="s">
        <v>231</v>
      </c>
      <c r="F345" s="64" t="str">
        <f t="shared" si="5"/>
        <v>SC249440;</v>
      </c>
      <c r="G345" s="17" t="str">
        <f>IFERROR(VLOOKUP($E345,Samples_Ext!$A:$Y,Samples_Seq!G$2,FALSE),"")</f>
        <v>Stool_33</v>
      </c>
      <c r="H345" s="17" t="str">
        <f>VLOOKUP($E345,Samples_Ext!$A:$Y,Samples_Seq!H$2,FALSE)</f>
        <v>Study</v>
      </c>
      <c r="I345" s="17" t="str">
        <f>VLOOKUP($E345,Samples_Ext!$A:$Y,Samples_Seq!I$2,FALSE)</f>
        <v>IE</v>
      </c>
      <c r="J345" s="17">
        <f>VLOOKUP($E345,Samples_Ext!$A:$Y,Samples_Seq!J$2,FALSE)</f>
        <v>33</v>
      </c>
      <c r="K345" s="17" t="str">
        <f>VLOOKUP($E345,Samples_Ext!$A:$Y,Samples_Seq!K$2,FALSE)</f>
        <v>Stool</v>
      </c>
      <c r="L345" s="17" t="str">
        <f>VLOOKUP($E345,Samples_Ext!$A:$Y,Samples_Seq!L$2,FALSE)</f>
        <v>Study</v>
      </c>
      <c r="M345" s="17" t="str">
        <f>VLOOKUP($E345,Samples_Ext!$A:$Y,Samples_Seq!M$2,FALSE)</f>
        <v>sFEMB-001-R-007</v>
      </c>
      <c r="N345" s="17" t="str">
        <f>VLOOKUP($E345,Samples_Ext!$A:$Y,Samples_Seq!N$2,FALSE)</f>
        <v>Qiagen</v>
      </c>
      <c r="O345" s="17" t="str">
        <f>VLOOKUP($E345,Samples_Ext!$A:$Y,Samples_Seq!O$2,FALSE)</f>
        <v>MagAttract PowerMicrobiome Kit</v>
      </c>
      <c r="P345" s="17" t="str">
        <f>VLOOKUP($E345,Samples_Ext!$A:$Y,Samples_Seq!P$2,FALSE)</f>
        <v>KingFisher</v>
      </c>
      <c r="Q345" s="17" t="str">
        <f>VLOOKUP($E345,Samples_Ext!$A:$Y,Samples_Seq!Q$2,FALSE)</f>
        <v>TissueLyzer</v>
      </c>
      <c r="R345" s="17" t="str">
        <f>VLOOKUP($E345,Samples_Ext!$A:$Y,Samples_Seq!R$2,FALSE)</f>
        <v>Plate</v>
      </c>
      <c r="S345" s="17" t="str">
        <f>VLOOKUP($E345,Samples_Ext!$A:$Y,Samples_Seq!S$2,FALSE)</f>
        <v>None</v>
      </c>
      <c r="T345" s="17" t="str">
        <f>VLOOKUP($E345,Samples_Ext!$A:$Y,Samples_Seq!T$2,FALSE)</f>
        <v>None</v>
      </c>
      <c r="U345" s="17" t="str">
        <f>VLOOKUP($E345,Samples_Ext!$A:$Y,Samples_Seq!U$2,FALSE)</f>
        <v>None</v>
      </c>
      <c r="V345" s="17" t="str">
        <f>VLOOKUP($E345,Samples_Ext!$A:$Y,Samples_Seq!V$2,FALSE)</f>
        <v>None</v>
      </c>
      <c r="W345" s="17" t="str">
        <f>VLOOKUP($E345,Samples_Ext!$A:$Y,Samples_Seq!W$2,FALSE)</f>
        <v>C</v>
      </c>
      <c r="X345" s="17" t="str">
        <f>VLOOKUP($E345,Samples_Ext!$A:$Y,Samples_Seq!X$2,FALSE)</f>
        <v>02</v>
      </c>
      <c r="Y345" s="17" t="str">
        <f>VLOOKUP($E345,Samples_Ext!$A:$Y,Samples_Seq!Y$2,FALSE)</f>
        <v>PC01721</v>
      </c>
      <c r="Z345" s="17">
        <f>VLOOKUP($E345,Samples_Ext!$A:$Y,Samples_Seq!Z$2,FALSE)</f>
        <v>27</v>
      </c>
      <c r="AA345" s="17">
        <f>VLOOKUP($E345,Samples_Ext!$A:$Y,Samples_Seq!AA$2,FALSE)</f>
        <v>43.19</v>
      </c>
      <c r="AB345" s="17">
        <f>VLOOKUP($E345,Samples_Ext!$A:$Y,Samples_Seq!AB$2,FALSE)</f>
        <v>1166.1299999999999</v>
      </c>
      <c r="AC345" s="17" t="str">
        <f>VLOOKUP($E345,Samples_Ext!$A:$Y,Samples_Seq!AC$2,FALSE)</f>
        <v>Yes</v>
      </c>
      <c r="AD345" s="17" t="str">
        <f>VLOOKUP($E345,Samples_Ext!$A:$Y,Samples_Seq!AD$2,FALSE)</f>
        <v>No</v>
      </c>
    </row>
    <row r="346" spans="1:30" s="17" customFormat="1" ht="13.8" hidden="1" x14ac:dyDescent="0.3">
      <c r="A346" s="17" t="s">
        <v>1603</v>
      </c>
      <c r="B346" s="17" t="s">
        <v>1827</v>
      </c>
      <c r="C346" s="17" t="s">
        <v>1721</v>
      </c>
      <c r="D346" s="17" t="s">
        <v>1716</v>
      </c>
      <c r="E346" s="17" t="s">
        <v>231</v>
      </c>
      <c r="F346" s="64" t="str">
        <f t="shared" si="5"/>
        <v>SC249440;</v>
      </c>
      <c r="G346" s="17" t="str">
        <f>IFERROR(VLOOKUP($E346,Samples_Ext!$A:$Y,Samples_Seq!G$2,FALSE),"")</f>
        <v>Stool_33</v>
      </c>
      <c r="H346" s="17" t="str">
        <f>VLOOKUP($E346,Samples_Ext!$A:$Y,Samples_Seq!H$2,FALSE)</f>
        <v>Study</v>
      </c>
      <c r="I346" s="17" t="str">
        <f>VLOOKUP($E346,Samples_Ext!$A:$Y,Samples_Seq!I$2,FALSE)</f>
        <v>IE</v>
      </c>
      <c r="J346" s="17">
        <f>VLOOKUP($E346,Samples_Ext!$A:$Y,Samples_Seq!J$2,FALSE)</f>
        <v>33</v>
      </c>
      <c r="K346" s="17" t="str">
        <f>VLOOKUP($E346,Samples_Ext!$A:$Y,Samples_Seq!K$2,FALSE)</f>
        <v>Stool</v>
      </c>
      <c r="L346" s="17" t="str">
        <f>VLOOKUP($E346,Samples_Ext!$A:$Y,Samples_Seq!L$2,FALSE)</f>
        <v>Study</v>
      </c>
      <c r="M346" s="17" t="str">
        <f>VLOOKUP($E346,Samples_Ext!$A:$Y,Samples_Seq!M$2,FALSE)</f>
        <v>sFEMB-001-R-007</v>
      </c>
      <c r="N346" s="17" t="str">
        <f>VLOOKUP($E346,Samples_Ext!$A:$Y,Samples_Seq!N$2,FALSE)</f>
        <v>Qiagen</v>
      </c>
      <c r="O346" s="17" t="str">
        <f>VLOOKUP($E346,Samples_Ext!$A:$Y,Samples_Seq!O$2,FALSE)</f>
        <v>MagAttract PowerMicrobiome Kit</v>
      </c>
      <c r="P346" s="17" t="str">
        <f>VLOOKUP($E346,Samples_Ext!$A:$Y,Samples_Seq!P$2,FALSE)</f>
        <v>KingFisher</v>
      </c>
      <c r="Q346" s="17" t="str">
        <f>VLOOKUP($E346,Samples_Ext!$A:$Y,Samples_Seq!Q$2,FALSE)</f>
        <v>TissueLyzer</v>
      </c>
      <c r="R346" s="17" t="str">
        <f>VLOOKUP($E346,Samples_Ext!$A:$Y,Samples_Seq!R$2,FALSE)</f>
        <v>Plate</v>
      </c>
      <c r="S346" s="17" t="str">
        <f>VLOOKUP($E346,Samples_Ext!$A:$Y,Samples_Seq!S$2,FALSE)</f>
        <v>None</v>
      </c>
      <c r="T346" s="17" t="str">
        <f>VLOOKUP($E346,Samples_Ext!$A:$Y,Samples_Seq!T$2,FALSE)</f>
        <v>None</v>
      </c>
      <c r="U346" s="17" t="str">
        <f>VLOOKUP($E346,Samples_Ext!$A:$Y,Samples_Seq!U$2,FALSE)</f>
        <v>None</v>
      </c>
      <c r="V346" s="17" t="str">
        <f>VLOOKUP($E346,Samples_Ext!$A:$Y,Samples_Seq!V$2,FALSE)</f>
        <v>None</v>
      </c>
      <c r="W346" s="17" t="str">
        <f>VLOOKUP($E346,Samples_Ext!$A:$Y,Samples_Seq!W$2,FALSE)</f>
        <v>C</v>
      </c>
      <c r="X346" s="17" t="str">
        <f>VLOOKUP($E346,Samples_Ext!$A:$Y,Samples_Seq!X$2,FALSE)</f>
        <v>02</v>
      </c>
      <c r="Y346" s="17" t="str">
        <f>VLOOKUP($E346,Samples_Ext!$A:$Y,Samples_Seq!Y$2,FALSE)</f>
        <v>PC01721</v>
      </c>
      <c r="Z346" s="17">
        <f>VLOOKUP($E346,Samples_Ext!$A:$Y,Samples_Seq!Z$2,FALSE)</f>
        <v>27</v>
      </c>
      <c r="AA346" s="17">
        <f>VLOOKUP($E346,Samples_Ext!$A:$Y,Samples_Seq!AA$2,FALSE)</f>
        <v>43.19</v>
      </c>
      <c r="AB346" s="17">
        <f>VLOOKUP($E346,Samples_Ext!$A:$Y,Samples_Seq!AB$2,FALSE)</f>
        <v>1166.1299999999999</v>
      </c>
      <c r="AC346" s="17" t="str">
        <f>VLOOKUP($E346,Samples_Ext!$A:$Y,Samples_Seq!AC$2,FALSE)</f>
        <v>Yes</v>
      </c>
      <c r="AD346" s="17" t="str">
        <f>VLOOKUP($E346,Samples_Ext!$A:$Y,Samples_Seq!AD$2,FALSE)</f>
        <v>No</v>
      </c>
    </row>
    <row r="347" spans="1:30" s="17" customFormat="1" ht="13.8" hidden="1" x14ac:dyDescent="0.3">
      <c r="A347" s="17" t="s">
        <v>232</v>
      </c>
      <c r="B347" s="17" t="s">
        <v>2000</v>
      </c>
      <c r="C347" s="17" t="s">
        <v>1969</v>
      </c>
      <c r="D347" s="17" t="s">
        <v>1970</v>
      </c>
      <c r="E347" s="17" t="s">
        <v>232</v>
      </c>
      <c r="F347" s="64" t="str">
        <f t="shared" si="5"/>
        <v>SC249441;</v>
      </c>
      <c r="G347" s="17" t="str">
        <f>IFERROR(VLOOKUP($E347,Samples_Ext!$A:$Y,Samples_Seq!G$2,FALSE),"")</f>
        <v>Stool_9</v>
      </c>
      <c r="H347" s="17" t="str">
        <f>VLOOKUP($E347,Samples_Ext!$A:$Y,Samples_Seq!H$2,FALSE)</f>
        <v>Study</v>
      </c>
      <c r="I347" s="17" t="str">
        <f>VLOOKUP($E347,Samples_Ext!$A:$Y,Samples_Seq!I$2,FALSE)</f>
        <v>IE</v>
      </c>
      <c r="J347" s="17">
        <f>VLOOKUP($E347,Samples_Ext!$A:$Y,Samples_Seq!J$2,FALSE)</f>
        <v>9</v>
      </c>
      <c r="K347" s="17" t="str">
        <f>VLOOKUP($E347,Samples_Ext!$A:$Y,Samples_Seq!K$2,FALSE)</f>
        <v>Stool</v>
      </c>
      <c r="L347" s="17" t="str">
        <f>VLOOKUP($E347,Samples_Ext!$A:$Y,Samples_Seq!L$2,FALSE)</f>
        <v>Study</v>
      </c>
      <c r="M347" s="17" t="str">
        <f>VLOOKUP($E347,Samples_Ext!$A:$Y,Samples_Seq!M$2,FALSE)</f>
        <v>sFEMB-001-R-007</v>
      </c>
      <c r="N347" s="17" t="str">
        <f>VLOOKUP($E347,Samples_Ext!$A:$Y,Samples_Seq!N$2,FALSE)</f>
        <v>Qiagen</v>
      </c>
      <c r="O347" s="17" t="str">
        <f>VLOOKUP($E347,Samples_Ext!$A:$Y,Samples_Seq!O$2,FALSE)</f>
        <v>MagAttract PowerMicrobiome Kit</v>
      </c>
      <c r="P347" s="17" t="str">
        <f>VLOOKUP($E347,Samples_Ext!$A:$Y,Samples_Seq!P$2,FALSE)</f>
        <v>KingFisher</v>
      </c>
      <c r="Q347" s="17" t="str">
        <f>VLOOKUP($E347,Samples_Ext!$A:$Y,Samples_Seq!Q$2,FALSE)</f>
        <v>TissueLyzer</v>
      </c>
      <c r="R347" s="17" t="str">
        <f>VLOOKUP($E347,Samples_Ext!$A:$Y,Samples_Seq!R$2,FALSE)</f>
        <v>Plate</v>
      </c>
      <c r="S347" s="17" t="str">
        <f>VLOOKUP($E347,Samples_Ext!$A:$Y,Samples_Seq!S$2,FALSE)</f>
        <v>None</v>
      </c>
      <c r="T347" s="17" t="str">
        <f>VLOOKUP($E347,Samples_Ext!$A:$Y,Samples_Seq!T$2,FALSE)</f>
        <v>None</v>
      </c>
      <c r="U347" s="17" t="str">
        <f>VLOOKUP($E347,Samples_Ext!$A:$Y,Samples_Seq!U$2,FALSE)</f>
        <v>None</v>
      </c>
      <c r="V347" s="17" t="str">
        <f>VLOOKUP($E347,Samples_Ext!$A:$Y,Samples_Seq!V$2,FALSE)</f>
        <v>None</v>
      </c>
      <c r="W347" s="17" t="str">
        <f>VLOOKUP($E347,Samples_Ext!$A:$Y,Samples_Seq!W$2,FALSE)</f>
        <v>D</v>
      </c>
      <c r="X347" s="17" t="str">
        <f>VLOOKUP($E347,Samples_Ext!$A:$Y,Samples_Seq!X$2,FALSE)</f>
        <v>02</v>
      </c>
      <c r="Y347" s="17" t="str">
        <f>VLOOKUP($E347,Samples_Ext!$A:$Y,Samples_Seq!Y$2,FALSE)</f>
        <v>PC01721</v>
      </c>
      <c r="Z347" s="17">
        <f>VLOOKUP($E347,Samples_Ext!$A:$Y,Samples_Seq!Z$2,FALSE)</f>
        <v>25</v>
      </c>
      <c r="AA347" s="17">
        <f>VLOOKUP($E347,Samples_Ext!$A:$Y,Samples_Seq!AA$2,FALSE)</f>
        <v>56.43</v>
      </c>
      <c r="AB347" s="17">
        <f>VLOOKUP($E347,Samples_Ext!$A:$Y,Samples_Seq!AB$2,FALSE)</f>
        <v>1410.75</v>
      </c>
      <c r="AC347" s="17" t="str">
        <f>VLOOKUP($E347,Samples_Ext!$A:$Y,Samples_Seq!AC$2,FALSE)</f>
        <v>Yes</v>
      </c>
      <c r="AD347" s="17" t="str">
        <f>VLOOKUP($E347,Samples_Ext!$A:$Y,Samples_Seq!AD$2,FALSE)</f>
        <v>No</v>
      </c>
    </row>
    <row r="348" spans="1:30" s="17" customFormat="1" ht="13.8" hidden="1" x14ac:dyDescent="0.3">
      <c r="A348" s="17" t="s">
        <v>1604</v>
      </c>
      <c r="B348" s="17" t="s">
        <v>1828</v>
      </c>
      <c r="C348" s="17" t="s">
        <v>1715</v>
      </c>
      <c r="D348" s="17" t="s">
        <v>1716</v>
      </c>
      <c r="E348" s="17" t="s">
        <v>232</v>
      </c>
      <c r="F348" s="64" t="str">
        <f t="shared" si="5"/>
        <v>SC249441;</v>
      </c>
      <c r="G348" s="17" t="str">
        <f>IFERROR(VLOOKUP($E348,Samples_Ext!$A:$Y,Samples_Seq!G$2,FALSE),"")</f>
        <v>Stool_9</v>
      </c>
      <c r="H348" s="17" t="str">
        <f>VLOOKUP($E348,Samples_Ext!$A:$Y,Samples_Seq!H$2,FALSE)</f>
        <v>Study</v>
      </c>
      <c r="I348" s="17" t="str">
        <f>VLOOKUP($E348,Samples_Ext!$A:$Y,Samples_Seq!I$2,FALSE)</f>
        <v>IE</v>
      </c>
      <c r="J348" s="17">
        <f>VLOOKUP($E348,Samples_Ext!$A:$Y,Samples_Seq!J$2,FALSE)</f>
        <v>9</v>
      </c>
      <c r="K348" s="17" t="str">
        <f>VLOOKUP($E348,Samples_Ext!$A:$Y,Samples_Seq!K$2,FALSE)</f>
        <v>Stool</v>
      </c>
      <c r="L348" s="17" t="str">
        <f>VLOOKUP($E348,Samples_Ext!$A:$Y,Samples_Seq!L$2,FALSE)</f>
        <v>Study</v>
      </c>
      <c r="M348" s="17" t="str">
        <f>VLOOKUP($E348,Samples_Ext!$A:$Y,Samples_Seq!M$2,FALSE)</f>
        <v>sFEMB-001-R-007</v>
      </c>
      <c r="N348" s="17" t="str">
        <f>VLOOKUP($E348,Samples_Ext!$A:$Y,Samples_Seq!N$2,FALSE)</f>
        <v>Qiagen</v>
      </c>
      <c r="O348" s="17" t="str">
        <f>VLOOKUP($E348,Samples_Ext!$A:$Y,Samples_Seq!O$2,FALSE)</f>
        <v>MagAttract PowerMicrobiome Kit</v>
      </c>
      <c r="P348" s="17" t="str">
        <f>VLOOKUP($E348,Samples_Ext!$A:$Y,Samples_Seq!P$2,FALSE)</f>
        <v>KingFisher</v>
      </c>
      <c r="Q348" s="17" t="str">
        <f>VLOOKUP($E348,Samples_Ext!$A:$Y,Samples_Seq!Q$2,FALSE)</f>
        <v>TissueLyzer</v>
      </c>
      <c r="R348" s="17" t="str">
        <f>VLOOKUP($E348,Samples_Ext!$A:$Y,Samples_Seq!R$2,FALSE)</f>
        <v>Plate</v>
      </c>
      <c r="S348" s="17" t="str">
        <f>VLOOKUP($E348,Samples_Ext!$A:$Y,Samples_Seq!S$2,FALSE)</f>
        <v>None</v>
      </c>
      <c r="T348" s="17" t="str">
        <f>VLOOKUP($E348,Samples_Ext!$A:$Y,Samples_Seq!T$2,FALSE)</f>
        <v>None</v>
      </c>
      <c r="U348" s="17" t="str">
        <f>VLOOKUP($E348,Samples_Ext!$A:$Y,Samples_Seq!U$2,FALSE)</f>
        <v>None</v>
      </c>
      <c r="V348" s="17" t="str">
        <f>VLOOKUP($E348,Samples_Ext!$A:$Y,Samples_Seq!V$2,FALSE)</f>
        <v>None</v>
      </c>
      <c r="W348" s="17" t="str">
        <f>VLOOKUP($E348,Samples_Ext!$A:$Y,Samples_Seq!W$2,FALSE)</f>
        <v>D</v>
      </c>
      <c r="X348" s="17" t="str">
        <f>VLOOKUP($E348,Samples_Ext!$A:$Y,Samples_Seq!X$2,FALSE)</f>
        <v>02</v>
      </c>
      <c r="Y348" s="17" t="str">
        <f>VLOOKUP($E348,Samples_Ext!$A:$Y,Samples_Seq!Y$2,FALSE)</f>
        <v>PC01721</v>
      </c>
      <c r="Z348" s="17">
        <f>VLOOKUP($E348,Samples_Ext!$A:$Y,Samples_Seq!Z$2,FALSE)</f>
        <v>25</v>
      </c>
      <c r="AA348" s="17">
        <f>VLOOKUP($E348,Samples_Ext!$A:$Y,Samples_Seq!AA$2,FALSE)</f>
        <v>56.43</v>
      </c>
      <c r="AB348" s="17">
        <f>VLOOKUP($E348,Samples_Ext!$A:$Y,Samples_Seq!AB$2,FALSE)</f>
        <v>1410.75</v>
      </c>
      <c r="AC348" s="17" t="str">
        <f>VLOOKUP($E348,Samples_Ext!$A:$Y,Samples_Seq!AC$2,FALSE)</f>
        <v>Yes</v>
      </c>
      <c r="AD348" s="17" t="str">
        <f>VLOOKUP($E348,Samples_Ext!$A:$Y,Samples_Seq!AD$2,FALSE)</f>
        <v>No</v>
      </c>
    </row>
    <row r="349" spans="1:30" s="17" customFormat="1" ht="13.8" hidden="1" x14ac:dyDescent="0.3">
      <c r="A349" s="17" t="s">
        <v>1605</v>
      </c>
      <c r="B349" s="17" t="s">
        <v>1829</v>
      </c>
      <c r="C349" s="17" t="s">
        <v>1721</v>
      </c>
      <c r="D349" s="17" t="s">
        <v>1716</v>
      </c>
      <c r="E349" s="17" t="s">
        <v>232</v>
      </c>
      <c r="F349" s="64" t="str">
        <f t="shared" si="5"/>
        <v>SC249441;</v>
      </c>
      <c r="G349" s="17" t="str">
        <f>IFERROR(VLOOKUP($E349,Samples_Ext!$A:$Y,Samples_Seq!G$2,FALSE),"")</f>
        <v>Stool_9</v>
      </c>
      <c r="H349" s="17" t="str">
        <f>VLOOKUP($E349,Samples_Ext!$A:$Y,Samples_Seq!H$2,FALSE)</f>
        <v>Study</v>
      </c>
      <c r="I349" s="17" t="str">
        <f>VLOOKUP($E349,Samples_Ext!$A:$Y,Samples_Seq!I$2,FALSE)</f>
        <v>IE</v>
      </c>
      <c r="J349" s="17">
        <f>VLOOKUP($E349,Samples_Ext!$A:$Y,Samples_Seq!J$2,FALSE)</f>
        <v>9</v>
      </c>
      <c r="K349" s="17" t="str">
        <f>VLOOKUP($E349,Samples_Ext!$A:$Y,Samples_Seq!K$2,FALSE)</f>
        <v>Stool</v>
      </c>
      <c r="L349" s="17" t="str">
        <f>VLOOKUP($E349,Samples_Ext!$A:$Y,Samples_Seq!L$2,FALSE)</f>
        <v>Study</v>
      </c>
      <c r="M349" s="17" t="str">
        <f>VLOOKUP($E349,Samples_Ext!$A:$Y,Samples_Seq!M$2,FALSE)</f>
        <v>sFEMB-001-R-007</v>
      </c>
      <c r="N349" s="17" t="str">
        <f>VLOOKUP($E349,Samples_Ext!$A:$Y,Samples_Seq!N$2,FALSE)</f>
        <v>Qiagen</v>
      </c>
      <c r="O349" s="17" t="str">
        <f>VLOOKUP($E349,Samples_Ext!$A:$Y,Samples_Seq!O$2,FALSE)</f>
        <v>MagAttract PowerMicrobiome Kit</v>
      </c>
      <c r="P349" s="17" t="str">
        <f>VLOOKUP($E349,Samples_Ext!$A:$Y,Samples_Seq!P$2,FALSE)</f>
        <v>KingFisher</v>
      </c>
      <c r="Q349" s="17" t="str">
        <f>VLOOKUP($E349,Samples_Ext!$A:$Y,Samples_Seq!Q$2,FALSE)</f>
        <v>TissueLyzer</v>
      </c>
      <c r="R349" s="17" t="str">
        <f>VLOOKUP($E349,Samples_Ext!$A:$Y,Samples_Seq!R$2,FALSE)</f>
        <v>Plate</v>
      </c>
      <c r="S349" s="17" t="str">
        <f>VLOOKUP($E349,Samples_Ext!$A:$Y,Samples_Seq!S$2,FALSE)</f>
        <v>None</v>
      </c>
      <c r="T349" s="17" t="str">
        <f>VLOOKUP($E349,Samples_Ext!$A:$Y,Samples_Seq!T$2,FALSE)</f>
        <v>None</v>
      </c>
      <c r="U349" s="17" t="str">
        <f>VLOOKUP($E349,Samples_Ext!$A:$Y,Samples_Seq!U$2,FALSE)</f>
        <v>None</v>
      </c>
      <c r="V349" s="17" t="str">
        <f>VLOOKUP($E349,Samples_Ext!$A:$Y,Samples_Seq!V$2,FALSE)</f>
        <v>None</v>
      </c>
      <c r="W349" s="17" t="str">
        <f>VLOOKUP($E349,Samples_Ext!$A:$Y,Samples_Seq!W$2,FALSE)</f>
        <v>D</v>
      </c>
      <c r="X349" s="17" t="str">
        <f>VLOOKUP($E349,Samples_Ext!$A:$Y,Samples_Seq!X$2,FALSE)</f>
        <v>02</v>
      </c>
      <c r="Y349" s="17" t="str">
        <f>VLOOKUP($E349,Samples_Ext!$A:$Y,Samples_Seq!Y$2,FALSE)</f>
        <v>PC01721</v>
      </c>
      <c r="Z349" s="17">
        <f>VLOOKUP($E349,Samples_Ext!$A:$Y,Samples_Seq!Z$2,FALSE)</f>
        <v>25</v>
      </c>
      <c r="AA349" s="17">
        <f>VLOOKUP($E349,Samples_Ext!$A:$Y,Samples_Seq!AA$2,FALSE)</f>
        <v>56.43</v>
      </c>
      <c r="AB349" s="17">
        <f>VLOOKUP($E349,Samples_Ext!$A:$Y,Samples_Seq!AB$2,FALSE)</f>
        <v>1410.75</v>
      </c>
      <c r="AC349" s="17" t="str">
        <f>VLOOKUP($E349,Samples_Ext!$A:$Y,Samples_Seq!AC$2,FALSE)</f>
        <v>Yes</v>
      </c>
      <c r="AD349" s="17" t="str">
        <f>VLOOKUP($E349,Samples_Ext!$A:$Y,Samples_Seq!AD$2,FALSE)</f>
        <v>No</v>
      </c>
    </row>
    <row r="350" spans="1:30" s="17" customFormat="1" ht="13.8" hidden="1" x14ac:dyDescent="0.3">
      <c r="A350" s="17" t="s">
        <v>1606</v>
      </c>
      <c r="B350" s="17" t="s">
        <v>1833</v>
      </c>
      <c r="C350" s="17" t="s">
        <v>1715</v>
      </c>
      <c r="D350" s="17" t="s">
        <v>1716</v>
      </c>
      <c r="E350" s="17" t="s">
        <v>235</v>
      </c>
      <c r="F350" s="64" t="str">
        <f t="shared" si="5"/>
        <v>SC249445;</v>
      </c>
      <c r="G350" s="17" t="str">
        <f>IFERROR(VLOOKUP($E350,Samples_Ext!$A:$Y,Samples_Seq!G$2,FALSE),"")</f>
        <v>Stool_25</v>
      </c>
      <c r="H350" s="17" t="str">
        <f>VLOOKUP($E350,Samples_Ext!$A:$Y,Samples_Seq!H$2,FALSE)</f>
        <v>Study</v>
      </c>
      <c r="I350" s="17" t="str">
        <f>VLOOKUP($E350,Samples_Ext!$A:$Y,Samples_Seq!I$2,FALSE)</f>
        <v>IE</v>
      </c>
      <c r="J350" s="17">
        <f>VLOOKUP($E350,Samples_Ext!$A:$Y,Samples_Seq!J$2,FALSE)</f>
        <v>25</v>
      </c>
      <c r="K350" s="17" t="str">
        <f>VLOOKUP($E350,Samples_Ext!$A:$Y,Samples_Seq!K$2,FALSE)</f>
        <v>Stool</v>
      </c>
      <c r="L350" s="17" t="str">
        <f>VLOOKUP($E350,Samples_Ext!$A:$Y,Samples_Seq!L$2,FALSE)</f>
        <v>Study</v>
      </c>
      <c r="M350" s="17" t="str">
        <f>VLOOKUP($E350,Samples_Ext!$A:$Y,Samples_Seq!M$2,FALSE)</f>
        <v>sFEMB-001-R-008</v>
      </c>
      <c r="N350" s="17" t="str">
        <f>VLOOKUP($E350,Samples_Ext!$A:$Y,Samples_Seq!N$2,FALSE)</f>
        <v>Qiagen</v>
      </c>
      <c r="O350" s="17" t="str">
        <f>VLOOKUP($E350,Samples_Ext!$A:$Y,Samples_Seq!O$2,FALSE)</f>
        <v>MagAttract PowerMicrobiome Kit</v>
      </c>
      <c r="P350" s="17" t="str">
        <f>VLOOKUP($E350,Samples_Ext!$A:$Y,Samples_Seq!P$2,FALSE)</f>
        <v>KingFisher</v>
      </c>
      <c r="Q350" s="17" t="str">
        <f>VLOOKUP($E350,Samples_Ext!$A:$Y,Samples_Seq!Q$2,FALSE)</f>
        <v>TissueLyzer</v>
      </c>
      <c r="R350" s="17" t="str">
        <f>VLOOKUP($E350,Samples_Ext!$A:$Y,Samples_Seq!R$2,FALSE)</f>
        <v>Plate</v>
      </c>
      <c r="S350" s="17" t="str">
        <f>VLOOKUP($E350,Samples_Ext!$A:$Y,Samples_Seq!S$2,FALSE)</f>
        <v>None</v>
      </c>
      <c r="T350" s="17" t="str">
        <f>VLOOKUP($E350,Samples_Ext!$A:$Y,Samples_Seq!T$2,FALSE)</f>
        <v>None</v>
      </c>
      <c r="U350" s="17" t="str">
        <f>VLOOKUP($E350,Samples_Ext!$A:$Y,Samples_Seq!U$2,FALSE)</f>
        <v>None</v>
      </c>
      <c r="V350" s="17" t="str">
        <f>VLOOKUP($E350,Samples_Ext!$A:$Y,Samples_Seq!V$2,FALSE)</f>
        <v>None</v>
      </c>
      <c r="W350" s="17" t="str">
        <f>VLOOKUP($E350,Samples_Ext!$A:$Y,Samples_Seq!W$2,FALSE)</f>
        <v>D</v>
      </c>
      <c r="X350" s="17" t="str">
        <f>VLOOKUP($E350,Samples_Ext!$A:$Y,Samples_Seq!X$2,FALSE)</f>
        <v>01</v>
      </c>
      <c r="Y350" s="17" t="str">
        <f>VLOOKUP($E350,Samples_Ext!$A:$Y,Samples_Seq!Y$2,FALSE)</f>
        <v>PC01722</v>
      </c>
      <c r="Z350" s="17">
        <f>VLOOKUP($E350,Samples_Ext!$A:$Y,Samples_Seq!Z$2,FALSE)</f>
        <v>27</v>
      </c>
      <c r="AA350" s="17">
        <f>VLOOKUP($E350,Samples_Ext!$A:$Y,Samples_Seq!AA$2,FALSE)</f>
        <v>70.66</v>
      </c>
      <c r="AB350" s="17">
        <f>VLOOKUP($E350,Samples_Ext!$A:$Y,Samples_Seq!AB$2,FALSE)</f>
        <v>1907.82</v>
      </c>
      <c r="AC350" s="17" t="str">
        <f>VLOOKUP($E350,Samples_Ext!$A:$Y,Samples_Seq!AC$2,FALSE)</f>
        <v>Yes</v>
      </c>
      <c r="AD350" s="17" t="str">
        <f>VLOOKUP($E350,Samples_Ext!$A:$Y,Samples_Seq!AD$2,FALSE)</f>
        <v>No</v>
      </c>
    </row>
    <row r="351" spans="1:30" s="17" customFormat="1" ht="13.8" hidden="1" x14ac:dyDescent="0.3">
      <c r="A351" s="17" t="s">
        <v>1607</v>
      </c>
      <c r="B351" s="17" t="s">
        <v>1834</v>
      </c>
      <c r="C351" s="17" t="s">
        <v>1721</v>
      </c>
      <c r="D351" s="17" t="s">
        <v>1716</v>
      </c>
      <c r="E351" s="17" t="s">
        <v>235</v>
      </c>
      <c r="F351" s="64" t="str">
        <f t="shared" si="5"/>
        <v>SC249445;</v>
      </c>
      <c r="G351" s="17" t="str">
        <f>IFERROR(VLOOKUP($E351,Samples_Ext!$A:$Y,Samples_Seq!G$2,FALSE),"")</f>
        <v>Stool_25</v>
      </c>
      <c r="H351" s="17" t="str">
        <f>VLOOKUP($E351,Samples_Ext!$A:$Y,Samples_Seq!H$2,FALSE)</f>
        <v>Study</v>
      </c>
      <c r="I351" s="17" t="str">
        <f>VLOOKUP($E351,Samples_Ext!$A:$Y,Samples_Seq!I$2,FALSE)</f>
        <v>IE</v>
      </c>
      <c r="J351" s="17">
        <f>VLOOKUP($E351,Samples_Ext!$A:$Y,Samples_Seq!J$2,FALSE)</f>
        <v>25</v>
      </c>
      <c r="K351" s="17" t="str">
        <f>VLOOKUP($E351,Samples_Ext!$A:$Y,Samples_Seq!K$2,FALSE)</f>
        <v>Stool</v>
      </c>
      <c r="L351" s="17" t="str">
        <f>VLOOKUP($E351,Samples_Ext!$A:$Y,Samples_Seq!L$2,FALSE)</f>
        <v>Study</v>
      </c>
      <c r="M351" s="17" t="str">
        <f>VLOOKUP($E351,Samples_Ext!$A:$Y,Samples_Seq!M$2,FALSE)</f>
        <v>sFEMB-001-R-008</v>
      </c>
      <c r="N351" s="17" t="str">
        <f>VLOOKUP($E351,Samples_Ext!$A:$Y,Samples_Seq!N$2,FALSE)</f>
        <v>Qiagen</v>
      </c>
      <c r="O351" s="17" t="str">
        <f>VLOOKUP($E351,Samples_Ext!$A:$Y,Samples_Seq!O$2,FALSE)</f>
        <v>MagAttract PowerMicrobiome Kit</v>
      </c>
      <c r="P351" s="17" t="str">
        <f>VLOOKUP($E351,Samples_Ext!$A:$Y,Samples_Seq!P$2,FALSE)</f>
        <v>KingFisher</v>
      </c>
      <c r="Q351" s="17" t="str">
        <f>VLOOKUP($E351,Samples_Ext!$A:$Y,Samples_Seq!Q$2,FALSE)</f>
        <v>TissueLyzer</v>
      </c>
      <c r="R351" s="17" t="str">
        <f>VLOOKUP($E351,Samples_Ext!$A:$Y,Samples_Seq!R$2,FALSE)</f>
        <v>Plate</v>
      </c>
      <c r="S351" s="17" t="str">
        <f>VLOOKUP($E351,Samples_Ext!$A:$Y,Samples_Seq!S$2,FALSE)</f>
        <v>None</v>
      </c>
      <c r="T351" s="17" t="str">
        <f>VLOOKUP($E351,Samples_Ext!$A:$Y,Samples_Seq!T$2,FALSE)</f>
        <v>None</v>
      </c>
      <c r="U351" s="17" t="str">
        <f>VLOOKUP($E351,Samples_Ext!$A:$Y,Samples_Seq!U$2,FALSE)</f>
        <v>None</v>
      </c>
      <c r="V351" s="17" t="str">
        <f>VLOOKUP($E351,Samples_Ext!$A:$Y,Samples_Seq!V$2,FALSE)</f>
        <v>None</v>
      </c>
      <c r="W351" s="17" t="str">
        <f>VLOOKUP($E351,Samples_Ext!$A:$Y,Samples_Seq!W$2,FALSE)</f>
        <v>D</v>
      </c>
      <c r="X351" s="17" t="str">
        <f>VLOOKUP($E351,Samples_Ext!$A:$Y,Samples_Seq!X$2,FALSE)</f>
        <v>01</v>
      </c>
      <c r="Y351" s="17" t="str">
        <f>VLOOKUP($E351,Samples_Ext!$A:$Y,Samples_Seq!Y$2,FALSE)</f>
        <v>PC01722</v>
      </c>
      <c r="Z351" s="17">
        <f>VLOOKUP($E351,Samples_Ext!$A:$Y,Samples_Seq!Z$2,FALSE)</f>
        <v>27</v>
      </c>
      <c r="AA351" s="17">
        <f>VLOOKUP($E351,Samples_Ext!$A:$Y,Samples_Seq!AA$2,FALSE)</f>
        <v>70.66</v>
      </c>
      <c r="AB351" s="17">
        <f>VLOOKUP($E351,Samples_Ext!$A:$Y,Samples_Seq!AB$2,FALSE)</f>
        <v>1907.82</v>
      </c>
      <c r="AC351" s="17" t="str">
        <f>VLOOKUP($E351,Samples_Ext!$A:$Y,Samples_Seq!AC$2,FALSE)</f>
        <v>Yes</v>
      </c>
      <c r="AD351" s="17" t="str">
        <f>VLOOKUP($E351,Samples_Ext!$A:$Y,Samples_Seq!AD$2,FALSE)</f>
        <v>No</v>
      </c>
    </row>
    <row r="352" spans="1:30" s="17" customFormat="1" ht="13.8" hidden="1" x14ac:dyDescent="0.3">
      <c r="A352" s="17" t="s">
        <v>238</v>
      </c>
      <c r="B352" s="17" t="s">
        <v>2002</v>
      </c>
      <c r="C352" s="17" t="s">
        <v>1969</v>
      </c>
      <c r="D352" s="17" t="s">
        <v>1970</v>
      </c>
      <c r="E352" s="17" t="s">
        <v>238</v>
      </c>
      <c r="F352" s="64" t="str">
        <f t="shared" si="5"/>
        <v>SC249448;</v>
      </c>
      <c r="G352" s="17" t="str">
        <f>IFERROR(VLOOKUP($E352,Samples_Ext!$A:$Y,Samples_Seq!G$2,FALSE),"")</f>
        <v>Stool_21</v>
      </c>
      <c r="H352" s="17" t="str">
        <f>VLOOKUP($E352,Samples_Ext!$A:$Y,Samples_Seq!H$2,FALSE)</f>
        <v>Study</v>
      </c>
      <c r="I352" s="17" t="str">
        <f>VLOOKUP($E352,Samples_Ext!$A:$Y,Samples_Seq!I$2,FALSE)</f>
        <v>IE</v>
      </c>
      <c r="J352" s="17">
        <f>VLOOKUP($E352,Samples_Ext!$A:$Y,Samples_Seq!J$2,FALSE)</f>
        <v>21</v>
      </c>
      <c r="K352" s="17" t="str">
        <f>VLOOKUP($E352,Samples_Ext!$A:$Y,Samples_Seq!K$2,FALSE)</f>
        <v>Stool</v>
      </c>
      <c r="L352" s="17" t="str">
        <f>VLOOKUP($E352,Samples_Ext!$A:$Y,Samples_Seq!L$2,FALSE)</f>
        <v>Study</v>
      </c>
      <c r="M352" s="17" t="str">
        <f>VLOOKUP($E352,Samples_Ext!$A:$Y,Samples_Seq!M$2,FALSE)</f>
        <v>sFEMB-001-R-008</v>
      </c>
      <c r="N352" s="17" t="str">
        <f>VLOOKUP($E352,Samples_Ext!$A:$Y,Samples_Seq!N$2,FALSE)</f>
        <v>Qiagen</v>
      </c>
      <c r="O352" s="17" t="str">
        <f>VLOOKUP($E352,Samples_Ext!$A:$Y,Samples_Seq!O$2,FALSE)</f>
        <v>MagAttract PowerMicrobiome Kit</v>
      </c>
      <c r="P352" s="17" t="str">
        <f>VLOOKUP($E352,Samples_Ext!$A:$Y,Samples_Seq!P$2,FALSE)</f>
        <v>KingFisher</v>
      </c>
      <c r="Q352" s="17" t="str">
        <f>VLOOKUP($E352,Samples_Ext!$A:$Y,Samples_Seq!Q$2,FALSE)</f>
        <v>TissueLyzer</v>
      </c>
      <c r="R352" s="17" t="str">
        <f>VLOOKUP($E352,Samples_Ext!$A:$Y,Samples_Seq!R$2,FALSE)</f>
        <v>Plate</v>
      </c>
      <c r="S352" s="17" t="str">
        <f>VLOOKUP($E352,Samples_Ext!$A:$Y,Samples_Seq!S$2,FALSE)</f>
        <v>None</v>
      </c>
      <c r="T352" s="17" t="str">
        <f>VLOOKUP($E352,Samples_Ext!$A:$Y,Samples_Seq!T$2,FALSE)</f>
        <v>None</v>
      </c>
      <c r="U352" s="17" t="str">
        <f>VLOOKUP($E352,Samples_Ext!$A:$Y,Samples_Seq!U$2,FALSE)</f>
        <v>None</v>
      </c>
      <c r="V352" s="17" t="str">
        <f>VLOOKUP($E352,Samples_Ext!$A:$Y,Samples_Seq!V$2,FALSE)</f>
        <v>None</v>
      </c>
      <c r="W352" s="17" t="str">
        <f>VLOOKUP($E352,Samples_Ext!$A:$Y,Samples_Seq!W$2,FALSE)</f>
        <v>G</v>
      </c>
      <c r="X352" s="17" t="str">
        <f>VLOOKUP($E352,Samples_Ext!$A:$Y,Samples_Seq!X$2,FALSE)</f>
        <v>01</v>
      </c>
      <c r="Y352" s="17" t="str">
        <f>VLOOKUP($E352,Samples_Ext!$A:$Y,Samples_Seq!Y$2,FALSE)</f>
        <v>PC01722</v>
      </c>
      <c r="Z352" s="17">
        <f>VLOOKUP($E352,Samples_Ext!$A:$Y,Samples_Seq!Z$2,FALSE)</f>
        <v>23</v>
      </c>
      <c r="AA352" s="17">
        <f>VLOOKUP($E352,Samples_Ext!$A:$Y,Samples_Seq!AA$2,FALSE)</f>
        <v>27.729999999999997</v>
      </c>
      <c r="AB352" s="17">
        <f>VLOOKUP($E352,Samples_Ext!$A:$Y,Samples_Seq!AB$2,FALSE)</f>
        <v>637.79</v>
      </c>
      <c r="AC352" s="17" t="str">
        <f>VLOOKUP($E352,Samples_Ext!$A:$Y,Samples_Seq!AC$2,FALSE)</f>
        <v>Yes</v>
      </c>
      <c r="AD352" s="17" t="str">
        <f>VLOOKUP($E352,Samples_Ext!$A:$Y,Samples_Seq!AD$2,FALSE)</f>
        <v>No</v>
      </c>
    </row>
    <row r="353" spans="1:30" s="17" customFormat="1" ht="13.8" hidden="1" x14ac:dyDescent="0.3">
      <c r="A353" s="17" t="s">
        <v>1610</v>
      </c>
      <c r="B353" s="17" t="s">
        <v>1838</v>
      </c>
      <c r="C353" s="17" t="s">
        <v>1715</v>
      </c>
      <c r="D353" s="17" t="s">
        <v>1716</v>
      </c>
      <c r="E353" s="17" t="s">
        <v>238</v>
      </c>
      <c r="F353" s="64" t="str">
        <f t="shared" si="5"/>
        <v>SC249448;</v>
      </c>
      <c r="G353" s="17" t="str">
        <f>IFERROR(VLOOKUP($E353,Samples_Ext!$A:$Y,Samples_Seq!G$2,FALSE),"")</f>
        <v>Stool_21</v>
      </c>
      <c r="H353" s="17" t="str">
        <f>VLOOKUP($E353,Samples_Ext!$A:$Y,Samples_Seq!H$2,FALSE)</f>
        <v>Study</v>
      </c>
      <c r="I353" s="17" t="str">
        <f>VLOOKUP($E353,Samples_Ext!$A:$Y,Samples_Seq!I$2,FALSE)</f>
        <v>IE</v>
      </c>
      <c r="J353" s="17">
        <f>VLOOKUP($E353,Samples_Ext!$A:$Y,Samples_Seq!J$2,FALSE)</f>
        <v>21</v>
      </c>
      <c r="K353" s="17" t="str">
        <f>VLOOKUP($E353,Samples_Ext!$A:$Y,Samples_Seq!K$2,FALSE)</f>
        <v>Stool</v>
      </c>
      <c r="L353" s="17" t="str">
        <f>VLOOKUP($E353,Samples_Ext!$A:$Y,Samples_Seq!L$2,FALSE)</f>
        <v>Study</v>
      </c>
      <c r="M353" s="17" t="str">
        <f>VLOOKUP($E353,Samples_Ext!$A:$Y,Samples_Seq!M$2,FALSE)</f>
        <v>sFEMB-001-R-008</v>
      </c>
      <c r="N353" s="17" t="str">
        <f>VLOOKUP($E353,Samples_Ext!$A:$Y,Samples_Seq!N$2,FALSE)</f>
        <v>Qiagen</v>
      </c>
      <c r="O353" s="17" t="str">
        <f>VLOOKUP($E353,Samples_Ext!$A:$Y,Samples_Seq!O$2,FALSE)</f>
        <v>MagAttract PowerMicrobiome Kit</v>
      </c>
      <c r="P353" s="17" t="str">
        <f>VLOOKUP($E353,Samples_Ext!$A:$Y,Samples_Seq!P$2,FALSE)</f>
        <v>KingFisher</v>
      </c>
      <c r="Q353" s="17" t="str">
        <f>VLOOKUP($E353,Samples_Ext!$A:$Y,Samples_Seq!Q$2,FALSE)</f>
        <v>TissueLyzer</v>
      </c>
      <c r="R353" s="17" t="str">
        <f>VLOOKUP($E353,Samples_Ext!$A:$Y,Samples_Seq!R$2,FALSE)</f>
        <v>Plate</v>
      </c>
      <c r="S353" s="17" t="str">
        <f>VLOOKUP($E353,Samples_Ext!$A:$Y,Samples_Seq!S$2,FALSE)</f>
        <v>None</v>
      </c>
      <c r="T353" s="17" t="str">
        <f>VLOOKUP($E353,Samples_Ext!$A:$Y,Samples_Seq!T$2,FALSE)</f>
        <v>None</v>
      </c>
      <c r="U353" s="17" t="str">
        <f>VLOOKUP($E353,Samples_Ext!$A:$Y,Samples_Seq!U$2,FALSE)</f>
        <v>None</v>
      </c>
      <c r="V353" s="17" t="str">
        <f>VLOOKUP($E353,Samples_Ext!$A:$Y,Samples_Seq!V$2,FALSE)</f>
        <v>None</v>
      </c>
      <c r="W353" s="17" t="str">
        <f>VLOOKUP($E353,Samples_Ext!$A:$Y,Samples_Seq!W$2,FALSE)</f>
        <v>G</v>
      </c>
      <c r="X353" s="17" t="str">
        <f>VLOOKUP($E353,Samples_Ext!$A:$Y,Samples_Seq!X$2,FALSE)</f>
        <v>01</v>
      </c>
      <c r="Y353" s="17" t="str">
        <f>VLOOKUP($E353,Samples_Ext!$A:$Y,Samples_Seq!Y$2,FALSE)</f>
        <v>PC01722</v>
      </c>
      <c r="Z353" s="17">
        <f>VLOOKUP($E353,Samples_Ext!$A:$Y,Samples_Seq!Z$2,FALSE)</f>
        <v>23</v>
      </c>
      <c r="AA353" s="17">
        <f>VLOOKUP($E353,Samples_Ext!$A:$Y,Samples_Seq!AA$2,FALSE)</f>
        <v>27.729999999999997</v>
      </c>
      <c r="AB353" s="17">
        <f>VLOOKUP($E353,Samples_Ext!$A:$Y,Samples_Seq!AB$2,FALSE)</f>
        <v>637.79</v>
      </c>
      <c r="AC353" s="17" t="str">
        <f>VLOOKUP($E353,Samples_Ext!$A:$Y,Samples_Seq!AC$2,FALSE)</f>
        <v>Yes</v>
      </c>
      <c r="AD353" s="17" t="str">
        <f>VLOOKUP($E353,Samples_Ext!$A:$Y,Samples_Seq!AD$2,FALSE)</f>
        <v>No</v>
      </c>
    </row>
    <row r="354" spans="1:30" s="17" customFormat="1" ht="13.8" hidden="1" x14ac:dyDescent="0.3">
      <c r="A354" s="17" t="s">
        <v>1611</v>
      </c>
      <c r="B354" s="17" t="s">
        <v>1839</v>
      </c>
      <c r="C354" s="17" t="s">
        <v>1721</v>
      </c>
      <c r="D354" s="17" t="s">
        <v>1716</v>
      </c>
      <c r="E354" s="17" t="s">
        <v>238</v>
      </c>
      <c r="F354" s="64" t="str">
        <f t="shared" si="5"/>
        <v>SC249448;</v>
      </c>
      <c r="G354" s="17" t="str">
        <f>IFERROR(VLOOKUP($E354,Samples_Ext!$A:$Y,Samples_Seq!G$2,FALSE),"")</f>
        <v>Stool_21</v>
      </c>
      <c r="H354" s="17" t="str">
        <f>VLOOKUP($E354,Samples_Ext!$A:$Y,Samples_Seq!H$2,FALSE)</f>
        <v>Study</v>
      </c>
      <c r="I354" s="17" t="str">
        <f>VLOOKUP($E354,Samples_Ext!$A:$Y,Samples_Seq!I$2,FALSE)</f>
        <v>IE</v>
      </c>
      <c r="J354" s="17">
        <f>VLOOKUP($E354,Samples_Ext!$A:$Y,Samples_Seq!J$2,FALSE)</f>
        <v>21</v>
      </c>
      <c r="K354" s="17" t="str">
        <f>VLOOKUP($E354,Samples_Ext!$A:$Y,Samples_Seq!K$2,FALSE)</f>
        <v>Stool</v>
      </c>
      <c r="L354" s="17" t="str">
        <f>VLOOKUP($E354,Samples_Ext!$A:$Y,Samples_Seq!L$2,FALSE)</f>
        <v>Study</v>
      </c>
      <c r="M354" s="17" t="str">
        <f>VLOOKUP($E354,Samples_Ext!$A:$Y,Samples_Seq!M$2,FALSE)</f>
        <v>sFEMB-001-R-008</v>
      </c>
      <c r="N354" s="17" t="str">
        <f>VLOOKUP($E354,Samples_Ext!$A:$Y,Samples_Seq!N$2,FALSE)</f>
        <v>Qiagen</v>
      </c>
      <c r="O354" s="17" t="str">
        <f>VLOOKUP($E354,Samples_Ext!$A:$Y,Samples_Seq!O$2,FALSE)</f>
        <v>MagAttract PowerMicrobiome Kit</v>
      </c>
      <c r="P354" s="17" t="str">
        <f>VLOOKUP($E354,Samples_Ext!$A:$Y,Samples_Seq!P$2,FALSE)</f>
        <v>KingFisher</v>
      </c>
      <c r="Q354" s="17" t="str">
        <f>VLOOKUP($E354,Samples_Ext!$A:$Y,Samples_Seq!Q$2,FALSE)</f>
        <v>TissueLyzer</v>
      </c>
      <c r="R354" s="17" t="str">
        <f>VLOOKUP($E354,Samples_Ext!$A:$Y,Samples_Seq!R$2,FALSE)</f>
        <v>Plate</v>
      </c>
      <c r="S354" s="17" t="str">
        <f>VLOOKUP($E354,Samples_Ext!$A:$Y,Samples_Seq!S$2,FALSE)</f>
        <v>None</v>
      </c>
      <c r="T354" s="17" t="str">
        <f>VLOOKUP($E354,Samples_Ext!$A:$Y,Samples_Seq!T$2,FALSE)</f>
        <v>None</v>
      </c>
      <c r="U354" s="17" t="str">
        <f>VLOOKUP($E354,Samples_Ext!$A:$Y,Samples_Seq!U$2,FALSE)</f>
        <v>None</v>
      </c>
      <c r="V354" s="17" t="str">
        <f>VLOOKUP($E354,Samples_Ext!$A:$Y,Samples_Seq!V$2,FALSE)</f>
        <v>None</v>
      </c>
      <c r="W354" s="17" t="str">
        <f>VLOOKUP($E354,Samples_Ext!$A:$Y,Samples_Seq!W$2,FALSE)</f>
        <v>G</v>
      </c>
      <c r="X354" s="17" t="str">
        <f>VLOOKUP($E354,Samples_Ext!$A:$Y,Samples_Seq!X$2,FALSE)</f>
        <v>01</v>
      </c>
      <c r="Y354" s="17" t="str">
        <f>VLOOKUP($E354,Samples_Ext!$A:$Y,Samples_Seq!Y$2,FALSE)</f>
        <v>PC01722</v>
      </c>
      <c r="Z354" s="17">
        <f>VLOOKUP($E354,Samples_Ext!$A:$Y,Samples_Seq!Z$2,FALSE)</f>
        <v>23</v>
      </c>
      <c r="AA354" s="17">
        <f>VLOOKUP($E354,Samples_Ext!$A:$Y,Samples_Seq!AA$2,FALSE)</f>
        <v>27.729999999999997</v>
      </c>
      <c r="AB354" s="17">
        <f>VLOOKUP($E354,Samples_Ext!$A:$Y,Samples_Seq!AB$2,FALSE)</f>
        <v>637.79</v>
      </c>
      <c r="AC354" s="17" t="str">
        <f>VLOOKUP($E354,Samples_Ext!$A:$Y,Samples_Seq!AC$2,FALSE)</f>
        <v>Yes</v>
      </c>
      <c r="AD354" s="17" t="str">
        <f>VLOOKUP($E354,Samples_Ext!$A:$Y,Samples_Seq!AD$2,FALSE)</f>
        <v>No</v>
      </c>
    </row>
    <row r="355" spans="1:30" s="17" customFormat="1" ht="13.8" hidden="1" x14ac:dyDescent="0.3">
      <c r="A355" s="17" t="s">
        <v>1612</v>
      </c>
      <c r="B355" s="17" t="s">
        <v>1840</v>
      </c>
      <c r="C355" s="17" t="s">
        <v>1721</v>
      </c>
      <c r="D355" s="17" t="s">
        <v>1716</v>
      </c>
      <c r="E355" s="17" t="s">
        <v>238</v>
      </c>
      <c r="F355" s="64" t="str">
        <f t="shared" si="5"/>
        <v>SC249448;</v>
      </c>
      <c r="G355" s="17" t="str">
        <f>IFERROR(VLOOKUP($E355,Samples_Ext!$A:$Y,Samples_Seq!G$2,FALSE),"")</f>
        <v>Stool_21</v>
      </c>
      <c r="H355" s="17" t="str">
        <f>VLOOKUP($E355,Samples_Ext!$A:$Y,Samples_Seq!H$2,FALSE)</f>
        <v>Study</v>
      </c>
      <c r="I355" s="17" t="str">
        <f>VLOOKUP($E355,Samples_Ext!$A:$Y,Samples_Seq!I$2,FALSE)</f>
        <v>IE</v>
      </c>
      <c r="J355" s="17">
        <f>VLOOKUP($E355,Samples_Ext!$A:$Y,Samples_Seq!J$2,FALSE)</f>
        <v>21</v>
      </c>
      <c r="K355" s="17" t="str">
        <f>VLOOKUP($E355,Samples_Ext!$A:$Y,Samples_Seq!K$2,FALSE)</f>
        <v>Stool</v>
      </c>
      <c r="L355" s="17" t="str">
        <f>VLOOKUP($E355,Samples_Ext!$A:$Y,Samples_Seq!L$2,FALSE)</f>
        <v>Study</v>
      </c>
      <c r="M355" s="17" t="str">
        <f>VLOOKUP($E355,Samples_Ext!$A:$Y,Samples_Seq!M$2,FALSE)</f>
        <v>sFEMB-001-R-008</v>
      </c>
      <c r="N355" s="17" t="str">
        <f>VLOOKUP($E355,Samples_Ext!$A:$Y,Samples_Seq!N$2,FALSE)</f>
        <v>Qiagen</v>
      </c>
      <c r="O355" s="17" t="str">
        <f>VLOOKUP($E355,Samples_Ext!$A:$Y,Samples_Seq!O$2,FALSE)</f>
        <v>MagAttract PowerMicrobiome Kit</v>
      </c>
      <c r="P355" s="17" t="str">
        <f>VLOOKUP($E355,Samples_Ext!$A:$Y,Samples_Seq!P$2,FALSE)</f>
        <v>KingFisher</v>
      </c>
      <c r="Q355" s="17" t="str">
        <f>VLOOKUP($E355,Samples_Ext!$A:$Y,Samples_Seq!Q$2,FALSE)</f>
        <v>TissueLyzer</v>
      </c>
      <c r="R355" s="17" t="str">
        <f>VLOOKUP($E355,Samples_Ext!$A:$Y,Samples_Seq!R$2,FALSE)</f>
        <v>Plate</v>
      </c>
      <c r="S355" s="17" t="str">
        <f>VLOOKUP($E355,Samples_Ext!$A:$Y,Samples_Seq!S$2,FALSE)</f>
        <v>None</v>
      </c>
      <c r="T355" s="17" t="str">
        <f>VLOOKUP($E355,Samples_Ext!$A:$Y,Samples_Seq!T$2,FALSE)</f>
        <v>None</v>
      </c>
      <c r="U355" s="17" t="str">
        <f>VLOOKUP($E355,Samples_Ext!$A:$Y,Samples_Seq!U$2,FALSE)</f>
        <v>None</v>
      </c>
      <c r="V355" s="17" t="str">
        <f>VLOOKUP($E355,Samples_Ext!$A:$Y,Samples_Seq!V$2,FALSE)</f>
        <v>None</v>
      </c>
      <c r="W355" s="17" t="str">
        <f>VLOOKUP($E355,Samples_Ext!$A:$Y,Samples_Seq!W$2,FALSE)</f>
        <v>G</v>
      </c>
      <c r="X355" s="17" t="str">
        <f>VLOOKUP($E355,Samples_Ext!$A:$Y,Samples_Seq!X$2,FALSE)</f>
        <v>01</v>
      </c>
      <c r="Y355" s="17" t="str">
        <f>VLOOKUP($E355,Samples_Ext!$A:$Y,Samples_Seq!Y$2,FALSE)</f>
        <v>PC01722</v>
      </c>
      <c r="Z355" s="17">
        <f>VLOOKUP($E355,Samples_Ext!$A:$Y,Samples_Seq!Z$2,FALSE)</f>
        <v>23</v>
      </c>
      <c r="AA355" s="17">
        <f>VLOOKUP($E355,Samples_Ext!$A:$Y,Samples_Seq!AA$2,FALSE)</f>
        <v>27.729999999999997</v>
      </c>
      <c r="AB355" s="17">
        <f>VLOOKUP($E355,Samples_Ext!$A:$Y,Samples_Seq!AB$2,FALSE)</f>
        <v>637.79</v>
      </c>
      <c r="AC355" s="17" t="str">
        <f>VLOOKUP($E355,Samples_Ext!$A:$Y,Samples_Seq!AC$2,FALSE)</f>
        <v>Yes</v>
      </c>
      <c r="AD355" s="17" t="str">
        <f>VLOOKUP($E355,Samples_Ext!$A:$Y,Samples_Seq!AD$2,FALSE)</f>
        <v>No</v>
      </c>
    </row>
    <row r="356" spans="1:30" s="17" customFormat="1" ht="13.8" hidden="1" x14ac:dyDescent="0.3">
      <c r="A356" s="17" t="s">
        <v>1613</v>
      </c>
      <c r="B356" s="17" t="s">
        <v>1841</v>
      </c>
      <c r="C356" s="17" t="s">
        <v>1715</v>
      </c>
      <c r="D356" s="17" t="s">
        <v>1716</v>
      </c>
      <c r="E356" s="17" t="s">
        <v>239</v>
      </c>
      <c r="F356" s="64" t="str">
        <f t="shared" si="5"/>
        <v>SC249449;</v>
      </c>
      <c r="G356" s="17" t="str">
        <f>IFERROR(VLOOKUP($E356,Samples_Ext!$A:$Y,Samples_Seq!G$2,FALSE),"")</f>
        <v>Stool_31</v>
      </c>
      <c r="H356" s="17" t="str">
        <f>VLOOKUP($E356,Samples_Ext!$A:$Y,Samples_Seq!H$2,FALSE)</f>
        <v>Study</v>
      </c>
      <c r="I356" s="17" t="str">
        <f>VLOOKUP($E356,Samples_Ext!$A:$Y,Samples_Seq!I$2,FALSE)</f>
        <v>IE</v>
      </c>
      <c r="J356" s="17">
        <f>VLOOKUP($E356,Samples_Ext!$A:$Y,Samples_Seq!J$2,FALSE)</f>
        <v>31</v>
      </c>
      <c r="K356" s="17" t="str">
        <f>VLOOKUP($E356,Samples_Ext!$A:$Y,Samples_Seq!K$2,FALSE)</f>
        <v>Stool</v>
      </c>
      <c r="L356" s="17" t="str">
        <f>VLOOKUP($E356,Samples_Ext!$A:$Y,Samples_Seq!L$2,FALSE)</f>
        <v>Study</v>
      </c>
      <c r="M356" s="17" t="str">
        <f>VLOOKUP($E356,Samples_Ext!$A:$Y,Samples_Seq!M$2,FALSE)</f>
        <v>sFEMB-001-R-008</v>
      </c>
      <c r="N356" s="17" t="str">
        <f>VLOOKUP($E356,Samples_Ext!$A:$Y,Samples_Seq!N$2,FALSE)</f>
        <v>Qiagen</v>
      </c>
      <c r="O356" s="17" t="str">
        <f>VLOOKUP($E356,Samples_Ext!$A:$Y,Samples_Seq!O$2,FALSE)</f>
        <v>MagAttract PowerMicrobiome Kit</v>
      </c>
      <c r="P356" s="17" t="str">
        <f>VLOOKUP($E356,Samples_Ext!$A:$Y,Samples_Seq!P$2,FALSE)</f>
        <v>KingFisher</v>
      </c>
      <c r="Q356" s="17" t="str">
        <f>VLOOKUP($E356,Samples_Ext!$A:$Y,Samples_Seq!Q$2,FALSE)</f>
        <v>TissueLyzer</v>
      </c>
      <c r="R356" s="17" t="str">
        <f>VLOOKUP($E356,Samples_Ext!$A:$Y,Samples_Seq!R$2,FALSE)</f>
        <v>Plate</v>
      </c>
      <c r="S356" s="17" t="str">
        <f>VLOOKUP($E356,Samples_Ext!$A:$Y,Samples_Seq!S$2,FALSE)</f>
        <v>None</v>
      </c>
      <c r="T356" s="17" t="str">
        <f>VLOOKUP($E356,Samples_Ext!$A:$Y,Samples_Seq!T$2,FALSE)</f>
        <v>None</v>
      </c>
      <c r="U356" s="17" t="str">
        <f>VLOOKUP($E356,Samples_Ext!$A:$Y,Samples_Seq!U$2,FALSE)</f>
        <v>None</v>
      </c>
      <c r="V356" s="17" t="str">
        <f>VLOOKUP($E356,Samples_Ext!$A:$Y,Samples_Seq!V$2,FALSE)</f>
        <v>None</v>
      </c>
      <c r="W356" s="17" t="str">
        <f>VLOOKUP($E356,Samples_Ext!$A:$Y,Samples_Seq!W$2,FALSE)</f>
        <v>H</v>
      </c>
      <c r="X356" s="17" t="str">
        <f>VLOOKUP($E356,Samples_Ext!$A:$Y,Samples_Seq!X$2,FALSE)</f>
        <v>01</v>
      </c>
      <c r="Y356" s="17" t="str">
        <f>VLOOKUP($E356,Samples_Ext!$A:$Y,Samples_Seq!Y$2,FALSE)</f>
        <v>PC01722</v>
      </c>
      <c r="Z356" s="17">
        <f>VLOOKUP($E356,Samples_Ext!$A:$Y,Samples_Seq!Z$2,FALSE)</f>
        <v>27</v>
      </c>
      <c r="AA356" s="17">
        <f>VLOOKUP($E356,Samples_Ext!$A:$Y,Samples_Seq!AA$2,FALSE)</f>
        <v>61.21</v>
      </c>
      <c r="AB356" s="17">
        <f>VLOOKUP($E356,Samples_Ext!$A:$Y,Samples_Seq!AB$2,FALSE)</f>
        <v>1652.67</v>
      </c>
      <c r="AC356" s="17" t="str">
        <f>VLOOKUP($E356,Samples_Ext!$A:$Y,Samples_Seq!AC$2,FALSE)</f>
        <v>Yes</v>
      </c>
      <c r="AD356" s="17" t="str">
        <f>VLOOKUP($E356,Samples_Ext!$A:$Y,Samples_Seq!AD$2,FALSE)</f>
        <v>No</v>
      </c>
    </row>
    <row r="357" spans="1:30" s="17" customFormat="1" ht="13.8" hidden="1" x14ac:dyDescent="0.3">
      <c r="A357" s="17" t="s">
        <v>1614</v>
      </c>
      <c r="B357" s="17" t="s">
        <v>1842</v>
      </c>
      <c r="C357" s="17" t="s">
        <v>1721</v>
      </c>
      <c r="D357" s="17" t="s">
        <v>1716</v>
      </c>
      <c r="E357" s="17" t="s">
        <v>239</v>
      </c>
      <c r="F357" s="64" t="str">
        <f t="shared" si="5"/>
        <v>SC249449;</v>
      </c>
      <c r="G357" s="17" t="str">
        <f>IFERROR(VLOOKUP($E357,Samples_Ext!$A:$Y,Samples_Seq!G$2,FALSE),"")</f>
        <v>Stool_31</v>
      </c>
      <c r="H357" s="17" t="str">
        <f>VLOOKUP($E357,Samples_Ext!$A:$Y,Samples_Seq!H$2,FALSE)</f>
        <v>Study</v>
      </c>
      <c r="I357" s="17" t="str">
        <f>VLOOKUP($E357,Samples_Ext!$A:$Y,Samples_Seq!I$2,FALSE)</f>
        <v>IE</v>
      </c>
      <c r="J357" s="17">
        <f>VLOOKUP($E357,Samples_Ext!$A:$Y,Samples_Seq!J$2,FALSE)</f>
        <v>31</v>
      </c>
      <c r="K357" s="17" t="str">
        <f>VLOOKUP($E357,Samples_Ext!$A:$Y,Samples_Seq!K$2,FALSE)</f>
        <v>Stool</v>
      </c>
      <c r="L357" s="17" t="str">
        <f>VLOOKUP($E357,Samples_Ext!$A:$Y,Samples_Seq!L$2,FALSE)</f>
        <v>Study</v>
      </c>
      <c r="M357" s="17" t="str">
        <f>VLOOKUP($E357,Samples_Ext!$A:$Y,Samples_Seq!M$2,FALSE)</f>
        <v>sFEMB-001-R-008</v>
      </c>
      <c r="N357" s="17" t="str">
        <f>VLOOKUP($E357,Samples_Ext!$A:$Y,Samples_Seq!N$2,FALSE)</f>
        <v>Qiagen</v>
      </c>
      <c r="O357" s="17" t="str">
        <f>VLOOKUP($E357,Samples_Ext!$A:$Y,Samples_Seq!O$2,FALSE)</f>
        <v>MagAttract PowerMicrobiome Kit</v>
      </c>
      <c r="P357" s="17" t="str">
        <f>VLOOKUP($E357,Samples_Ext!$A:$Y,Samples_Seq!P$2,FALSE)</f>
        <v>KingFisher</v>
      </c>
      <c r="Q357" s="17" t="str">
        <f>VLOOKUP($E357,Samples_Ext!$A:$Y,Samples_Seq!Q$2,FALSE)</f>
        <v>TissueLyzer</v>
      </c>
      <c r="R357" s="17" t="str">
        <f>VLOOKUP($E357,Samples_Ext!$A:$Y,Samples_Seq!R$2,FALSE)</f>
        <v>Plate</v>
      </c>
      <c r="S357" s="17" t="str">
        <f>VLOOKUP($E357,Samples_Ext!$A:$Y,Samples_Seq!S$2,FALSE)</f>
        <v>None</v>
      </c>
      <c r="T357" s="17" t="str">
        <f>VLOOKUP($E357,Samples_Ext!$A:$Y,Samples_Seq!T$2,FALSE)</f>
        <v>None</v>
      </c>
      <c r="U357" s="17" t="str">
        <f>VLOOKUP($E357,Samples_Ext!$A:$Y,Samples_Seq!U$2,FALSE)</f>
        <v>None</v>
      </c>
      <c r="V357" s="17" t="str">
        <f>VLOOKUP($E357,Samples_Ext!$A:$Y,Samples_Seq!V$2,FALSE)</f>
        <v>None</v>
      </c>
      <c r="W357" s="17" t="str">
        <f>VLOOKUP($E357,Samples_Ext!$A:$Y,Samples_Seq!W$2,FALSE)</f>
        <v>H</v>
      </c>
      <c r="X357" s="17" t="str">
        <f>VLOOKUP($E357,Samples_Ext!$A:$Y,Samples_Seq!X$2,FALSE)</f>
        <v>01</v>
      </c>
      <c r="Y357" s="17" t="str">
        <f>VLOOKUP($E357,Samples_Ext!$A:$Y,Samples_Seq!Y$2,FALSE)</f>
        <v>PC01722</v>
      </c>
      <c r="Z357" s="17">
        <f>VLOOKUP($E357,Samples_Ext!$A:$Y,Samples_Seq!Z$2,FALSE)</f>
        <v>27</v>
      </c>
      <c r="AA357" s="17">
        <f>VLOOKUP($E357,Samples_Ext!$A:$Y,Samples_Seq!AA$2,FALSE)</f>
        <v>61.21</v>
      </c>
      <c r="AB357" s="17">
        <f>VLOOKUP($E357,Samples_Ext!$A:$Y,Samples_Seq!AB$2,FALSE)</f>
        <v>1652.67</v>
      </c>
      <c r="AC357" s="17" t="str">
        <f>VLOOKUP($E357,Samples_Ext!$A:$Y,Samples_Seq!AC$2,FALSE)</f>
        <v>Yes</v>
      </c>
      <c r="AD357" s="17" t="str">
        <f>VLOOKUP($E357,Samples_Ext!$A:$Y,Samples_Seq!AD$2,FALSE)</f>
        <v>No</v>
      </c>
    </row>
    <row r="358" spans="1:30" s="17" customFormat="1" ht="13.8" hidden="1" x14ac:dyDescent="0.3">
      <c r="A358" s="17" t="s">
        <v>242</v>
      </c>
      <c r="B358" s="17" t="s">
        <v>2004</v>
      </c>
      <c r="C358" s="17" t="s">
        <v>1969</v>
      </c>
      <c r="D358" s="17" t="s">
        <v>1970</v>
      </c>
      <c r="E358" s="17" t="s">
        <v>242</v>
      </c>
      <c r="F358" s="64" t="str">
        <f t="shared" si="5"/>
        <v>SC249453;</v>
      </c>
      <c r="G358" s="17" t="str">
        <f>IFERROR(VLOOKUP($E358,Samples_Ext!$A:$Y,Samples_Seq!G$2,FALSE),"")</f>
        <v>Stool_1</v>
      </c>
      <c r="H358" s="17" t="str">
        <f>VLOOKUP($E358,Samples_Ext!$A:$Y,Samples_Seq!H$2,FALSE)</f>
        <v>Study</v>
      </c>
      <c r="I358" s="17" t="str">
        <f>VLOOKUP($E358,Samples_Ext!$A:$Y,Samples_Seq!I$2,FALSE)</f>
        <v>IE</v>
      </c>
      <c r="J358" s="17">
        <f>VLOOKUP($E358,Samples_Ext!$A:$Y,Samples_Seq!J$2,FALSE)</f>
        <v>1</v>
      </c>
      <c r="K358" s="17" t="str">
        <f>VLOOKUP($E358,Samples_Ext!$A:$Y,Samples_Seq!K$2,FALSE)</f>
        <v>Stool</v>
      </c>
      <c r="L358" s="17" t="str">
        <f>VLOOKUP($E358,Samples_Ext!$A:$Y,Samples_Seq!L$2,FALSE)</f>
        <v>Study</v>
      </c>
      <c r="M358" s="17" t="str">
        <f>VLOOKUP($E358,Samples_Ext!$A:$Y,Samples_Seq!M$2,FALSE)</f>
        <v>sFEMB-001-R-008</v>
      </c>
      <c r="N358" s="17" t="str">
        <f>VLOOKUP($E358,Samples_Ext!$A:$Y,Samples_Seq!N$2,FALSE)</f>
        <v>Qiagen</v>
      </c>
      <c r="O358" s="17" t="str">
        <f>VLOOKUP($E358,Samples_Ext!$A:$Y,Samples_Seq!O$2,FALSE)</f>
        <v>MagAttract PowerMicrobiome Kit</v>
      </c>
      <c r="P358" s="17" t="str">
        <f>VLOOKUP($E358,Samples_Ext!$A:$Y,Samples_Seq!P$2,FALSE)</f>
        <v>KingFisher</v>
      </c>
      <c r="Q358" s="17" t="str">
        <f>VLOOKUP($E358,Samples_Ext!$A:$Y,Samples_Seq!Q$2,FALSE)</f>
        <v>TissueLyzer</v>
      </c>
      <c r="R358" s="17" t="str">
        <f>VLOOKUP($E358,Samples_Ext!$A:$Y,Samples_Seq!R$2,FALSE)</f>
        <v>Plate</v>
      </c>
      <c r="S358" s="17" t="str">
        <f>VLOOKUP($E358,Samples_Ext!$A:$Y,Samples_Seq!S$2,FALSE)</f>
        <v>None</v>
      </c>
      <c r="T358" s="17" t="str">
        <f>VLOOKUP($E358,Samples_Ext!$A:$Y,Samples_Seq!T$2,FALSE)</f>
        <v>None</v>
      </c>
      <c r="U358" s="17" t="str">
        <f>VLOOKUP($E358,Samples_Ext!$A:$Y,Samples_Seq!U$2,FALSE)</f>
        <v>None</v>
      </c>
      <c r="V358" s="17" t="str">
        <f>VLOOKUP($E358,Samples_Ext!$A:$Y,Samples_Seq!V$2,FALSE)</f>
        <v>None</v>
      </c>
      <c r="W358" s="17" t="str">
        <f>VLOOKUP($E358,Samples_Ext!$A:$Y,Samples_Seq!W$2,FALSE)</f>
        <v>D</v>
      </c>
      <c r="X358" s="17" t="str">
        <f>VLOOKUP($E358,Samples_Ext!$A:$Y,Samples_Seq!X$2,FALSE)</f>
        <v>02</v>
      </c>
      <c r="Y358" s="17" t="str">
        <f>VLOOKUP($E358,Samples_Ext!$A:$Y,Samples_Seq!Y$2,FALSE)</f>
        <v>PC01722</v>
      </c>
      <c r="Z358" s="17">
        <f>VLOOKUP($E358,Samples_Ext!$A:$Y,Samples_Seq!Z$2,FALSE)</f>
        <v>25</v>
      </c>
      <c r="AA358" s="17">
        <f>VLOOKUP($E358,Samples_Ext!$A:$Y,Samples_Seq!AA$2,FALSE)</f>
        <v>47.21</v>
      </c>
      <c r="AB358" s="17">
        <f>VLOOKUP($E358,Samples_Ext!$A:$Y,Samples_Seq!AB$2,FALSE)</f>
        <v>1180.25</v>
      </c>
      <c r="AC358" s="17" t="str">
        <f>VLOOKUP($E358,Samples_Ext!$A:$Y,Samples_Seq!AC$2,FALSE)</f>
        <v>Yes</v>
      </c>
      <c r="AD358" s="17" t="str">
        <f>VLOOKUP($E358,Samples_Ext!$A:$Y,Samples_Seq!AD$2,FALSE)</f>
        <v>No</v>
      </c>
    </row>
    <row r="359" spans="1:30" s="17" customFormat="1" ht="13.8" hidden="1" x14ac:dyDescent="0.3">
      <c r="A359" s="17" t="s">
        <v>1615</v>
      </c>
      <c r="B359" s="17" t="s">
        <v>1846</v>
      </c>
      <c r="C359" s="17" t="s">
        <v>1715</v>
      </c>
      <c r="D359" s="17" t="s">
        <v>1716</v>
      </c>
      <c r="E359" s="17" t="s">
        <v>242</v>
      </c>
      <c r="F359" s="64" t="str">
        <f t="shared" si="5"/>
        <v>SC249453;</v>
      </c>
      <c r="G359" s="17" t="str">
        <f>IFERROR(VLOOKUP($E359,Samples_Ext!$A:$Y,Samples_Seq!G$2,FALSE),"")</f>
        <v>Stool_1</v>
      </c>
      <c r="H359" s="17" t="str">
        <f>VLOOKUP($E359,Samples_Ext!$A:$Y,Samples_Seq!H$2,FALSE)</f>
        <v>Study</v>
      </c>
      <c r="I359" s="17" t="str">
        <f>VLOOKUP($E359,Samples_Ext!$A:$Y,Samples_Seq!I$2,FALSE)</f>
        <v>IE</v>
      </c>
      <c r="J359" s="17">
        <f>VLOOKUP($E359,Samples_Ext!$A:$Y,Samples_Seq!J$2,FALSE)</f>
        <v>1</v>
      </c>
      <c r="K359" s="17" t="str">
        <f>VLOOKUP($E359,Samples_Ext!$A:$Y,Samples_Seq!K$2,FALSE)</f>
        <v>Stool</v>
      </c>
      <c r="L359" s="17" t="str">
        <f>VLOOKUP($E359,Samples_Ext!$A:$Y,Samples_Seq!L$2,FALSE)</f>
        <v>Study</v>
      </c>
      <c r="M359" s="17" t="str">
        <f>VLOOKUP($E359,Samples_Ext!$A:$Y,Samples_Seq!M$2,FALSE)</f>
        <v>sFEMB-001-R-008</v>
      </c>
      <c r="N359" s="17" t="str">
        <f>VLOOKUP($E359,Samples_Ext!$A:$Y,Samples_Seq!N$2,FALSE)</f>
        <v>Qiagen</v>
      </c>
      <c r="O359" s="17" t="str">
        <f>VLOOKUP($E359,Samples_Ext!$A:$Y,Samples_Seq!O$2,FALSE)</f>
        <v>MagAttract PowerMicrobiome Kit</v>
      </c>
      <c r="P359" s="17" t="str">
        <f>VLOOKUP($E359,Samples_Ext!$A:$Y,Samples_Seq!P$2,FALSE)</f>
        <v>KingFisher</v>
      </c>
      <c r="Q359" s="17" t="str">
        <f>VLOOKUP($E359,Samples_Ext!$A:$Y,Samples_Seq!Q$2,FALSE)</f>
        <v>TissueLyzer</v>
      </c>
      <c r="R359" s="17" t="str">
        <f>VLOOKUP($E359,Samples_Ext!$A:$Y,Samples_Seq!R$2,FALSE)</f>
        <v>Plate</v>
      </c>
      <c r="S359" s="17" t="str">
        <f>VLOOKUP($E359,Samples_Ext!$A:$Y,Samples_Seq!S$2,FALSE)</f>
        <v>None</v>
      </c>
      <c r="T359" s="17" t="str">
        <f>VLOOKUP($E359,Samples_Ext!$A:$Y,Samples_Seq!T$2,FALSE)</f>
        <v>None</v>
      </c>
      <c r="U359" s="17" t="str">
        <f>VLOOKUP($E359,Samples_Ext!$A:$Y,Samples_Seq!U$2,FALSE)</f>
        <v>None</v>
      </c>
      <c r="V359" s="17" t="str">
        <f>VLOOKUP($E359,Samples_Ext!$A:$Y,Samples_Seq!V$2,FALSE)</f>
        <v>None</v>
      </c>
      <c r="W359" s="17" t="str">
        <f>VLOOKUP($E359,Samples_Ext!$A:$Y,Samples_Seq!W$2,FALSE)</f>
        <v>D</v>
      </c>
      <c r="X359" s="17" t="str">
        <f>VLOOKUP($E359,Samples_Ext!$A:$Y,Samples_Seq!X$2,FALSE)</f>
        <v>02</v>
      </c>
      <c r="Y359" s="17" t="str">
        <f>VLOOKUP($E359,Samples_Ext!$A:$Y,Samples_Seq!Y$2,FALSE)</f>
        <v>PC01722</v>
      </c>
      <c r="Z359" s="17">
        <f>VLOOKUP($E359,Samples_Ext!$A:$Y,Samples_Seq!Z$2,FALSE)</f>
        <v>25</v>
      </c>
      <c r="AA359" s="17">
        <f>VLOOKUP($E359,Samples_Ext!$A:$Y,Samples_Seq!AA$2,FALSE)</f>
        <v>47.21</v>
      </c>
      <c r="AB359" s="17">
        <f>VLOOKUP($E359,Samples_Ext!$A:$Y,Samples_Seq!AB$2,FALSE)</f>
        <v>1180.25</v>
      </c>
      <c r="AC359" s="17" t="str">
        <f>VLOOKUP($E359,Samples_Ext!$A:$Y,Samples_Seq!AC$2,FALSE)</f>
        <v>Yes</v>
      </c>
      <c r="AD359" s="17" t="str">
        <f>VLOOKUP($E359,Samples_Ext!$A:$Y,Samples_Seq!AD$2,FALSE)</f>
        <v>No</v>
      </c>
    </row>
    <row r="360" spans="1:30" s="17" customFormat="1" ht="13.8" hidden="1" x14ac:dyDescent="0.3">
      <c r="A360" s="17" t="s">
        <v>1616</v>
      </c>
      <c r="B360" s="17" t="s">
        <v>1847</v>
      </c>
      <c r="C360" s="17" t="s">
        <v>1721</v>
      </c>
      <c r="D360" s="17" t="s">
        <v>1716</v>
      </c>
      <c r="E360" s="17" t="s">
        <v>242</v>
      </c>
      <c r="F360" s="64" t="str">
        <f t="shared" si="5"/>
        <v>SC249453;</v>
      </c>
      <c r="G360" s="17" t="str">
        <f>IFERROR(VLOOKUP($E360,Samples_Ext!$A:$Y,Samples_Seq!G$2,FALSE),"")</f>
        <v>Stool_1</v>
      </c>
      <c r="H360" s="17" t="str">
        <f>VLOOKUP($E360,Samples_Ext!$A:$Y,Samples_Seq!H$2,FALSE)</f>
        <v>Study</v>
      </c>
      <c r="I360" s="17" t="str">
        <f>VLOOKUP($E360,Samples_Ext!$A:$Y,Samples_Seq!I$2,FALSE)</f>
        <v>IE</v>
      </c>
      <c r="J360" s="17">
        <f>VLOOKUP($E360,Samples_Ext!$A:$Y,Samples_Seq!J$2,FALSE)</f>
        <v>1</v>
      </c>
      <c r="K360" s="17" t="str">
        <f>VLOOKUP($E360,Samples_Ext!$A:$Y,Samples_Seq!K$2,FALSE)</f>
        <v>Stool</v>
      </c>
      <c r="L360" s="17" t="str">
        <f>VLOOKUP($E360,Samples_Ext!$A:$Y,Samples_Seq!L$2,FALSE)</f>
        <v>Study</v>
      </c>
      <c r="M360" s="17" t="str">
        <f>VLOOKUP($E360,Samples_Ext!$A:$Y,Samples_Seq!M$2,FALSE)</f>
        <v>sFEMB-001-R-008</v>
      </c>
      <c r="N360" s="17" t="str">
        <f>VLOOKUP($E360,Samples_Ext!$A:$Y,Samples_Seq!N$2,FALSE)</f>
        <v>Qiagen</v>
      </c>
      <c r="O360" s="17" t="str">
        <f>VLOOKUP($E360,Samples_Ext!$A:$Y,Samples_Seq!O$2,FALSE)</f>
        <v>MagAttract PowerMicrobiome Kit</v>
      </c>
      <c r="P360" s="17" t="str">
        <f>VLOOKUP($E360,Samples_Ext!$A:$Y,Samples_Seq!P$2,FALSE)</f>
        <v>KingFisher</v>
      </c>
      <c r="Q360" s="17" t="str">
        <f>VLOOKUP($E360,Samples_Ext!$A:$Y,Samples_Seq!Q$2,FALSE)</f>
        <v>TissueLyzer</v>
      </c>
      <c r="R360" s="17" t="str">
        <f>VLOOKUP($E360,Samples_Ext!$A:$Y,Samples_Seq!R$2,FALSE)</f>
        <v>Plate</v>
      </c>
      <c r="S360" s="17" t="str">
        <f>VLOOKUP($E360,Samples_Ext!$A:$Y,Samples_Seq!S$2,FALSE)</f>
        <v>None</v>
      </c>
      <c r="T360" s="17" t="str">
        <f>VLOOKUP($E360,Samples_Ext!$A:$Y,Samples_Seq!T$2,FALSE)</f>
        <v>None</v>
      </c>
      <c r="U360" s="17" t="str">
        <f>VLOOKUP($E360,Samples_Ext!$A:$Y,Samples_Seq!U$2,FALSE)</f>
        <v>None</v>
      </c>
      <c r="V360" s="17" t="str">
        <f>VLOOKUP($E360,Samples_Ext!$A:$Y,Samples_Seq!V$2,FALSE)</f>
        <v>None</v>
      </c>
      <c r="W360" s="17" t="str">
        <f>VLOOKUP($E360,Samples_Ext!$A:$Y,Samples_Seq!W$2,FALSE)</f>
        <v>D</v>
      </c>
      <c r="X360" s="17" t="str">
        <f>VLOOKUP($E360,Samples_Ext!$A:$Y,Samples_Seq!X$2,FALSE)</f>
        <v>02</v>
      </c>
      <c r="Y360" s="17" t="str">
        <f>VLOOKUP($E360,Samples_Ext!$A:$Y,Samples_Seq!Y$2,FALSE)</f>
        <v>PC01722</v>
      </c>
      <c r="Z360" s="17">
        <f>VLOOKUP($E360,Samples_Ext!$A:$Y,Samples_Seq!Z$2,FALSE)</f>
        <v>25</v>
      </c>
      <c r="AA360" s="17">
        <f>VLOOKUP($E360,Samples_Ext!$A:$Y,Samples_Seq!AA$2,FALSE)</f>
        <v>47.21</v>
      </c>
      <c r="AB360" s="17">
        <f>VLOOKUP($E360,Samples_Ext!$A:$Y,Samples_Seq!AB$2,FALSE)</f>
        <v>1180.25</v>
      </c>
      <c r="AC360" s="17" t="str">
        <f>VLOOKUP($E360,Samples_Ext!$A:$Y,Samples_Seq!AC$2,FALSE)</f>
        <v>Yes</v>
      </c>
      <c r="AD360" s="17" t="str">
        <f>VLOOKUP($E360,Samples_Ext!$A:$Y,Samples_Seq!AD$2,FALSE)</f>
        <v>No</v>
      </c>
    </row>
    <row r="361" spans="1:30" s="17" customFormat="1" ht="13.8" hidden="1" x14ac:dyDescent="0.3">
      <c r="A361" s="17" t="s">
        <v>1852</v>
      </c>
      <c r="B361" s="17" t="s">
        <v>1853</v>
      </c>
      <c r="C361" s="17" t="s">
        <v>1721</v>
      </c>
      <c r="D361" s="17" t="s">
        <v>1716</v>
      </c>
      <c r="E361" s="17" t="s">
        <v>299</v>
      </c>
      <c r="F361" s="64" t="str">
        <f t="shared" si="5"/>
        <v>SC253183;</v>
      </c>
      <c r="G361" s="17" t="str">
        <f>IFERROR(VLOOKUP($E361,Samples_Ext!$A:$Y,Samples_Seq!G$2,FALSE),"")</f>
        <v>Stool_58</v>
      </c>
      <c r="H361" s="17" t="str">
        <f>VLOOKUP($E361,Samples_Ext!$A:$Y,Samples_Seq!H$2,FALSE)</f>
        <v>Study</v>
      </c>
      <c r="I361" s="17" t="str">
        <f>VLOOKUP($E361,Samples_Ext!$A:$Y,Samples_Seq!I$2,FALSE)</f>
        <v>IE</v>
      </c>
      <c r="J361" s="17">
        <f>VLOOKUP($E361,Samples_Ext!$A:$Y,Samples_Seq!J$2,FALSE)</f>
        <v>58</v>
      </c>
      <c r="K361" s="17" t="str">
        <f>VLOOKUP($E361,Samples_Ext!$A:$Y,Samples_Seq!K$2,FALSE)</f>
        <v>Stool</v>
      </c>
      <c r="L361" s="17" t="str">
        <f>VLOOKUP($E361,Samples_Ext!$A:$Y,Samples_Seq!L$2,FALSE)</f>
        <v>Study</v>
      </c>
      <c r="M361" s="17" t="str">
        <f>VLOOKUP($E361,Samples_Ext!$A:$Y,Samples_Seq!M$2,FALSE)</f>
        <v>sFEMB-001-R-009</v>
      </c>
      <c r="N361" s="17" t="str">
        <f>VLOOKUP($E361,Samples_Ext!$A:$Y,Samples_Seq!N$2,FALSE)</f>
        <v>Qiagen</v>
      </c>
      <c r="O361" s="17" t="str">
        <f>VLOOKUP($E361,Samples_Ext!$A:$Y,Samples_Seq!O$2,FALSE)</f>
        <v>QIAamp with Modifications</v>
      </c>
      <c r="P361" s="17" t="str">
        <f>VLOOKUP($E361,Samples_Ext!$A:$Y,Samples_Seq!P$2,FALSE)</f>
        <v>None</v>
      </c>
      <c r="Q361" s="17" t="str">
        <f>VLOOKUP($E361,Samples_Ext!$A:$Y,Samples_Seq!Q$2,FALSE)</f>
        <v>Vertical</v>
      </c>
      <c r="R361" s="17" t="str">
        <f>VLOOKUP($E361,Samples_Ext!$A:$Y,Samples_Seq!R$2,FALSE)</f>
        <v>Tubes</v>
      </c>
      <c r="S361" s="17" t="str">
        <f>VLOOKUP($E361,Samples_Ext!$A:$Y,Samples_Seq!S$2,FALSE)</f>
        <v>None</v>
      </c>
      <c r="T361" s="17" t="str">
        <f>VLOOKUP($E361,Samples_Ext!$A:$Y,Samples_Seq!T$2,FALSE)</f>
        <v>None</v>
      </c>
      <c r="U361" s="17" t="str">
        <f>VLOOKUP($E361,Samples_Ext!$A:$Y,Samples_Seq!U$2,FALSE)</f>
        <v>None</v>
      </c>
      <c r="V361" s="17" t="str">
        <f>VLOOKUP($E361,Samples_Ext!$A:$Y,Samples_Seq!V$2,FALSE)</f>
        <v>None</v>
      </c>
      <c r="W361" s="17" t="str">
        <f>VLOOKUP($E361,Samples_Ext!$A:$Y,Samples_Seq!W$2,FALSE)</f>
        <v>C</v>
      </c>
      <c r="X361" s="17" t="str">
        <f>VLOOKUP($E361,Samples_Ext!$A:$Y,Samples_Seq!X$2,FALSE)</f>
        <v>01</v>
      </c>
      <c r="Y361" s="17" t="str">
        <f>VLOOKUP($E361,Samples_Ext!$A:$Y,Samples_Seq!Y$2,FALSE)</f>
        <v>PC01913</v>
      </c>
      <c r="Z361" s="17">
        <f>VLOOKUP($E361,Samples_Ext!$A:$Y,Samples_Seq!Z$2,FALSE)</f>
        <v>20.399999999999999</v>
      </c>
      <c r="AA361" s="17">
        <f>VLOOKUP($E361,Samples_Ext!$A:$Y,Samples_Seq!AA$2,FALSE)</f>
        <v>9.4700000000000006</v>
      </c>
      <c r="AB361" s="17">
        <f>VLOOKUP($E361,Samples_Ext!$A:$Y,Samples_Seq!AB$2,FALSE)</f>
        <v>193.18799999999999</v>
      </c>
      <c r="AC361" s="17" t="str">
        <f>VLOOKUP($E361,Samples_Ext!$A:$Y,Samples_Seq!AC$2,FALSE)</f>
        <v>Yes</v>
      </c>
      <c r="AD361" s="17" t="str">
        <f>VLOOKUP($E361,Samples_Ext!$A:$Y,Samples_Seq!AD$2,FALSE)</f>
        <v>No</v>
      </c>
    </row>
    <row r="362" spans="1:30" s="17" customFormat="1" ht="13.8" hidden="1" x14ac:dyDescent="0.3">
      <c r="A362" s="17" t="s">
        <v>2009</v>
      </c>
      <c r="B362" s="17" t="s">
        <v>2010</v>
      </c>
      <c r="C362" s="17" t="s">
        <v>1969</v>
      </c>
      <c r="D362" s="17" t="s">
        <v>1970</v>
      </c>
      <c r="E362" s="17" t="s">
        <v>299</v>
      </c>
      <c r="F362" s="64" t="str">
        <f t="shared" si="5"/>
        <v>SC253183;</v>
      </c>
      <c r="G362" s="17" t="str">
        <f>IFERROR(VLOOKUP($E362,Samples_Ext!$A:$Y,Samples_Seq!G$2,FALSE),"")</f>
        <v>Stool_58</v>
      </c>
      <c r="H362" s="17" t="str">
        <f>VLOOKUP($E362,Samples_Ext!$A:$Y,Samples_Seq!H$2,FALSE)</f>
        <v>Study</v>
      </c>
      <c r="I362" s="17" t="str">
        <f>VLOOKUP($E362,Samples_Ext!$A:$Y,Samples_Seq!I$2,FALSE)</f>
        <v>IE</v>
      </c>
      <c r="J362" s="17">
        <f>VLOOKUP($E362,Samples_Ext!$A:$Y,Samples_Seq!J$2,FALSE)</f>
        <v>58</v>
      </c>
      <c r="K362" s="17" t="str">
        <f>VLOOKUP($E362,Samples_Ext!$A:$Y,Samples_Seq!K$2,FALSE)</f>
        <v>Stool</v>
      </c>
      <c r="L362" s="17" t="str">
        <f>VLOOKUP($E362,Samples_Ext!$A:$Y,Samples_Seq!L$2,FALSE)</f>
        <v>Study</v>
      </c>
      <c r="M362" s="17" t="str">
        <f>VLOOKUP($E362,Samples_Ext!$A:$Y,Samples_Seq!M$2,FALSE)</f>
        <v>sFEMB-001-R-009</v>
      </c>
      <c r="N362" s="17" t="str">
        <f>VLOOKUP($E362,Samples_Ext!$A:$Y,Samples_Seq!N$2,FALSE)</f>
        <v>Qiagen</v>
      </c>
      <c r="O362" s="17" t="str">
        <f>VLOOKUP($E362,Samples_Ext!$A:$Y,Samples_Seq!O$2,FALSE)</f>
        <v>QIAamp with Modifications</v>
      </c>
      <c r="P362" s="17" t="str">
        <f>VLOOKUP($E362,Samples_Ext!$A:$Y,Samples_Seq!P$2,FALSE)</f>
        <v>None</v>
      </c>
      <c r="Q362" s="17" t="str">
        <f>VLOOKUP($E362,Samples_Ext!$A:$Y,Samples_Seq!Q$2,FALSE)</f>
        <v>Vertical</v>
      </c>
      <c r="R362" s="17" t="str">
        <f>VLOOKUP($E362,Samples_Ext!$A:$Y,Samples_Seq!R$2,FALSE)</f>
        <v>Tubes</v>
      </c>
      <c r="S362" s="17" t="str">
        <f>VLOOKUP($E362,Samples_Ext!$A:$Y,Samples_Seq!S$2,FALSE)</f>
        <v>None</v>
      </c>
      <c r="T362" s="17" t="str">
        <f>VLOOKUP($E362,Samples_Ext!$A:$Y,Samples_Seq!T$2,FALSE)</f>
        <v>None</v>
      </c>
      <c r="U362" s="17" t="str">
        <f>VLOOKUP($E362,Samples_Ext!$A:$Y,Samples_Seq!U$2,FALSE)</f>
        <v>None</v>
      </c>
      <c r="V362" s="17" t="str">
        <f>VLOOKUP($E362,Samples_Ext!$A:$Y,Samples_Seq!V$2,FALSE)</f>
        <v>None</v>
      </c>
      <c r="W362" s="17" t="str">
        <f>VLOOKUP($E362,Samples_Ext!$A:$Y,Samples_Seq!W$2,FALSE)</f>
        <v>C</v>
      </c>
      <c r="X362" s="17" t="str">
        <f>VLOOKUP($E362,Samples_Ext!$A:$Y,Samples_Seq!X$2,FALSE)</f>
        <v>01</v>
      </c>
      <c r="Y362" s="17" t="str">
        <f>VLOOKUP($E362,Samples_Ext!$A:$Y,Samples_Seq!Y$2,FALSE)</f>
        <v>PC01913</v>
      </c>
      <c r="Z362" s="17">
        <f>VLOOKUP($E362,Samples_Ext!$A:$Y,Samples_Seq!Z$2,FALSE)</f>
        <v>20.399999999999999</v>
      </c>
      <c r="AA362" s="17">
        <f>VLOOKUP($E362,Samples_Ext!$A:$Y,Samples_Seq!AA$2,FALSE)</f>
        <v>9.4700000000000006</v>
      </c>
      <c r="AB362" s="17">
        <f>VLOOKUP($E362,Samples_Ext!$A:$Y,Samples_Seq!AB$2,FALSE)</f>
        <v>193.18799999999999</v>
      </c>
      <c r="AC362" s="17" t="str">
        <f>VLOOKUP($E362,Samples_Ext!$A:$Y,Samples_Seq!AC$2,FALSE)</f>
        <v>Yes</v>
      </c>
      <c r="AD362" s="17" t="str">
        <f>VLOOKUP($E362,Samples_Ext!$A:$Y,Samples_Seq!AD$2,FALSE)</f>
        <v>No</v>
      </c>
    </row>
    <row r="363" spans="1:30" s="17" customFormat="1" ht="13.8" hidden="1" x14ac:dyDescent="0.3">
      <c r="A363" s="17" t="s">
        <v>1854</v>
      </c>
      <c r="B363" s="17" t="s">
        <v>1855</v>
      </c>
      <c r="C363" s="17" t="s">
        <v>1721</v>
      </c>
      <c r="D363" s="17" t="s">
        <v>1716</v>
      </c>
      <c r="E363" s="17" t="s">
        <v>300</v>
      </c>
      <c r="F363" s="64" t="str">
        <f t="shared" si="5"/>
        <v>SC253184;</v>
      </c>
      <c r="G363" s="17" t="str">
        <f>IFERROR(VLOOKUP($E363,Samples_Ext!$A:$Y,Samples_Seq!G$2,FALSE),"")</f>
        <v>Stool_27</v>
      </c>
      <c r="H363" s="17" t="str">
        <f>VLOOKUP($E363,Samples_Ext!$A:$Y,Samples_Seq!H$2,FALSE)</f>
        <v>Study</v>
      </c>
      <c r="I363" s="17" t="str">
        <f>VLOOKUP($E363,Samples_Ext!$A:$Y,Samples_Seq!I$2,FALSE)</f>
        <v>IE</v>
      </c>
      <c r="J363" s="17">
        <f>VLOOKUP($E363,Samples_Ext!$A:$Y,Samples_Seq!J$2,FALSE)</f>
        <v>27</v>
      </c>
      <c r="K363" s="17" t="str">
        <f>VLOOKUP($E363,Samples_Ext!$A:$Y,Samples_Seq!K$2,FALSE)</f>
        <v>Stool</v>
      </c>
      <c r="L363" s="17" t="str">
        <f>VLOOKUP($E363,Samples_Ext!$A:$Y,Samples_Seq!L$2,FALSE)</f>
        <v>Study</v>
      </c>
      <c r="M363" s="17" t="str">
        <f>VLOOKUP($E363,Samples_Ext!$A:$Y,Samples_Seq!M$2,FALSE)</f>
        <v>sFEMB-001-R-009</v>
      </c>
      <c r="N363" s="17" t="str">
        <f>VLOOKUP($E363,Samples_Ext!$A:$Y,Samples_Seq!N$2,FALSE)</f>
        <v>Qiagen</v>
      </c>
      <c r="O363" s="17" t="str">
        <f>VLOOKUP($E363,Samples_Ext!$A:$Y,Samples_Seq!O$2,FALSE)</f>
        <v>QIAamp with Modifications</v>
      </c>
      <c r="P363" s="17" t="str">
        <f>VLOOKUP($E363,Samples_Ext!$A:$Y,Samples_Seq!P$2,FALSE)</f>
        <v>None</v>
      </c>
      <c r="Q363" s="17" t="str">
        <f>VLOOKUP($E363,Samples_Ext!$A:$Y,Samples_Seq!Q$2,FALSE)</f>
        <v>Vertical</v>
      </c>
      <c r="R363" s="17" t="str">
        <f>VLOOKUP($E363,Samples_Ext!$A:$Y,Samples_Seq!R$2,FALSE)</f>
        <v>Tubes</v>
      </c>
      <c r="S363" s="17" t="str">
        <f>VLOOKUP($E363,Samples_Ext!$A:$Y,Samples_Seq!S$2,FALSE)</f>
        <v>None</v>
      </c>
      <c r="T363" s="17" t="str">
        <f>VLOOKUP($E363,Samples_Ext!$A:$Y,Samples_Seq!T$2,FALSE)</f>
        <v>None</v>
      </c>
      <c r="U363" s="17" t="str">
        <f>VLOOKUP($E363,Samples_Ext!$A:$Y,Samples_Seq!U$2,FALSE)</f>
        <v>None</v>
      </c>
      <c r="V363" s="17" t="str">
        <f>VLOOKUP($E363,Samples_Ext!$A:$Y,Samples_Seq!V$2,FALSE)</f>
        <v>None</v>
      </c>
      <c r="W363" s="17" t="str">
        <f>VLOOKUP($E363,Samples_Ext!$A:$Y,Samples_Seq!W$2,FALSE)</f>
        <v>D</v>
      </c>
      <c r="X363" s="17" t="str">
        <f>VLOOKUP($E363,Samples_Ext!$A:$Y,Samples_Seq!X$2,FALSE)</f>
        <v>01</v>
      </c>
      <c r="Y363" s="17" t="str">
        <f>VLOOKUP($E363,Samples_Ext!$A:$Y,Samples_Seq!Y$2,FALSE)</f>
        <v>PC01913</v>
      </c>
      <c r="Z363" s="17">
        <f>VLOOKUP($E363,Samples_Ext!$A:$Y,Samples_Seq!Z$2,FALSE)</f>
        <v>22.8</v>
      </c>
      <c r="AA363" s="17">
        <f>VLOOKUP($E363,Samples_Ext!$A:$Y,Samples_Seq!AA$2,FALSE)</f>
        <v>12.200000000000001</v>
      </c>
      <c r="AB363" s="17">
        <f>VLOOKUP($E363,Samples_Ext!$A:$Y,Samples_Seq!AB$2,FALSE)</f>
        <v>278.16000000000003</v>
      </c>
      <c r="AC363" s="17" t="str">
        <f>VLOOKUP($E363,Samples_Ext!$A:$Y,Samples_Seq!AC$2,FALSE)</f>
        <v>Yes</v>
      </c>
      <c r="AD363" s="17" t="str">
        <f>VLOOKUP($E363,Samples_Ext!$A:$Y,Samples_Seq!AD$2,FALSE)</f>
        <v>No</v>
      </c>
    </row>
    <row r="364" spans="1:30" s="17" customFormat="1" ht="13.8" hidden="1" x14ac:dyDescent="0.3">
      <c r="A364" s="17" t="s">
        <v>2011</v>
      </c>
      <c r="B364" s="17" t="s">
        <v>2012</v>
      </c>
      <c r="C364" s="17" t="s">
        <v>1969</v>
      </c>
      <c r="D364" s="17" t="s">
        <v>1970</v>
      </c>
      <c r="E364" s="17" t="s">
        <v>300</v>
      </c>
      <c r="F364" s="64" t="str">
        <f t="shared" si="5"/>
        <v>SC253184;</v>
      </c>
      <c r="G364" s="17" t="str">
        <f>IFERROR(VLOOKUP($E364,Samples_Ext!$A:$Y,Samples_Seq!G$2,FALSE),"")</f>
        <v>Stool_27</v>
      </c>
      <c r="H364" s="17" t="str">
        <f>VLOOKUP($E364,Samples_Ext!$A:$Y,Samples_Seq!H$2,FALSE)</f>
        <v>Study</v>
      </c>
      <c r="I364" s="17" t="str">
        <f>VLOOKUP($E364,Samples_Ext!$A:$Y,Samples_Seq!I$2,FALSE)</f>
        <v>IE</v>
      </c>
      <c r="J364" s="17">
        <f>VLOOKUP($E364,Samples_Ext!$A:$Y,Samples_Seq!J$2,FALSE)</f>
        <v>27</v>
      </c>
      <c r="K364" s="17" t="str">
        <f>VLOOKUP($E364,Samples_Ext!$A:$Y,Samples_Seq!K$2,FALSE)</f>
        <v>Stool</v>
      </c>
      <c r="L364" s="17" t="str">
        <f>VLOOKUP($E364,Samples_Ext!$A:$Y,Samples_Seq!L$2,FALSE)</f>
        <v>Study</v>
      </c>
      <c r="M364" s="17" t="str">
        <f>VLOOKUP($E364,Samples_Ext!$A:$Y,Samples_Seq!M$2,FALSE)</f>
        <v>sFEMB-001-R-009</v>
      </c>
      <c r="N364" s="17" t="str">
        <f>VLOOKUP($E364,Samples_Ext!$A:$Y,Samples_Seq!N$2,FALSE)</f>
        <v>Qiagen</v>
      </c>
      <c r="O364" s="17" t="str">
        <f>VLOOKUP($E364,Samples_Ext!$A:$Y,Samples_Seq!O$2,FALSE)</f>
        <v>QIAamp with Modifications</v>
      </c>
      <c r="P364" s="17" t="str">
        <f>VLOOKUP($E364,Samples_Ext!$A:$Y,Samples_Seq!P$2,FALSE)</f>
        <v>None</v>
      </c>
      <c r="Q364" s="17" t="str">
        <f>VLOOKUP($E364,Samples_Ext!$A:$Y,Samples_Seq!Q$2,FALSE)</f>
        <v>Vertical</v>
      </c>
      <c r="R364" s="17" t="str">
        <f>VLOOKUP($E364,Samples_Ext!$A:$Y,Samples_Seq!R$2,FALSE)</f>
        <v>Tubes</v>
      </c>
      <c r="S364" s="17" t="str">
        <f>VLOOKUP($E364,Samples_Ext!$A:$Y,Samples_Seq!S$2,FALSE)</f>
        <v>None</v>
      </c>
      <c r="T364" s="17" t="str">
        <f>VLOOKUP($E364,Samples_Ext!$A:$Y,Samples_Seq!T$2,FALSE)</f>
        <v>None</v>
      </c>
      <c r="U364" s="17" t="str">
        <f>VLOOKUP($E364,Samples_Ext!$A:$Y,Samples_Seq!U$2,FALSE)</f>
        <v>None</v>
      </c>
      <c r="V364" s="17" t="str">
        <f>VLOOKUP($E364,Samples_Ext!$A:$Y,Samples_Seq!V$2,FALSE)</f>
        <v>None</v>
      </c>
      <c r="W364" s="17" t="str">
        <f>VLOOKUP($E364,Samples_Ext!$A:$Y,Samples_Seq!W$2,FALSE)</f>
        <v>D</v>
      </c>
      <c r="X364" s="17" t="str">
        <f>VLOOKUP($E364,Samples_Ext!$A:$Y,Samples_Seq!X$2,FALSE)</f>
        <v>01</v>
      </c>
      <c r="Y364" s="17" t="str">
        <f>VLOOKUP($E364,Samples_Ext!$A:$Y,Samples_Seq!Y$2,FALSE)</f>
        <v>PC01913</v>
      </c>
      <c r="Z364" s="17">
        <f>VLOOKUP($E364,Samples_Ext!$A:$Y,Samples_Seq!Z$2,FALSE)</f>
        <v>22.8</v>
      </c>
      <c r="AA364" s="17">
        <f>VLOOKUP($E364,Samples_Ext!$A:$Y,Samples_Seq!AA$2,FALSE)</f>
        <v>12.200000000000001</v>
      </c>
      <c r="AB364" s="17">
        <f>VLOOKUP($E364,Samples_Ext!$A:$Y,Samples_Seq!AB$2,FALSE)</f>
        <v>278.16000000000003</v>
      </c>
      <c r="AC364" s="17" t="str">
        <f>VLOOKUP($E364,Samples_Ext!$A:$Y,Samples_Seq!AC$2,FALSE)</f>
        <v>Yes</v>
      </c>
      <c r="AD364" s="17" t="str">
        <f>VLOOKUP($E364,Samples_Ext!$A:$Y,Samples_Seq!AD$2,FALSE)</f>
        <v>No</v>
      </c>
    </row>
    <row r="365" spans="1:30" s="17" customFormat="1" ht="13.8" hidden="1" x14ac:dyDescent="0.3">
      <c r="A365" s="17" t="s">
        <v>304</v>
      </c>
      <c r="B365" s="17" t="s">
        <v>1859</v>
      </c>
      <c r="C365" s="17" t="s">
        <v>1721</v>
      </c>
      <c r="D365" s="17" t="s">
        <v>1716</v>
      </c>
      <c r="E365" s="17" t="s">
        <v>304</v>
      </c>
      <c r="F365" s="64" t="str">
        <f t="shared" si="5"/>
        <v>SC253188;</v>
      </c>
      <c r="G365" s="17" t="str">
        <f>IFERROR(VLOOKUP($E365,Samples_Ext!$A:$Y,Samples_Seq!G$2,FALSE),"")</f>
        <v>Stool_34</v>
      </c>
      <c r="H365" s="17" t="str">
        <f>VLOOKUP($E365,Samples_Ext!$A:$Y,Samples_Seq!H$2,FALSE)</f>
        <v>Study</v>
      </c>
      <c r="I365" s="17" t="str">
        <f>VLOOKUP($E365,Samples_Ext!$A:$Y,Samples_Seq!I$2,FALSE)</f>
        <v>IE</v>
      </c>
      <c r="J365" s="17">
        <f>VLOOKUP($E365,Samples_Ext!$A:$Y,Samples_Seq!J$2,FALSE)</f>
        <v>34</v>
      </c>
      <c r="K365" s="17" t="str">
        <f>VLOOKUP($E365,Samples_Ext!$A:$Y,Samples_Seq!K$2,FALSE)</f>
        <v>Stool</v>
      </c>
      <c r="L365" s="17" t="str">
        <f>VLOOKUP($E365,Samples_Ext!$A:$Y,Samples_Seq!L$2,FALSE)</f>
        <v>Study</v>
      </c>
      <c r="M365" s="17" t="str">
        <f>VLOOKUP($E365,Samples_Ext!$A:$Y,Samples_Seq!M$2,FALSE)</f>
        <v>sFEMB-001-R-009</v>
      </c>
      <c r="N365" s="17" t="str">
        <f>VLOOKUP($E365,Samples_Ext!$A:$Y,Samples_Seq!N$2,FALSE)</f>
        <v>Qiagen</v>
      </c>
      <c r="O365" s="17" t="str">
        <f>VLOOKUP($E365,Samples_Ext!$A:$Y,Samples_Seq!O$2,FALSE)</f>
        <v>QIAamp with Modifications</v>
      </c>
      <c r="P365" s="17" t="str">
        <f>VLOOKUP($E365,Samples_Ext!$A:$Y,Samples_Seq!P$2,FALSE)</f>
        <v>None</v>
      </c>
      <c r="Q365" s="17" t="str">
        <f>VLOOKUP($E365,Samples_Ext!$A:$Y,Samples_Seq!Q$2,FALSE)</f>
        <v>Vertical</v>
      </c>
      <c r="R365" s="17" t="str">
        <f>VLOOKUP($E365,Samples_Ext!$A:$Y,Samples_Seq!R$2,FALSE)</f>
        <v>Tubes</v>
      </c>
      <c r="S365" s="17" t="str">
        <f>VLOOKUP($E365,Samples_Ext!$A:$Y,Samples_Seq!S$2,FALSE)</f>
        <v>None</v>
      </c>
      <c r="T365" s="17" t="str">
        <f>VLOOKUP($E365,Samples_Ext!$A:$Y,Samples_Seq!T$2,FALSE)</f>
        <v>None</v>
      </c>
      <c r="U365" s="17" t="str">
        <f>VLOOKUP($E365,Samples_Ext!$A:$Y,Samples_Seq!U$2,FALSE)</f>
        <v>None</v>
      </c>
      <c r="V365" s="17" t="str">
        <f>VLOOKUP($E365,Samples_Ext!$A:$Y,Samples_Seq!V$2,FALSE)</f>
        <v>None</v>
      </c>
      <c r="W365" s="17" t="str">
        <f>VLOOKUP($E365,Samples_Ext!$A:$Y,Samples_Seq!W$2,FALSE)</f>
        <v>H</v>
      </c>
      <c r="X365" s="17" t="str">
        <f>VLOOKUP($E365,Samples_Ext!$A:$Y,Samples_Seq!X$2,FALSE)</f>
        <v>01</v>
      </c>
      <c r="Y365" s="17" t="str">
        <f>VLOOKUP($E365,Samples_Ext!$A:$Y,Samples_Seq!Y$2,FALSE)</f>
        <v>PC01913</v>
      </c>
      <c r="Z365" s="17">
        <f>VLOOKUP($E365,Samples_Ext!$A:$Y,Samples_Seq!Z$2,FALSE)</f>
        <v>27.1</v>
      </c>
      <c r="AA365" s="17">
        <f>VLOOKUP($E365,Samples_Ext!$A:$Y,Samples_Seq!AA$2,FALSE)</f>
        <v>12.74</v>
      </c>
      <c r="AB365" s="17">
        <f>VLOOKUP($E365,Samples_Ext!$A:$Y,Samples_Seq!AB$2,FALSE)</f>
        <v>345.25400000000002</v>
      </c>
      <c r="AC365" s="17" t="str">
        <f>VLOOKUP($E365,Samples_Ext!$A:$Y,Samples_Seq!AC$2,FALSE)</f>
        <v>Yes</v>
      </c>
      <c r="AD365" s="17" t="str">
        <f>VLOOKUP($E365,Samples_Ext!$A:$Y,Samples_Seq!AD$2,FALSE)</f>
        <v>No</v>
      </c>
    </row>
    <row r="366" spans="1:30" s="17" customFormat="1" ht="13.8" hidden="1" x14ac:dyDescent="0.3">
      <c r="A366" s="17" t="s">
        <v>306</v>
      </c>
      <c r="B366" s="17" t="s">
        <v>2015</v>
      </c>
      <c r="C366" s="17" t="s">
        <v>1969</v>
      </c>
      <c r="D366" s="17" t="s">
        <v>1970</v>
      </c>
      <c r="E366" s="17" t="s">
        <v>306</v>
      </c>
      <c r="F366" s="64" t="str">
        <f t="shared" si="5"/>
        <v>SC253190;</v>
      </c>
      <c r="G366" s="17" t="str">
        <f>IFERROR(VLOOKUP($E366,Samples_Ext!$A:$Y,Samples_Seq!G$2,FALSE),"")</f>
        <v>Stool_45</v>
      </c>
      <c r="H366" s="17" t="str">
        <f>VLOOKUP($E366,Samples_Ext!$A:$Y,Samples_Seq!H$2,FALSE)</f>
        <v>Study</v>
      </c>
      <c r="I366" s="17" t="str">
        <f>VLOOKUP($E366,Samples_Ext!$A:$Y,Samples_Seq!I$2,FALSE)</f>
        <v>IE</v>
      </c>
      <c r="J366" s="17">
        <f>VLOOKUP($E366,Samples_Ext!$A:$Y,Samples_Seq!J$2,FALSE)</f>
        <v>45</v>
      </c>
      <c r="K366" s="17" t="str">
        <f>VLOOKUP($E366,Samples_Ext!$A:$Y,Samples_Seq!K$2,FALSE)</f>
        <v>Stool</v>
      </c>
      <c r="L366" s="17" t="str">
        <f>VLOOKUP($E366,Samples_Ext!$A:$Y,Samples_Seq!L$2,FALSE)</f>
        <v>Study</v>
      </c>
      <c r="M366" s="17" t="str">
        <f>VLOOKUP($E366,Samples_Ext!$A:$Y,Samples_Seq!M$2,FALSE)</f>
        <v>sFEMB-001-R-009</v>
      </c>
      <c r="N366" s="17" t="str">
        <f>VLOOKUP($E366,Samples_Ext!$A:$Y,Samples_Seq!N$2,FALSE)</f>
        <v>Qiagen</v>
      </c>
      <c r="O366" s="17" t="str">
        <f>VLOOKUP($E366,Samples_Ext!$A:$Y,Samples_Seq!O$2,FALSE)</f>
        <v>QIAamp with Modifications</v>
      </c>
      <c r="P366" s="17" t="str">
        <f>VLOOKUP($E366,Samples_Ext!$A:$Y,Samples_Seq!P$2,FALSE)</f>
        <v>None</v>
      </c>
      <c r="Q366" s="17" t="str">
        <f>VLOOKUP($E366,Samples_Ext!$A:$Y,Samples_Seq!Q$2,FALSE)</f>
        <v>Vertical</v>
      </c>
      <c r="R366" s="17" t="str">
        <f>VLOOKUP($E366,Samples_Ext!$A:$Y,Samples_Seq!R$2,FALSE)</f>
        <v>Tubes</v>
      </c>
      <c r="S366" s="17" t="str">
        <f>VLOOKUP($E366,Samples_Ext!$A:$Y,Samples_Seq!S$2,FALSE)</f>
        <v>None</v>
      </c>
      <c r="T366" s="17" t="str">
        <f>VLOOKUP($E366,Samples_Ext!$A:$Y,Samples_Seq!T$2,FALSE)</f>
        <v>None</v>
      </c>
      <c r="U366" s="17" t="str">
        <f>VLOOKUP($E366,Samples_Ext!$A:$Y,Samples_Seq!U$2,FALSE)</f>
        <v>None</v>
      </c>
      <c r="V366" s="17" t="str">
        <f>VLOOKUP($E366,Samples_Ext!$A:$Y,Samples_Seq!V$2,FALSE)</f>
        <v>None</v>
      </c>
      <c r="W366" s="17" t="str">
        <f>VLOOKUP($E366,Samples_Ext!$A:$Y,Samples_Seq!W$2,FALSE)</f>
        <v>B</v>
      </c>
      <c r="X366" s="17" t="str">
        <f>VLOOKUP($E366,Samples_Ext!$A:$Y,Samples_Seq!X$2,FALSE)</f>
        <v>02</v>
      </c>
      <c r="Y366" s="17" t="str">
        <f>VLOOKUP($E366,Samples_Ext!$A:$Y,Samples_Seq!Y$2,FALSE)</f>
        <v>PC01913</v>
      </c>
      <c r="Z366" s="17">
        <f>VLOOKUP($E366,Samples_Ext!$A:$Y,Samples_Seq!Z$2,FALSE)</f>
        <v>19.3</v>
      </c>
      <c r="AA366" s="17">
        <f>VLOOKUP($E366,Samples_Ext!$A:$Y,Samples_Seq!AA$2,FALSE)</f>
        <v>12.92</v>
      </c>
      <c r="AB366" s="17">
        <f>VLOOKUP($E366,Samples_Ext!$A:$Y,Samples_Seq!AB$2,FALSE)</f>
        <v>249.35599999999999</v>
      </c>
      <c r="AC366" s="17" t="str">
        <f>VLOOKUP($E366,Samples_Ext!$A:$Y,Samples_Seq!AC$2,FALSE)</f>
        <v>Yes</v>
      </c>
      <c r="AD366" s="17" t="str">
        <f>VLOOKUP($E366,Samples_Ext!$A:$Y,Samples_Seq!AD$2,FALSE)</f>
        <v>No</v>
      </c>
    </row>
    <row r="367" spans="1:30" s="17" customFormat="1" ht="13.8" hidden="1" x14ac:dyDescent="0.3">
      <c r="A367" s="17" t="s">
        <v>1861</v>
      </c>
      <c r="B367" s="17" t="s">
        <v>1862</v>
      </c>
      <c r="C367" s="17" t="s">
        <v>1721</v>
      </c>
      <c r="D367" s="17" t="s">
        <v>1716</v>
      </c>
      <c r="E367" s="17" t="s">
        <v>306</v>
      </c>
      <c r="F367" s="64" t="str">
        <f t="shared" si="5"/>
        <v>SC253190;</v>
      </c>
      <c r="G367" s="17" t="str">
        <f>IFERROR(VLOOKUP($E367,Samples_Ext!$A:$Y,Samples_Seq!G$2,FALSE),"")</f>
        <v>Stool_45</v>
      </c>
      <c r="H367" s="17" t="str">
        <f>VLOOKUP($E367,Samples_Ext!$A:$Y,Samples_Seq!H$2,FALSE)</f>
        <v>Study</v>
      </c>
      <c r="I367" s="17" t="str">
        <f>VLOOKUP($E367,Samples_Ext!$A:$Y,Samples_Seq!I$2,FALSE)</f>
        <v>IE</v>
      </c>
      <c r="J367" s="17">
        <f>VLOOKUP($E367,Samples_Ext!$A:$Y,Samples_Seq!J$2,FALSE)</f>
        <v>45</v>
      </c>
      <c r="K367" s="17" t="str">
        <f>VLOOKUP($E367,Samples_Ext!$A:$Y,Samples_Seq!K$2,FALSE)</f>
        <v>Stool</v>
      </c>
      <c r="L367" s="17" t="str">
        <f>VLOOKUP($E367,Samples_Ext!$A:$Y,Samples_Seq!L$2,FALSE)</f>
        <v>Study</v>
      </c>
      <c r="M367" s="17" t="str">
        <f>VLOOKUP($E367,Samples_Ext!$A:$Y,Samples_Seq!M$2,FALSE)</f>
        <v>sFEMB-001-R-009</v>
      </c>
      <c r="N367" s="17" t="str">
        <f>VLOOKUP($E367,Samples_Ext!$A:$Y,Samples_Seq!N$2,FALSE)</f>
        <v>Qiagen</v>
      </c>
      <c r="O367" s="17" t="str">
        <f>VLOOKUP($E367,Samples_Ext!$A:$Y,Samples_Seq!O$2,FALSE)</f>
        <v>QIAamp with Modifications</v>
      </c>
      <c r="P367" s="17" t="str">
        <f>VLOOKUP($E367,Samples_Ext!$A:$Y,Samples_Seq!P$2,FALSE)</f>
        <v>None</v>
      </c>
      <c r="Q367" s="17" t="str">
        <f>VLOOKUP($E367,Samples_Ext!$A:$Y,Samples_Seq!Q$2,FALSE)</f>
        <v>Vertical</v>
      </c>
      <c r="R367" s="17" t="str">
        <f>VLOOKUP($E367,Samples_Ext!$A:$Y,Samples_Seq!R$2,FALSE)</f>
        <v>Tubes</v>
      </c>
      <c r="S367" s="17" t="str">
        <f>VLOOKUP($E367,Samples_Ext!$A:$Y,Samples_Seq!S$2,FALSE)</f>
        <v>None</v>
      </c>
      <c r="T367" s="17" t="str">
        <f>VLOOKUP($E367,Samples_Ext!$A:$Y,Samples_Seq!T$2,FALSE)</f>
        <v>None</v>
      </c>
      <c r="U367" s="17" t="str">
        <f>VLOOKUP($E367,Samples_Ext!$A:$Y,Samples_Seq!U$2,FALSE)</f>
        <v>None</v>
      </c>
      <c r="V367" s="17" t="str">
        <f>VLOOKUP($E367,Samples_Ext!$A:$Y,Samples_Seq!V$2,FALSE)</f>
        <v>None</v>
      </c>
      <c r="W367" s="17" t="str">
        <f>VLOOKUP($E367,Samples_Ext!$A:$Y,Samples_Seq!W$2,FALSE)</f>
        <v>B</v>
      </c>
      <c r="X367" s="17" t="str">
        <f>VLOOKUP($E367,Samples_Ext!$A:$Y,Samples_Seq!X$2,FALSE)</f>
        <v>02</v>
      </c>
      <c r="Y367" s="17" t="str">
        <f>VLOOKUP($E367,Samples_Ext!$A:$Y,Samples_Seq!Y$2,FALSE)</f>
        <v>PC01913</v>
      </c>
      <c r="Z367" s="17">
        <f>VLOOKUP($E367,Samples_Ext!$A:$Y,Samples_Seq!Z$2,FALSE)</f>
        <v>19.3</v>
      </c>
      <c r="AA367" s="17">
        <f>VLOOKUP($E367,Samples_Ext!$A:$Y,Samples_Seq!AA$2,FALSE)</f>
        <v>12.92</v>
      </c>
      <c r="AB367" s="17">
        <f>VLOOKUP($E367,Samples_Ext!$A:$Y,Samples_Seq!AB$2,FALSE)</f>
        <v>249.35599999999999</v>
      </c>
      <c r="AC367" s="17" t="str">
        <f>VLOOKUP($E367,Samples_Ext!$A:$Y,Samples_Seq!AC$2,FALSE)</f>
        <v>Yes</v>
      </c>
      <c r="AD367" s="17" t="str">
        <f>VLOOKUP($E367,Samples_Ext!$A:$Y,Samples_Seq!AD$2,FALSE)</f>
        <v>No</v>
      </c>
    </row>
    <row r="368" spans="1:30" s="17" customFormat="1" ht="13.8" hidden="1" x14ac:dyDescent="0.3">
      <c r="A368" s="17" t="s">
        <v>1863</v>
      </c>
      <c r="B368" s="17" t="s">
        <v>1864</v>
      </c>
      <c r="C368" s="17" t="s">
        <v>1721</v>
      </c>
      <c r="D368" s="17" t="s">
        <v>1716</v>
      </c>
      <c r="E368" s="17" t="s">
        <v>306</v>
      </c>
      <c r="F368" s="64" t="str">
        <f t="shared" si="5"/>
        <v>SC253190;</v>
      </c>
      <c r="G368" s="17" t="str">
        <f>IFERROR(VLOOKUP($E368,Samples_Ext!$A:$Y,Samples_Seq!G$2,FALSE),"")</f>
        <v>Stool_45</v>
      </c>
      <c r="H368" s="17" t="str">
        <f>VLOOKUP($E368,Samples_Ext!$A:$Y,Samples_Seq!H$2,FALSE)</f>
        <v>Study</v>
      </c>
      <c r="I368" s="17" t="str">
        <f>VLOOKUP($E368,Samples_Ext!$A:$Y,Samples_Seq!I$2,FALSE)</f>
        <v>IE</v>
      </c>
      <c r="J368" s="17">
        <f>VLOOKUP($E368,Samples_Ext!$A:$Y,Samples_Seq!J$2,FALSE)</f>
        <v>45</v>
      </c>
      <c r="K368" s="17" t="str">
        <f>VLOOKUP($E368,Samples_Ext!$A:$Y,Samples_Seq!K$2,FALSE)</f>
        <v>Stool</v>
      </c>
      <c r="L368" s="17" t="str">
        <f>VLOOKUP($E368,Samples_Ext!$A:$Y,Samples_Seq!L$2,FALSE)</f>
        <v>Study</v>
      </c>
      <c r="M368" s="17" t="str">
        <f>VLOOKUP($E368,Samples_Ext!$A:$Y,Samples_Seq!M$2,FALSE)</f>
        <v>sFEMB-001-R-009</v>
      </c>
      <c r="N368" s="17" t="str">
        <f>VLOOKUP($E368,Samples_Ext!$A:$Y,Samples_Seq!N$2,FALSE)</f>
        <v>Qiagen</v>
      </c>
      <c r="O368" s="17" t="str">
        <f>VLOOKUP($E368,Samples_Ext!$A:$Y,Samples_Seq!O$2,FALSE)</f>
        <v>QIAamp with Modifications</v>
      </c>
      <c r="P368" s="17" t="str">
        <f>VLOOKUP($E368,Samples_Ext!$A:$Y,Samples_Seq!P$2,FALSE)</f>
        <v>None</v>
      </c>
      <c r="Q368" s="17" t="str">
        <f>VLOOKUP($E368,Samples_Ext!$A:$Y,Samples_Seq!Q$2,FALSE)</f>
        <v>Vertical</v>
      </c>
      <c r="R368" s="17" t="str">
        <f>VLOOKUP($E368,Samples_Ext!$A:$Y,Samples_Seq!R$2,FALSE)</f>
        <v>Tubes</v>
      </c>
      <c r="S368" s="17" t="str">
        <f>VLOOKUP($E368,Samples_Ext!$A:$Y,Samples_Seq!S$2,FALSE)</f>
        <v>None</v>
      </c>
      <c r="T368" s="17" t="str">
        <f>VLOOKUP($E368,Samples_Ext!$A:$Y,Samples_Seq!T$2,FALSE)</f>
        <v>None</v>
      </c>
      <c r="U368" s="17" t="str">
        <f>VLOOKUP($E368,Samples_Ext!$A:$Y,Samples_Seq!U$2,FALSE)</f>
        <v>None</v>
      </c>
      <c r="V368" s="17" t="str">
        <f>VLOOKUP($E368,Samples_Ext!$A:$Y,Samples_Seq!V$2,FALSE)</f>
        <v>None</v>
      </c>
      <c r="W368" s="17" t="str">
        <f>VLOOKUP($E368,Samples_Ext!$A:$Y,Samples_Seq!W$2,FALSE)</f>
        <v>B</v>
      </c>
      <c r="X368" s="17" t="str">
        <f>VLOOKUP($E368,Samples_Ext!$A:$Y,Samples_Seq!X$2,FALSE)</f>
        <v>02</v>
      </c>
      <c r="Y368" s="17" t="str">
        <f>VLOOKUP($E368,Samples_Ext!$A:$Y,Samples_Seq!Y$2,FALSE)</f>
        <v>PC01913</v>
      </c>
      <c r="Z368" s="17">
        <f>VLOOKUP($E368,Samples_Ext!$A:$Y,Samples_Seq!Z$2,FALSE)</f>
        <v>19.3</v>
      </c>
      <c r="AA368" s="17">
        <f>VLOOKUP($E368,Samples_Ext!$A:$Y,Samples_Seq!AA$2,FALSE)</f>
        <v>12.92</v>
      </c>
      <c r="AB368" s="17">
        <f>VLOOKUP($E368,Samples_Ext!$A:$Y,Samples_Seq!AB$2,FALSE)</f>
        <v>249.35599999999999</v>
      </c>
      <c r="AC368" s="17" t="str">
        <f>VLOOKUP($E368,Samples_Ext!$A:$Y,Samples_Seq!AC$2,FALSE)</f>
        <v>Yes</v>
      </c>
      <c r="AD368" s="17" t="str">
        <f>VLOOKUP($E368,Samples_Ext!$A:$Y,Samples_Seq!AD$2,FALSE)</f>
        <v>No</v>
      </c>
    </row>
    <row r="369" spans="1:30" s="17" customFormat="1" ht="13.8" hidden="1" x14ac:dyDescent="0.3">
      <c r="A369" s="17" t="s">
        <v>1873</v>
      </c>
      <c r="B369" s="17" t="s">
        <v>1874</v>
      </c>
      <c r="C369" s="17" t="s">
        <v>1721</v>
      </c>
      <c r="D369" s="17" t="s">
        <v>1716</v>
      </c>
      <c r="E369" s="17" t="s">
        <v>313</v>
      </c>
      <c r="F369" s="64" t="str">
        <f t="shared" si="5"/>
        <v>SC253197;</v>
      </c>
      <c r="G369" s="17" t="str">
        <f>IFERROR(VLOOKUP($E369,Samples_Ext!$A:$Y,Samples_Seq!G$2,FALSE),"")</f>
        <v>Stool_55</v>
      </c>
      <c r="H369" s="17" t="str">
        <f>VLOOKUP($E369,Samples_Ext!$A:$Y,Samples_Seq!H$2,FALSE)</f>
        <v>Study</v>
      </c>
      <c r="I369" s="17" t="str">
        <f>VLOOKUP($E369,Samples_Ext!$A:$Y,Samples_Seq!I$2,FALSE)</f>
        <v>IE</v>
      </c>
      <c r="J369" s="17">
        <f>VLOOKUP($E369,Samples_Ext!$A:$Y,Samples_Seq!J$2,FALSE)</f>
        <v>55</v>
      </c>
      <c r="K369" s="17" t="str">
        <f>VLOOKUP($E369,Samples_Ext!$A:$Y,Samples_Seq!K$2,FALSE)</f>
        <v>Stool</v>
      </c>
      <c r="L369" s="17" t="str">
        <f>VLOOKUP($E369,Samples_Ext!$A:$Y,Samples_Seq!L$2,FALSE)</f>
        <v>Study</v>
      </c>
      <c r="M369" s="17" t="str">
        <f>VLOOKUP($E369,Samples_Ext!$A:$Y,Samples_Seq!M$2,FALSE)</f>
        <v>sFEMB-001-R-010</v>
      </c>
      <c r="N369" s="17" t="str">
        <f>VLOOKUP($E369,Samples_Ext!$A:$Y,Samples_Seq!N$2,FALSE)</f>
        <v>Qiagen</v>
      </c>
      <c r="O369" s="17" t="str">
        <f>VLOOKUP($E369,Samples_Ext!$A:$Y,Samples_Seq!O$2,FALSE)</f>
        <v>QIAamp with Modifications</v>
      </c>
      <c r="P369" s="17" t="str">
        <f>VLOOKUP($E369,Samples_Ext!$A:$Y,Samples_Seq!P$2,FALSE)</f>
        <v>None</v>
      </c>
      <c r="Q369" s="17" t="str">
        <f>VLOOKUP($E369,Samples_Ext!$A:$Y,Samples_Seq!Q$2,FALSE)</f>
        <v>Vertical</v>
      </c>
      <c r="R369" s="17" t="str">
        <f>VLOOKUP($E369,Samples_Ext!$A:$Y,Samples_Seq!R$2,FALSE)</f>
        <v>Tubes</v>
      </c>
      <c r="S369" s="17" t="str">
        <f>VLOOKUP($E369,Samples_Ext!$A:$Y,Samples_Seq!S$2,FALSE)</f>
        <v>None</v>
      </c>
      <c r="T369" s="17" t="str">
        <f>VLOOKUP($E369,Samples_Ext!$A:$Y,Samples_Seq!T$2,FALSE)</f>
        <v>None</v>
      </c>
      <c r="U369" s="17" t="str">
        <f>VLOOKUP($E369,Samples_Ext!$A:$Y,Samples_Seq!U$2,FALSE)</f>
        <v>None</v>
      </c>
      <c r="V369" s="17" t="str">
        <f>VLOOKUP($E369,Samples_Ext!$A:$Y,Samples_Seq!V$2,FALSE)</f>
        <v>None</v>
      </c>
      <c r="W369" s="17" t="str">
        <f>VLOOKUP($E369,Samples_Ext!$A:$Y,Samples_Seq!W$2,FALSE)</f>
        <v>E</v>
      </c>
      <c r="X369" s="17" t="str">
        <f>VLOOKUP($E369,Samples_Ext!$A:$Y,Samples_Seq!X$2,FALSE)</f>
        <v>01</v>
      </c>
      <c r="Y369" s="17" t="str">
        <f>VLOOKUP($E369,Samples_Ext!$A:$Y,Samples_Seq!Y$2,FALSE)</f>
        <v>PC01914</v>
      </c>
      <c r="Z369" s="17">
        <f>VLOOKUP($E369,Samples_Ext!$A:$Y,Samples_Seq!Z$2,FALSE)</f>
        <v>27</v>
      </c>
      <c r="AA369" s="17">
        <f>VLOOKUP($E369,Samples_Ext!$A:$Y,Samples_Seq!AA$2,FALSE)</f>
        <v>31.4</v>
      </c>
      <c r="AB369" s="17">
        <f>VLOOKUP($E369,Samples_Ext!$A:$Y,Samples_Seq!AB$2,FALSE)</f>
        <v>847.8</v>
      </c>
      <c r="AC369" s="17" t="str">
        <f>VLOOKUP($E369,Samples_Ext!$A:$Y,Samples_Seq!AC$2,FALSE)</f>
        <v>Yes</v>
      </c>
      <c r="AD369" s="17" t="str">
        <f>VLOOKUP($E369,Samples_Ext!$A:$Y,Samples_Seq!AD$2,FALSE)</f>
        <v>No</v>
      </c>
    </row>
    <row r="370" spans="1:30" s="17" customFormat="1" ht="13.8" hidden="1" x14ac:dyDescent="0.3">
      <c r="A370" s="17" t="s">
        <v>1875</v>
      </c>
      <c r="B370" s="17" t="s">
        <v>1876</v>
      </c>
      <c r="C370" s="17" t="s">
        <v>1721</v>
      </c>
      <c r="D370" s="17" t="s">
        <v>1716</v>
      </c>
      <c r="E370" s="17" t="s">
        <v>313</v>
      </c>
      <c r="F370" s="64" t="str">
        <f t="shared" si="5"/>
        <v>SC253197;</v>
      </c>
      <c r="G370" s="17" t="str">
        <f>IFERROR(VLOOKUP($E370,Samples_Ext!$A:$Y,Samples_Seq!G$2,FALSE),"")</f>
        <v>Stool_55</v>
      </c>
      <c r="H370" s="17" t="str">
        <f>VLOOKUP($E370,Samples_Ext!$A:$Y,Samples_Seq!H$2,FALSE)</f>
        <v>Study</v>
      </c>
      <c r="I370" s="17" t="str">
        <f>VLOOKUP($E370,Samples_Ext!$A:$Y,Samples_Seq!I$2,FALSE)</f>
        <v>IE</v>
      </c>
      <c r="J370" s="17">
        <f>VLOOKUP($E370,Samples_Ext!$A:$Y,Samples_Seq!J$2,FALSE)</f>
        <v>55</v>
      </c>
      <c r="K370" s="17" t="str">
        <f>VLOOKUP($E370,Samples_Ext!$A:$Y,Samples_Seq!K$2,FALSE)</f>
        <v>Stool</v>
      </c>
      <c r="L370" s="17" t="str">
        <f>VLOOKUP($E370,Samples_Ext!$A:$Y,Samples_Seq!L$2,FALSE)</f>
        <v>Study</v>
      </c>
      <c r="M370" s="17" t="str">
        <f>VLOOKUP($E370,Samples_Ext!$A:$Y,Samples_Seq!M$2,FALSE)</f>
        <v>sFEMB-001-R-010</v>
      </c>
      <c r="N370" s="17" t="str">
        <f>VLOOKUP($E370,Samples_Ext!$A:$Y,Samples_Seq!N$2,FALSE)</f>
        <v>Qiagen</v>
      </c>
      <c r="O370" s="17" t="str">
        <f>VLOOKUP($E370,Samples_Ext!$A:$Y,Samples_Seq!O$2,FALSE)</f>
        <v>QIAamp with Modifications</v>
      </c>
      <c r="P370" s="17" t="str">
        <f>VLOOKUP($E370,Samples_Ext!$A:$Y,Samples_Seq!P$2,FALSE)</f>
        <v>None</v>
      </c>
      <c r="Q370" s="17" t="str">
        <f>VLOOKUP($E370,Samples_Ext!$A:$Y,Samples_Seq!Q$2,FALSE)</f>
        <v>Vertical</v>
      </c>
      <c r="R370" s="17" t="str">
        <f>VLOOKUP($E370,Samples_Ext!$A:$Y,Samples_Seq!R$2,FALSE)</f>
        <v>Tubes</v>
      </c>
      <c r="S370" s="17" t="str">
        <f>VLOOKUP($E370,Samples_Ext!$A:$Y,Samples_Seq!S$2,FALSE)</f>
        <v>None</v>
      </c>
      <c r="T370" s="17" t="str">
        <f>VLOOKUP($E370,Samples_Ext!$A:$Y,Samples_Seq!T$2,FALSE)</f>
        <v>None</v>
      </c>
      <c r="U370" s="17" t="str">
        <f>VLOOKUP($E370,Samples_Ext!$A:$Y,Samples_Seq!U$2,FALSE)</f>
        <v>None</v>
      </c>
      <c r="V370" s="17" t="str">
        <f>VLOOKUP($E370,Samples_Ext!$A:$Y,Samples_Seq!V$2,FALSE)</f>
        <v>None</v>
      </c>
      <c r="W370" s="17" t="str">
        <f>VLOOKUP($E370,Samples_Ext!$A:$Y,Samples_Seq!W$2,FALSE)</f>
        <v>E</v>
      </c>
      <c r="X370" s="17" t="str">
        <f>VLOOKUP($E370,Samples_Ext!$A:$Y,Samples_Seq!X$2,FALSE)</f>
        <v>01</v>
      </c>
      <c r="Y370" s="17" t="str">
        <f>VLOOKUP($E370,Samples_Ext!$A:$Y,Samples_Seq!Y$2,FALSE)</f>
        <v>PC01914</v>
      </c>
      <c r="Z370" s="17">
        <f>VLOOKUP($E370,Samples_Ext!$A:$Y,Samples_Seq!Z$2,FALSE)</f>
        <v>27</v>
      </c>
      <c r="AA370" s="17">
        <f>VLOOKUP($E370,Samples_Ext!$A:$Y,Samples_Seq!AA$2,FALSE)</f>
        <v>31.4</v>
      </c>
      <c r="AB370" s="17">
        <f>VLOOKUP($E370,Samples_Ext!$A:$Y,Samples_Seq!AB$2,FALSE)</f>
        <v>847.8</v>
      </c>
      <c r="AC370" s="17" t="str">
        <f>VLOOKUP($E370,Samples_Ext!$A:$Y,Samples_Seq!AC$2,FALSE)</f>
        <v>Yes</v>
      </c>
      <c r="AD370" s="17" t="str">
        <f>VLOOKUP($E370,Samples_Ext!$A:$Y,Samples_Seq!AD$2,FALSE)</f>
        <v>No</v>
      </c>
    </row>
    <row r="371" spans="1:30" s="17" customFormat="1" ht="13.8" hidden="1" x14ac:dyDescent="0.3">
      <c r="A371" s="17" t="s">
        <v>1877</v>
      </c>
      <c r="B371" s="17" t="s">
        <v>1878</v>
      </c>
      <c r="C371" s="17" t="s">
        <v>1721</v>
      </c>
      <c r="D371" s="17" t="s">
        <v>1716</v>
      </c>
      <c r="E371" s="17" t="s">
        <v>315</v>
      </c>
      <c r="F371" s="64" t="str">
        <f t="shared" si="5"/>
        <v>SC253199;</v>
      </c>
      <c r="G371" s="17" t="str">
        <f>IFERROR(VLOOKUP($E371,Samples_Ext!$A:$Y,Samples_Seq!G$2,FALSE),"")</f>
        <v>Stool_30</v>
      </c>
      <c r="H371" s="17" t="str">
        <f>VLOOKUP($E371,Samples_Ext!$A:$Y,Samples_Seq!H$2,FALSE)</f>
        <v>Study</v>
      </c>
      <c r="I371" s="17" t="str">
        <f>VLOOKUP($E371,Samples_Ext!$A:$Y,Samples_Seq!I$2,FALSE)</f>
        <v>IE</v>
      </c>
      <c r="J371" s="17">
        <f>VLOOKUP($E371,Samples_Ext!$A:$Y,Samples_Seq!J$2,FALSE)</f>
        <v>30</v>
      </c>
      <c r="K371" s="17" t="str">
        <f>VLOOKUP($E371,Samples_Ext!$A:$Y,Samples_Seq!K$2,FALSE)</f>
        <v>Stool</v>
      </c>
      <c r="L371" s="17" t="str">
        <f>VLOOKUP($E371,Samples_Ext!$A:$Y,Samples_Seq!L$2,FALSE)</f>
        <v>Study</v>
      </c>
      <c r="M371" s="17" t="str">
        <f>VLOOKUP($E371,Samples_Ext!$A:$Y,Samples_Seq!M$2,FALSE)</f>
        <v>sFEMB-001-R-010</v>
      </c>
      <c r="N371" s="17" t="str">
        <f>VLOOKUP($E371,Samples_Ext!$A:$Y,Samples_Seq!N$2,FALSE)</f>
        <v>Qiagen</v>
      </c>
      <c r="O371" s="17" t="str">
        <f>VLOOKUP($E371,Samples_Ext!$A:$Y,Samples_Seq!O$2,FALSE)</f>
        <v>QIAamp with Modifications</v>
      </c>
      <c r="P371" s="17" t="str">
        <f>VLOOKUP($E371,Samples_Ext!$A:$Y,Samples_Seq!P$2,FALSE)</f>
        <v>None</v>
      </c>
      <c r="Q371" s="17" t="str">
        <f>VLOOKUP($E371,Samples_Ext!$A:$Y,Samples_Seq!Q$2,FALSE)</f>
        <v>Vertical</v>
      </c>
      <c r="R371" s="17" t="str">
        <f>VLOOKUP($E371,Samples_Ext!$A:$Y,Samples_Seq!R$2,FALSE)</f>
        <v>Tubes</v>
      </c>
      <c r="S371" s="17" t="str">
        <f>VLOOKUP($E371,Samples_Ext!$A:$Y,Samples_Seq!S$2,FALSE)</f>
        <v>None</v>
      </c>
      <c r="T371" s="17" t="str">
        <f>VLOOKUP($E371,Samples_Ext!$A:$Y,Samples_Seq!T$2,FALSE)</f>
        <v>None</v>
      </c>
      <c r="U371" s="17" t="str">
        <f>VLOOKUP($E371,Samples_Ext!$A:$Y,Samples_Seq!U$2,FALSE)</f>
        <v>None</v>
      </c>
      <c r="V371" s="17" t="str">
        <f>VLOOKUP($E371,Samples_Ext!$A:$Y,Samples_Seq!V$2,FALSE)</f>
        <v>None</v>
      </c>
      <c r="W371" s="17" t="str">
        <f>VLOOKUP($E371,Samples_Ext!$A:$Y,Samples_Seq!W$2,FALSE)</f>
        <v>G</v>
      </c>
      <c r="X371" s="17" t="str">
        <f>VLOOKUP($E371,Samples_Ext!$A:$Y,Samples_Seq!X$2,FALSE)</f>
        <v>01</v>
      </c>
      <c r="Y371" s="17" t="str">
        <f>VLOOKUP($E371,Samples_Ext!$A:$Y,Samples_Seq!Y$2,FALSE)</f>
        <v>PC01914</v>
      </c>
      <c r="Z371" s="17">
        <f>VLOOKUP($E371,Samples_Ext!$A:$Y,Samples_Seq!Z$2,FALSE)</f>
        <v>25</v>
      </c>
      <c r="AA371" s="17">
        <f>VLOOKUP($E371,Samples_Ext!$A:$Y,Samples_Seq!AA$2,FALSE)</f>
        <v>29.63</v>
      </c>
      <c r="AB371" s="17">
        <f>VLOOKUP($E371,Samples_Ext!$A:$Y,Samples_Seq!AB$2,FALSE)</f>
        <v>740.75</v>
      </c>
      <c r="AC371" s="17" t="str">
        <f>VLOOKUP($E371,Samples_Ext!$A:$Y,Samples_Seq!AC$2,FALSE)</f>
        <v>Yes</v>
      </c>
      <c r="AD371" s="17" t="str">
        <f>VLOOKUP($E371,Samples_Ext!$A:$Y,Samples_Seq!AD$2,FALSE)</f>
        <v>No</v>
      </c>
    </row>
    <row r="372" spans="1:30" s="17" customFormat="1" ht="13.8" hidden="1" x14ac:dyDescent="0.3">
      <c r="A372" s="17" t="s">
        <v>1879</v>
      </c>
      <c r="B372" s="17" t="s">
        <v>1880</v>
      </c>
      <c r="C372" s="17" t="s">
        <v>1721</v>
      </c>
      <c r="D372" s="17" t="s">
        <v>1716</v>
      </c>
      <c r="E372" s="17" t="s">
        <v>315</v>
      </c>
      <c r="F372" s="64" t="str">
        <f t="shared" si="5"/>
        <v>SC253199;</v>
      </c>
      <c r="G372" s="17" t="str">
        <f>IFERROR(VLOOKUP($E372,Samples_Ext!$A:$Y,Samples_Seq!G$2,FALSE),"")</f>
        <v>Stool_30</v>
      </c>
      <c r="H372" s="17" t="str">
        <f>VLOOKUP($E372,Samples_Ext!$A:$Y,Samples_Seq!H$2,FALSE)</f>
        <v>Study</v>
      </c>
      <c r="I372" s="17" t="str">
        <f>VLOOKUP($E372,Samples_Ext!$A:$Y,Samples_Seq!I$2,FALSE)</f>
        <v>IE</v>
      </c>
      <c r="J372" s="17">
        <f>VLOOKUP($E372,Samples_Ext!$A:$Y,Samples_Seq!J$2,FALSE)</f>
        <v>30</v>
      </c>
      <c r="K372" s="17" t="str">
        <f>VLOOKUP($E372,Samples_Ext!$A:$Y,Samples_Seq!K$2,FALSE)</f>
        <v>Stool</v>
      </c>
      <c r="L372" s="17" t="str">
        <f>VLOOKUP($E372,Samples_Ext!$A:$Y,Samples_Seq!L$2,FALSE)</f>
        <v>Study</v>
      </c>
      <c r="M372" s="17" t="str">
        <f>VLOOKUP($E372,Samples_Ext!$A:$Y,Samples_Seq!M$2,FALSE)</f>
        <v>sFEMB-001-R-010</v>
      </c>
      <c r="N372" s="17" t="str">
        <f>VLOOKUP($E372,Samples_Ext!$A:$Y,Samples_Seq!N$2,FALSE)</f>
        <v>Qiagen</v>
      </c>
      <c r="O372" s="17" t="str">
        <f>VLOOKUP($E372,Samples_Ext!$A:$Y,Samples_Seq!O$2,FALSE)</f>
        <v>QIAamp with Modifications</v>
      </c>
      <c r="P372" s="17" t="str">
        <f>VLOOKUP($E372,Samples_Ext!$A:$Y,Samples_Seq!P$2,FALSE)</f>
        <v>None</v>
      </c>
      <c r="Q372" s="17" t="str">
        <f>VLOOKUP($E372,Samples_Ext!$A:$Y,Samples_Seq!Q$2,FALSE)</f>
        <v>Vertical</v>
      </c>
      <c r="R372" s="17" t="str">
        <f>VLOOKUP($E372,Samples_Ext!$A:$Y,Samples_Seq!R$2,FALSE)</f>
        <v>Tubes</v>
      </c>
      <c r="S372" s="17" t="str">
        <f>VLOOKUP($E372,Samples_Ext!$A:$Y,Samples_Seq!S$2,FALSE)</f>
        <v>None</v>
      </c>
      <c r="T372" s="17" t="str">
        <f>VLOOKUP($E372,Samples_Ext!$A:$Y,Samples_Seq!T$2,FALSE)</f>
        <v>None</v>
      </c>
      <c r="U372" s="17" t="str">
        <f>VLOOKUP($E372,Samples_Ext!$A:$Y,Samples_Seq!U$2,FALSE)</f>
        <v>None</v>
      </c>
      <c r="V372" s="17" t="str">
        <f>VLOOKUP($E372,Samples_Ext!$A:$Y,Samples_Seq!V$2,FALSE)</f>
        <v>None</v>
      </c>
      <c r="W372" s="17" t="str">
        <f>VLOOKUP($E372,Samples_Ext!$A:$Y,Samples_Seq!W$2,FALSE)</f>
        <v>G</v>
      </c>
      <c r="X372" s="17" t="str">
        <f>VLOOKUP($E372,Samples_Ext!$A:$Y,Samples_Seq!X$2,FALSE)</f>
        <v>01</v>
      </c>
      <c r="Y372" s="17" t="str">
        <f>VLOOKUP($E372,Samples_Ext!$A:$Y,Samples_Seq!Y$2,FALSE)</f>
        <v>PC01914</v>
      </c>
      <c r="Z372" s="17">
        <f>VLOOKUP($E372,Samples_Ext!$A:$Y,Samples_Seq!Z$2,FALSE)</f>
        <v>25</v>
      </c>
      <c r="AA372" s="17">
        <f>VLOOKUP($E372,Samples_Ext!$A:$Y,Samples_Seq!AA$2,FALSE)</f>
        <v>29.63</v>
      </c>
      <c r="AB372" s="17">
        <f>VLOOKUP($E372,Samples_Ext!$A:$Y,Samples_Seq!AB$2,FALSE)</f>
        <v>740.75</v>
      </c>
      <c r="AC372" s="17" t="str">
        <f>VLOOKUP($E372,Samples_Ext!$A:$Y,Samples_Seq!AC$2,FALSE)</f>
        <v>Yes</v>
      </c>
      <c r="AD372" s="17" t="str">
        <f>VLOOKUP($E372,Samples_Ext!$A:$Y,Samples_Seq!AD$2,FALSE)</f>
        <v>No</v>
      </c>
    </row>
    <row r="373" spans="1:30" s="17" customFormat="1" ht="13.8" hidden="1" x14ac:dyDescent="0.3">
      <c r="A373" s="17" t="s">
        <v>1881</v>
      </c>
      <c r="B373" s="17" t="s">
        <v>1882</v>
      </c>
      <c r="C373" s="17" t="s">
        <v>1721</v>
      </c>
      <c r="D373" s="17" t="s">
        <v>1716</v>
      </c>
      <c r="E373" s="17" t="s">
        <v>315</v>
      </c>
      <c r="F373" s="64" t="str">
        <f t="shared" si="5"/>
        <v>SC253199;</v>
      </c>
      <c r="G373" s="17" t="str">
        <f>IFERROR(VLOOKUP($E373,Samples_Ext!$A:$Y,Samples_Seq!G$2,FALSE),"")</f>
        <v>Stool_30</v>
      </c>
      <c r="H373" s="17" t="str">
        <f>VLOOKUP($E373,Samples_Ext!$A:$Y,Samples_Seq!H$2,FALSE)</f>
        <v>Study</v>
      </c>
      <c r="I373" s="17" t="str">
        <f>VLOOKUP($E373,Samples_Ext!$A:$Y,Samples_Seq!I$2,FALSE)</f>
        <v>IE</v>
      </c>
      <c r="J373" s="17">
        <f>VLOOKUP($E373,Samples_Ext!$A:$Y,Samples_Seq!J$2,FALSE)</f>
        <v>30</v>
      </c>
      <c r="K373" s="17" t="str">
        <f>VLOOKUP($E373,Samples_Ext!$A:$Y,Samples_Seq!K$2,FALSE)</f>
        <v>Stool</v>
      </c>
      <c r="L373" s="17" t="str">
        <f>VLOOKUP($E373,Samples_Ext!$A:$Y,Samples_Seq!L$2,FALSE)</f>
        <v>Study</v>
      </c>
      <c r="M373" s="17" t="str">
        <f>VLOOKUP($E373,Samples_Ext!$A:$Y,Samples_Seq!M$2,FALSE)</f>
        <v>sFEMB-001-R-010</v>
      </c>
      <c r="N373" s="17" t="str">
        <f>VLOOKUP($E373,Samples_Ext!$A:$Y,Samples_Seq!N$2,FALSE)</f>
        <v>Qiagen</v>
      </c>
      <c r="O373" s="17" t="str">
        <f>VLOOKUP($E373,Samples_Ext!$A:$Y,Samples_Seq!O$2,FALSE)</f>
        <v>QIAamp with Modifications</v>
      </c>
      <c r="P373" s="17" t="str">
        <f>VLOOKUP($E373,Samples_Ext!$A:$Y,Samples_Seq!P$2,FALSE)</f>
        <v>None</v>
      </c>
      <c r="Q373" s="17" t="str">
        <f>VLOOKUP($E373,Samples_Ext!$A:$Y,Samples_Seq!Q$2,FALSE)</f>
        <v>Vertical</v>
      </c>
      <c r="R373" s="17" t="str">
        <f>VLOOKUP($E373,Samples_Ext!$A:$Y,Samples_Seq!R$2,FALSE)</f>
        <v>Tubes</v>
      </c>
      <c r="S373" s="17" t="str">
        <f>VLOOKUP($E373,Samples_Ext!$A:$Y,Samples_Seq!S$2,FALSE)</f>
        <v>None</v>
      </c>
      <c r="T373" s="17" t="str">
        <f>VLOOKUP($E373,Samples_Ext!$A:$Y,Samples_Seq!T$2,FALSE)</f>
        <v>None</v>
      </c>
      <c r="U373" s="17" t="str">
        <f>VLOOKUP($E373,Samples_Ext!$A:$Y,Samples_Seq!U$2,FALSE)</f>
        <v>None</v>
      </c>
      <c r="V373" s="17" t="str">
        <f>VLOOKUP($E373,Samples_Ext!$A:$Y,Samples_Seq!V$2,FALSE)</f>
        <v>None</v>
      </c>
      <c r="W373" s="17" t="str">
        <f>VLOOKUP($E373,Samples_Ext!$A:$Y,Samples_Seq!W$2,FALSE)</f>
        <v>G</v>
      </c>
      <c r="X373" s="17" t="str">
        <f>VLOOKUP($E373,Samples_Ext!$A:$Y,Samples_Seq!X$2,FALSE)</f>
        <v>01</v>
      </c>
      <c r="Y373" s="17" t="str">
        <f>VLOOKUP($E373,Samples_Ext!$A:$Y,Samples_Seq!Y$2,FALSE)</f>
        <v>PC01914</v>
      </c>
      <c r="Z373" s="17">
        <f>VLOOKUP($E373,Samples_Ext!$A:$Y,Samples_Seq!Z$2,FALSE)</f>
        <v>25</v>
      </c>
      <c r="AA373" s="17">
        <f>VLOOKUP($E373,Samples_Ext!$A:$Y,Samples_Seq!AA$2,FALSE)</f>
        <v>29.63</v>
      </c>
      <c r="AB373" s="17">
        <f>VLOOKUP($E373,Samples_Ext!$A:$Y,Samples_Seq!AB$2,FALSE)</f>
        <v>740.75</v>
      </c>
      <c r="AC373" s="17" t="str">
        <f>VLOOKUP($E373,Samples_Ext!$A:$Y,Samples_Seq!AC$2,FALSE)</f>
        <v>Yes</v>
      </c>
      <c r="AD373" s="17" t="str">
        <f>VLOOKUP($E373,Samples_Ext!$A:$Y,Samples_Seq!AD$2,FALSE)</f>
        <v>No</v>
      </c>
    </row>
    <row r="374" spans="1:30" s="17" customFormat="1" ht="13.8" hidden="1" x14ac:dyDescent="0.3">
      <c r="A374" s="17" t="s">
        <v>317</v>
      </c>
      <c r="B374" s="17" t="s">
        <v>2022</v>
      </c>
      <c r="C374" s="17" t="s">
        <v>1969</v>
      </c>
      <c r="D374" s="17" t="s">
        <v>1970</v>
      </c>
      <c r="E374" s="17" t="s">
        <v>317</v>
      </c>
      <c r="F374" s="64" t="str">
        <f t="shared" si="5"/>
        <v>SC253201;</v>
      </c>
      <c r="G374" s="17" t="str">
        <f>IFERROR(VLOOKUP($E374,Samples_Ext!$A:$Y,Samples_Seq!G$2,FALSE),"")</f>
        <v>Stool_6</v>
      </c>
      <c r="H374" s="17" t="str">
        <f>VLOOKUP($E374,Samples_Ext!$A:$Y,Samples_Seq!H$2,FALSE)</f>
        <v>Study</v>
      </c>
      <c r="I374" s="17" t="str">
        <f>VLOOKUP($E374,Samples_Ext!$A:$Y,Samples_Seq!I$2,FALSE)</f>
        <v>IE</v>
      </c>
      <c r="J374" s="17">
        <f>VLOOKUP($E374,Samples_Ext!$A:$Y,Samples_Seq!J$2,FALSE)</f>
        <v>6</v>
      </c>
      <c r="K374" s="17" t="str">
        <f>VLOOKUP($E374,Samples_Ext!$A:$Y,Samples_Seq!K$2,FALSE)</f>
        <v>Stool</v>
      </c>
      <c r="L374" s="17" t="str">
        <f>VLOOKUP($E374,Samples_Ext!$A:$Y,Samples_Seq!L$2,FALSE)</f>
        <v>Study</v>
      </c>
      <c r="M374" s="17" t="str">
        <f>VLOOKUP($E374,Samples_Ext!$A:$Y,Samples_Seq!M$2,FALSE)</f>
        <v>sFEMB-001-R-010</v>
      </c>
      <c r="N374" s="17" t="str">
        <f>VLOOKUP($E374,Samples_Ext!$A:$Y,Samples_Seq!N$2,FALSE)</f>
        <v>Qiagen</v>
      </c>
      <c r="O374" s="17" t="str">
        <f>VLOOKUP($E374,Samples_Ext!$A:$Y,Samples_Seq!O$2,FALSE)</f>
        <v>QIAamp with Modifications</v>
      </c>
      <c r="P374" s="17" t="str">
        <f>VLOOKUP($E374,Samples_Ext!$A:$Y,Samples_Seq!P$2,FALSE)</f>
        <v>None</v>
      </c>
      <c r="Q374" s="17" t="str">
        <f>VLOOKUP($E374,Samples_Ext!$A:$Y,Samples_Seq!Q$2,FALSE)</f>
        <v>Vertical</v>
      </c>
      <c r="R374" s="17" t="str">
        <f>VLOOKUP($E374,Samples_Ext!$A:$Y,Samples_Seq!R$2,FALSE)</f>
        <v>Tubes</v>
      </c>
      <c r="S374" s="17" t="str">
        <f>VLOOKUP($E374,Samples_Ext!$A:$Y,Samples_Seq!S$2,FALSE)</f>
        <v>None</v>
      </c>
      <c r="T374" s="17" t="str">
        <f>VLOOKUP($E374,Samples_Ext!$A:$Y,Samples_Seq!T$2,FALSE)</f>
        <v>None</v>
      </c>
      <c r="U374" s="17" t="str">
        <f>VLOOKUP($E374,Samples_Ext!$A:$Y,Samples_Seq!U$2,FALSE)</f>
        <v>None</v>
      </c>
      <c r="V374" s="17" t="str">
        <f>VLOOKUP($E374,Samples_Ext!$A:$Y,Samples_Seq!V$2,FALSE)</f>
        <v>None</v>
      </c>
      <c r="W374" s="17" t="str">
        <f>VLOOKUP($E374,Samples_Ext!$A:$Y,Samples_Seq!W$2,FALSE)</f>
        <v>A</v>
      </c>
      <c r="X374" s="17" t="str">
        <f>VLOOKUP($E374,Samples_Ext!$A:$Y,Samples_Seq!X$2,FALSE)</f>
        <v>02</v>
      </c>
      <c r="Y374" s="17" t="str">
        <f>VLOOKUP($E374,Samples_Ext!$A:$Y,Samples_Seq!Y$2,FALSE)</f>
        <v>PC01914</v>
      </c>
      <c r="Z374" s="17">
        <f>VLOOKUP($E374,Samples_Ext!$A:$Y,Samples_Seq!Z$2,FALSE)</f>
        <v>25</v>
      </c>
      <c r="AA374" s="17">
        <f>VLOOKUP($E374,Samples_Ext!$A:$Y,Samples_Seq!AA$2,FALSE)</f>
        <v>56.44</v>
      </c>
      <c r="AB374" s="17">
        <f>VLOOKUP($E374,Samples_Ext!$A:$Y,Samples_Seq!AB$2,FALSE)</f>
        <v>1411</v>
      </c>
      <c r="AC374" s="17" t="str">
        <f>VLOOKUP($E374,Samples_Ext!$A:$Y,Samples_Seq!AC$2,FALSE)</f>
        <v>Yes</v>
      </c>
      <c r="AD374" s="17" t="str">
        <f>VLOOKUP($E374,Samples_Ext!$A:$Y,Samples_Seq!AD$2,FALSE)</f>
        <v>No</v>
      </c>
    </row>
    <row r="375" spans="1:30" s="17" customFormat="1" ht="13.8" hidden="1" x14ac:dyDescent="0.3">
      <c r="A375" s="17" t="s">
        <v>1885</v>
      </c>
      <c r="B375" s="17" t="s">
        <v>1886</v>
      </c>
      <c r="C375" s="17" t="s">
        <v>1721</v>
      </c>
      <c r="D375" s="17" t="s">
        <v>1716</v>
      </c>
      <c r="E375" s="17" t="s">
        <v>317</v>
      </c>
      <c r="F375" s="64" t="str">
        <f t="shared" si="5"/>
        <v>SC253201;</v>
      </c>
      <c r="G375" s="17" t="str">
        <f>IFERROR(VLOOKUP($E375,Samples_Ext!$A:$Y,Samples_Seq!G$2,FALSE),"")</f>
        <v>Stool_6</v>
      </c>
      <c r="H375" s="17" t="str">
        <f>VLOOKUP($E375,Samples_Ext!$A:$Y,Samples_Seq!H$2,FALSE)</f>
        <v>Study</v>
      </c>
      <c r="I375" s="17" t="str">
        <f>VLOOKUP($E375,Samples_Ext!$A:$Y,Samples_Seq!I$2,FALSE)</f>
        <v>IE</v>
      </c>
      <c r="J375" s="17">
        <f>VLOOKUP($E375,Samples_Ext!$A:$Y,Samples_Seq!J$2,FALSE)</f>
        <v>6</v>
      </c>
      <c r="K375" s="17" t="str">
        <f>VLOOKUP($E375,Samples_Ext!$A:$Y,Samples_Seq!K$2,FALSE)</f>
        <v>Stool</v>
      </c>
      <c r="L375" s="17" t="str">
        <f>VLOOKUP($E375,Samples_Ext!$A:$Y,Samples_Seq!L$2,FALSE)</f>
        <v>Study</v>
      </c>
      <c r="M375" s="17" t="str">
        <f>VLOOKUP($E375,Samples_Ext!$A:$Y,Samples_Seq!M$2,FALSE)</f>
        <v>sFEMB-001-R-010</v>
      </c>
      <c r="N375" s="17" t="str">
        <f>VLOOKUP($E375,Samples_Ext!$A:$Y,Samples_Seq!N$2,FALSE)</f>
        <v>Qiagen</v>
      </c>
      <c r="O375" s="17" t="str">
        <f>VLOOKUP($E375,Samples_Ext!$A:$Y,Samples_Seq!O$2,FALSE)</f>
        <v>QIAamp with Modifications</v>
      </c>
      <c r="P375" s="17" t="str">
        <f>VLOOKUP($E375,Samples_Ext!$A:$Y,Samples_Seq!P$2,FALSE)</f>
        <v>None</v>
      </c>
      <c r="Q375" s="17" t="str">
        <f>VLOOKUP($E375,Samples_Ext!$A:$Y,Samples_Seq!Q$2,FALSE)</f>
        <v>Vertical</v>
      </c>
      <c r="R375" s="17" t="str">
        <f>VLOOKUP($E375,Samples_Ext!$A:$Y,Samples_Seq!R$2,FALSE)</f>
        <v>Tubes</v>
      </c>
      <c r="S375" s="17" t="str">
        <f>VLOOKUP($E375,Samples_Ext!$A:$Y,Samples_Seq!S$2,FALSE)</f>
        <v>None</v>
      </c>
      <c r="T375" s="17" t="str">
        <f>VLOOKUP($E375,Samples_Ext!$A:$Y,Samples_Seq!T$2,FALSE)</f>
        <v>None</v>
      </c>
      <c r="U375" s="17" t="str">
        <f>VLOOKUP($E375,Samples_Ext!$A:$Y,Samples_Seq!U$2,FALSE)</f>
        <v>None</v>
      </c>
      <c r="V375" s="17" t="str">
        <f>VLOOKUP($E375,Samples_Ext!$A:$Y,Samples_Seq!V$2,FALSE)</f>
        <v>None</v>
      </c>
      <c r="W375" s="17" t="str">
        <f>VLOOKUP($E375,Samples_Ext!$A:$Y,Samples_Seq!W$2,FALSE)</f>
        <v>A</v>
      </c>
      <c r="X375" s="17" t="str">
        <f>VLOOKUP($E375,Samples_Ext!$A:$Y,Samples_Seq!X$2,FALSE)</f>
        <v>02</v>
      </c>
      <c r="Y375" s="17" t="str">
        <f>VLOOKUP($E375,Samples_Ext!$A:$Y,Samples_Seq!Y$2,FALSE)</f>
        <v>PC01914</v>
      </c>
      <c r="Z375" s="17">
        <f>VLOOKUP($E375,Samples_Ext!$A:$Y,Samples_Seq!Z$2,FALSE)</f>
        <v>25</v>
      </c>
      <c r="AA375" s="17">
        <f>VLOOKUP($E375,Samples_Ext!$A:$Y,Samples_Seq!AA$2,FALSE)</f>
        <v>56.44</v>
      </c>
      <c r="AB375" s="17">
        <f>VLOOKUP($E375,Samples_Ext!$A:$Y,Samples_Seq!AB$2,FALSE)</f>
        <v>1411</v>
      </c>
      <c r="AC375" s="17" t="str">
        <f>VLOOKUP($E375,Samples_Ext!$A:$Y,Samples_Seq!AC$2,FALSE)</f>
        <v>Yes</v>
      </c>
      <c r="AD375" s="17" t="str">
        <f>VLOOKUP($E375,Samples_Ext!$A:$Y,Samples_Seq!AD$2,FALSE)</f>
        <v>No</v>
      </c>
    </row>
    <row r="376" spans="1:30" s="17" customFormat="1" ht="13.8" hidden="1" x14ac:dyDescent="0.3">
      <c r="A376" s="17" t="s">
        <v>1887</v>
      </c>
      <c r="B376" s="17" t="s">
        <v>1888</v>
      </c>
      <c r="C376" s="17" t="s">
        <v>1721</v>
      </c>
      <c r="D376" s="17" t="s">
        <v>1716</v>
      </c>
      <c r="E376" s="17" t="s">
        <v>317</v>
      </c>
      <c r="F376" s="64" t="str">
        <f t="shared" si="5"/>
        <v>SC253201;</v>
      </c>
      <c r="G376" s="17" t="str">
        <f>IFERROR(VLOOKUP($E376,Samples_Ext!$A:$Y,Samples_Seq!G$2,FALSE),"")</f>
        <v>Stool_6</v>
      </c>
      <c r="H376" s="17" t="str">
        <f>VLOOKUP($E376,Samples_Ext!$A:$Y,Samples_Seq!H$2,FALSE)</f>
        <v>Study</v>
      </c>
      <c r="I376" s="17" t="str">
        <f>VLOOKUP($E376,Samples_Ext!$A:$Y,Samples_Seq!I$2,FALSE)</f>
        <v>IE</v>
      </c>
      <c r="J376" s="17">
        <f>VLOOKUP($E376,Samples_Ext!$A:$Y,Samples_Seq!J$2,FALSE)</f>
        <v>6</v>
      </c>
      <c r="K376" s="17" t="str">
        <f>VLOOKUP($E376,Samples_Ext!$A:$Y,Samples_Seq!K$2,FALSE)</f>
        <v>Stool</v>
      </c>
      <c r="L376" s="17" t="str">
        <f>VLOOKUP($E376,Samples_Ext!$A:$Y,Samples_Seq!L$2,FALSE)</f>
        <v>Study</v>
      </c>
      <c r="M376" s="17" t="str">
        <f>VLOOKUP($E376,Samples_Ext!$A:$Y,Samples_Seq!M$2,FALSE)</f>
        <v>sFEMB-001-R-010</v>
      </c>
      <c r="N376" s="17" t="str">
        <f>VLOOKUP($E376,Samples_Ext!$A:$Y,Samples_Seq!N$2,FALSE)</f>
        <v>Qiagen</v>
      </c>
      <c r="O376" s="17" t="str">
        <f>VLOOKUP($E376,Samples_Ext!$A:$Y,Samples_Seq!O$2,FALSE)</f>
        <v>QIAamp with Modifications</v>
      </c>
      <c r="P376" s="17" t="str">
        <f>VLOOKUP($E376,Samples_Ext!$A:$Y,Samples_Seq!P$2,FALSE)</f>
        <v>None</v>
      </c>
      <c r="Q376" s="17" t="str">
        <f>VLOOKUP($E376,Samples_Ext!$A:$Y,Samples_Seq!Q$2,FALSE)</f>
        <v>Vertical</v>
      </c>
      <c r="R376" s="17" t="str">
        <f>VLOOKUP($E376,Samples_Ext!$A:$Y,Samples_Seq!R$2,FALSE)</f>
        <v>Tubes</v>
      </c>
      <c r="S376" s="17" t="str">
        <f>VLOOKUP($E376,Samples_Ext!$A:$Y,Samples_Seq!S$2,FALSE)</f>
        <v>None</v>
      </c>
      <c r="T376" s="17" t="str">
        <f>VLOOKUP($E376,Samples_Ext!$A:$Y,Samples_Seq!T$2,FALSE)</f>
        <v>None</v>
      </c>
      <c r="U376" s="17" t="str">
        <f>VLOOKUP($E376,Samples_Ext!$A:$Y,Samples_Seq!U$2,FALSE)</f>
        <v>None</v>
      </c>
      <c r="V376" s="17" t="str">
        <f>VLOOKUP($E376,Samples_Ext!$A:$Y,Samples_Seq!V$2,FALSE)</f>
        <v>None</v>
      </c>
      <c r="W376" s="17" t="str">
        <f>VLOOKUP($E376,Samples_Ext!$A:$Y,Samples_Seq!W$2,FALSE)</f>
        <v>A</v>
      </c>
      <c r="X376" s="17" t="str">
        <f>VLOOKUP($E376,Samples_Ext!$A:$Y,Samples_Seq!X$2,FALSE)</f>
        <v>02</v>
      </c>
      <c r="Y376" s="17" t="str">
        <f>VLOOKUP($E376,Samples_Ext!$A:$Y,Samples_Seq!Y$2,FALSE)</f>
        <v>PC01914</v>
      </c>
      <c r="Z376" s="17">
        <f>VLOOKUP($E376,Samples_Ext!$A:$Y,Samples_Seq!Z$2,FALSE)</f>
        <v>25</v>
      </c>
      <c r="AA376" s="17">
        <f>VLOOKUP($E376,Samples_Ext!$A:$Y,Samples_Seq!AA$2,FALSE)</f>
        <v>56.44</v>
      </c>
      <c r="AB376" s="17">
        <f>VLOOKUP($E376,Samples_Ext!$A:$Y,Samples_Seq!AB$2,FALSE)</f>
        <v>1411</v>
      </c>
      <c r="AC376" s="17" t="str">
        <f>VLOOKUP($E376,Samples_Ext!$A:$Y,Samples_Seq!AC$2,FALSE)</f>
        <v>Yes</v>
      </c>
      <c r="AD376" s="17" t="str">
        <f>VLOOKUP($E376,Samples_Ext!$A:$Y,Samples_Seq!AD$2,FALSE)</f>
        <v>No</v>
      </c>
    </row>
    <row r="377" spans="1:30" s="17" customFormat="1" ht="13.8" hidden="1" x14ac:dyDescent="0.3">
      <c r="A377" s="17" t="s">
        <v>1891</v>
      </c>
      <c r="B377" s="17" t="s">
        <v>1892</v>
      </c>
      <c r="C377" s="17" t="s">
        <v>1721</v>
      </c>
      <c r="D377" s="17" t="s">
        <v>1716</v>
      </c>
      <c r="E377" s="17" t="s">
        <v>319</v>
      </c>
      <c r="F377" s="64" t="str">
        <f t="shared" si="5"/>
        <v>SC253203;</v>
      </c>
      <c r="G377" s="17" t="str">
        <f>IFERROR(VLOOKUP($E377,Samples_Ext!$A:$Y,Samples_Seq!G$2,FALSE),"")</f>
        <v>Stool_46</v>
      </c>
      <c r="H377" s="17" t="str">
        <f>VLOOKUP($E377,Samples_Ext!$A:$Y,Samples_Seq!H$2,FALSE)</f>
        <v>Study</v>
      </c>
      <c r="I377" s="17" t="str">
        <f>VLOOKUP($E377,Samples_Ext!$A:$Y,Samples_Seq!I$2,FALSE)</f>
        <v>IE</v>
      </c>
      <c r="J377" s="17">
        <f>VLOOKUP($E377,Samples_Ext!$A:$Y,Samples_Seq!J$2,FALSE)</f>
        <v>46</v>
      </c>
      <c r="K377" s="17" t="str">
        <f>VLOOKUP($E377,Samples_Ext!$A:$Y,Samples_Seq!K$2,FALSE)</f>
        <v>Stool</v>
      </c>
      <c r="L377" s="17" t="str">
        <f>VLOOKUP($E377,Samples_Ext!$A:$Y,Samples_Seq!L$2,FALSE)</f>
        <v>Study</v>
      </c>
      <c r="M377" s="17" t="str">
        <f>VLOOKUP($E377,Samples_Ext!$A:$Y,Samples_Seq!M$2,FALSE)</f>
        <v>sFEMB-001-R-010</v>
      </c>
      <c r="N377" s="17" t="str">
        <f>VLOOKUP($E377,Samples_Ext!$A:$Y,Samples_Seq!N$2,FALSE)</f>
        <v>Qiagen</v>
      </c>
      <c r="O377" s="17" t="str">
        <f>VLOOKUP($E377,Samples_Ext!$A:$Y,Samples_Seq!O$2,FALSE)</f>
        <v>QIAamp with Modifications</v>
      </c>
      <c r="P377" s="17" t="str">
        <f>VLOOKUP($E377,Samples_Ext!$A:$Y,Samples_Seq!P$2,FALSE)</f>
        <v>None</v>
      </c>
      <c r="Q377" s="17" t="str">
        <f>VLOOKUP($E377,Samples_Ext!$A:$Y,Samples_Seq!Q$2,FALSE)</f>
        <v>Vertical</v>
      </c>
      <c r="R377" s="17" t="str">
        <f>VLOOKUP($E377,Samples_Ext!$A:$Y,Samples_Seq!R$2,FALSE)</f>
        <v>Tubes</v>
      </c>
      <c r="S377" s="17" t="str">
        <f>VLOOKUP($E377,Samples_Ext!$A:$Y,Samples_Seq!S$2,FALSE)</f>
        <v>None</v>
      </c>
      <c r="T377" s="17" t="str">
        <f>VLOOKUP($E377,Samples_Ext!$A:$Y,Samples_Seq!T$2,FALSE)</f>
        <v>None</v>
      </c>
      <c r="U377" s="17" t="str">
        <f>VLOOKUP($E377,Samples_Ext!$A:$Y,Samples_Seq!U$2,FALSE)</f>
        <v>None</v>
      </c>
      <c r="V377" s="17" t="str">
        <f>VLOOKUP($E377,Samples_Ext!$A:$Y,Samples_Seq!V$2,FALSE)</f>
        <v>None</v>
      </c>
      <c r="W377" s="17" t="str">
        <f>VLOOKUP($E377,Samples_Ext!$A:$Y,Samples_Seq!W$2,FALSE)</f>
        <v>C</v>
      </c>
      <c r="X377" s="17" t="str">
        <f>VLOOKUP($E377,Samples_Ext!$A:$Y,Samples_Seq!X$2,FALSE)</f>
        <v>02</v>
      </c>
      <c r="Y377" s="17" t="str">
        <f>VLOOKUP($E377,Samples_Ext!$A:$Y,Samples_Seq!Y$2,FALSE)</f>
        <v>PC01914</v>
      </c>
      <c r="Z377" s="17">
        <f>VLOOKUP($E377,Samples_Ext!$A:$Y,Samples_Seq!Z$2,FALSE)</f>
        <v>27</v>
      </c>
      <c r="AA377" s="17">
        <f>VLOOKUP($E377,Samples_Ext!$A:$Y,Samples_Seq!AA$2,FALSE)</f>
        <v>42.72999999999999</v>
      </c>
      <c r="AB377" s="17">
        <f>VLOOKUP($E377,Samples_Ext!$A:$Y,Samples_Seq!AB$2,FALSE)</f>
        <v>1153.7099999999998</v>
      </c>
      <c r="AC377" s="17" t="str">
        <f>VLOOKUP($E377,Samples_Ext!$A:$Y,Samples_Seq!AC$2,FALSE)</f>
        <v>Yes</v>
      </c>
      <c r="AD377" s="17" t="str">
        <f>VLOOKUP($E377,Samples_Ext!$A:$Y,Samples_Seq!AD$2,FALSE)</f>
        <v>No</v>
      </c>
    </row>
    <row r="378" spans="1:30" s="17" customFormat="1" ht="13.8" hidden="1" x14ac:dyDescent="0.3">
      <c r="A378" s="17" t="s">
        <v>1893</v>
      </c>
      <c r="B378" s="17" t="s">
        <v>1894</v>
      </c>
      <c r="C378" s="17" t="s">
        <v>1721</v>
      </c>
      <c r="D378" s="17" t="s">
        <v>1716</v>
      </c>
      <c r="E378" s="17" t="s">
        <v>319</v>
      </c>
      <c r="F378" s="64" t="str">
        <f t="shared" si="5"/>
        <v>SC253203;</v>
      </c>
      <c r="G378" s="17" t="str">
        <f>IFERROR(VLOOKUP($E378,Samples_Ext!$A:$Y,Samples_Seq!G$2,FALSE),"")</f>
        <v>Stool_46</v>
      </c>
      <c r="H378" s="17" t="str">
        <f>VLOOKUP($E378,Samples_Ext!$A:$Y,Samples_Seq!H$2,FALSE)</f>
        <v>Study</v>
      </c>
      <c r="I378" s="17" t="str">
        <f>VLOOKUP($E378,Samples_Ext!$A:$Y,Samples_Seq!I$2,FALSE)</f>
        <v>IE</v>
      </c>
      <c r="J378" s="17">
        <f>VLOOKUP($E378,Samples_Ext!$A:$Y,Samples_Seq!J$2,FALSE)</f>
        <v>46</v>
      </c>
      <c r="K378" s="17" t="str">
        <f>VLOOKUP($E378,Samples_Ext!$A:$Y,Samples_Seq!K$2,FALSE)</f>
        <v>Stool</v>
      </c>
      <c r="L378" s="17" t="str">
        <f>VLOOKUP($E378,Samples_Ext!$A:$Y,Samples_Seq!L$2,FALSE)</f>
        <v>Study</v>
      </c>
      <c r="M378" s="17" t="str">
        <f>VLOOKUP($E378,Samples_Ext!$A:$Y,Samples_Seq!M$2,FALSE)</f>
        <v>sFEMB-001-R-010</v>
      </c>
      <c r="N378" s="17" t="str">
        <f>VLOOKUP($E378,Samples_Ext!$A:$Y,Samples_Seq!N$2,FALSE)</f>
        <v>Qiagen</v>
      </c>
      <c r="O378" s="17" t="str">
        <f>VLOOKUP($E378,Samples_Ext!$A:$Y,Samples_Seq!O$2,FALSE)</f>
        <v>QIAamp with Modifications</v>
      </c>
      <c r="P378" s="17" t="str">
        <f>VLOOKUP($E378,Samples_Ext!$A:$Y,Samples_Seq!P$2,FALSE)</f>
        <v>None</v>
      </c>
      <c r="Q378" s="17" t="str">
        <f>VLOOKUP($E378,Samples_Ext!$A:$Y,Samples_Seq!Q$2,FALSE)</f>
        <v>Vertical</v>
      </c>
      <c r="R378" s="17" t="str">
        <f>VLOOKUP($E378,Samples_Ext!$A:$Y,Samples_Seq!R$2,FALSE)</f>
        <v>Tubes</v>
      </c>
      <c r="S378" s="17" t="str">
        <f>VLOOKUP($E378,Samples_Ext!$A:$Y,Samples_Seq!S$2,FALSE)</f>
        <v>None</v>
      </c>
      <c r="T378" s="17" t="str">
        <f>VLOOKUP($E378,Samples_Ext!$A:$Y,Samples_Seq!T$2,FALSE)</f>
        <v>None</v>
      </c>
      <c r="U378" s="17" t="str">
        <f>VLOOKUP($E378,Samples_Ext!$A:$Y,Samples_Seq!U$2,FALSE)</f>
        <v>None</v>
      </c>
      <c r="V378" s="17" t="str">
        <f>VLOOKUP($E378,Samples_Ext!$A:$Y,Samples_Seq!V$2,FALSE)</f>
        <v>None</v>
      </c>
      <c r="W378" s="17" t="str">
        <f>VLOOKUP($E378,Samples_Ext!$A:$Y,Samples_Seq!W$2,FALSE)</f>
        <v>C</v>
      </c>
      <c r="X378" s="17" t="str">
        <f>VLOOKUP($E378,Samples_Ext!$A:$Y,Samples_Seq!X$2,FALSE)</f>
        <v>02</v>
      </c>
      <c r="Y378" s="17" t="str">
        <f>VLOOKUP($E378,Samples_Ext!$A:$Y,Samples_Seq!Y$2,FALSE)</f>
        <v>PC01914</v>
      </c>
      <c r="Z378" s="17">
        <f>VLOOKUP($E378,Samples_Ext!$A:$Y,Samples_Seq!Z$2,FALSE)</f>
        <v>27</v>
      </c>
      <c r="AA378" s="17">
        <f>VLOOKUP($E378,Samples_Ext!$A:$Y,Samples_Seq!AA$2,FALSE)</f>
        <v>42.72999999999999</v>
      </c>
      <c r="AB378" s="17">
        <f>VLOOKUP($E378,Samples_Ext!$A:$Y,Samples_Seq!AB$2,FALSE)</f>
        <v>1153.7099999999998</v>
      </c>
      <c r="AC378" s="17" t="str">
        <f>VLOOKUP($E378,Samples_Ext!$A:$Y,Samples_Seq!AC$2,FALSE)</f>
        <v>Yes</v>
      </c>
      <c r="AD378" s="17" t="str">
        <f>VLOOKUP($E378,Samples_Ext!$A:$Y,Samples_Seq!AD$2,FALSE)</f>
        <v>No</v>
      </c>
    </row>
    <row r="379" spans="1:30" s="17" customFormat="1" ht="13.8" hidden="1" x14ac:dyDescent="0.3">
      <c r="A379" s="17" t="s">
        <v>1896</v>
      </c>
      <c r="B379" s="17" t="s">
        <v>1897</v>
      </c>
      <c r="C379" s="17" t="s">
        <v>1715</v>
      </c>
      <c r="D379" s="17" t="s">
        <v>1716</v>
      </c>
      <c r="E379" s="17" t="s">
        <v>322</v>
      </c>
      <c r="F379" s="64" t="str">
        <f t="shared" si="5"/>
        <v>SC253843;</v>
      </c>
      <c r="G379" s="17" t="str">
        <f>IFERROR(VLOOKUP($E379,Samples_Ext!$A:$Y,Samples_Seq!G$2,FALSE),"")</f>
        <v>Stool_19</v>
      </c>
      <c r="H379" s="17" t="str">
        <f>VLOOKUP($E379,Samples_Ext!$A:$Y,Samples_Seq!H$2,FALSE)</f>
        <v>Study</v>
      </c>
      <c r="I379" s="17" t="str">
        <f>VLOOKUP($E379,Samples_Ext!$A:$Y,Samples_Seq!I$2,FALSE)</f>
        <v>IE</v>
      </c>
      <c r="J379" s="17">
        <f>VLOOKUP($E379,Samples_Ext!$A:$Y,Samples_Seq!J$2,FALSE)</f>
        <v>19</v>
      </c>
      <c r="K379" s="17" t="str">
        <f>VLOOKUP($E379,Samples_Ext!$A:$Y,Samples_Seq!K$2,FALSE)</f>
        <v>Stool</v>
      </c>
      <c r="L379" s="17" t="str">
        <f>VLOOKUP($E379,Samples_Ext!$A:$Y,Samples_Seq!L$2,FALSE)</f>
        <v>Study</v>
      </c>
      <c r="M379" s="17" t="str">
        <f>VLOOKUP($E379,Samples_Ext!$A:$Y,Samples_Seq!M$2,FALSE)</f>
        <v>sFEMB-001-R-011</v>
      </c>
      <c r="N379" s="17" t="str">
        <f>VLOOKUP($E379,Samples_Ext!$A:$Y,Samples_Seq!N$2,FALSE)</f>
        <v>Qiagen</v>
      </c>
      <c r="O379" s="17" t="str">
        <f>VLOOKUP($E379,Samples_Ext!$A:$Y,Samples_Seq!O$2,FALSE)</f>
        <v>DSP Virus</v>
      </c>
      <c r="P379" s="17" t="str">
        <f>VLOOKUP($E379,Samples_Ext!$A:$Y,Samples_Seq!P$2,FALSE)</f>
        <v>QIASymphony</v>
      </c>
      <c r="Q379" s="17" t="str">
        <f>VLOOKUP($E379,Samples_Ext!$A:$Y,Samples_Seq!Q$2,FALSE)</f>
        <v>Vertical</v>
      </c>
      <c r="R379" s="17" t="str">
        <f>VLOOKUP($E379,Samples_Ext!$A:$Y,Samples_Seq!R$2,FALSE)</f>
        <v>Tubes</v>
      </c>
      <c r="S379" s="17" t="str">
        <f>VLOOKUP($E379,Samples_Ext!$A:$Y,Samples_Seq!S$2,FALSE)</f>
        <v>None</v>
      </c>
      <c r="T379" s="17" t="str">
        <f>VLOOKUP($E379,Samples_Ext!$A:$Y,Samples_Seq!T$2,FALSE)</f>
        <v>None</v>
      </c>
      <c r="U379" s="17" t="str">
        <f>VLOOKUP($E379,Samples_Ext!$A:$Y,Samples_Seq!U$2,FALSE)</f>
        <v>None</v>
      </c>
      <c r="V379" s="17" t="str">
        <f>VLOOKUP($E379,Samples_Ext!$A:$Y,Samples_Seq!V$2,FALSE)</f>
        <v>None</v>
      </c>
      <c r="W379" s="17" t="str">
        <f>VLOOKUP($E379,Samples_Ext!$A:$Y,Samples_Seq!W$2,FALSE)</f>
        <v>A</v>
      </c>
      <c r="X379" s="17" t="str">
        <f>VLOOKUP($E379,Samples_Ext!$A:$Y,Samples_Seq!X$2,FALSE)</f>
        <v>01</v>
      </c>
      <c r="Y379" s="17" t="str">
        <f>VLOOKUP($E379,Samples_Ext!$A:$Y,Samples_Seq!Y$2,FALSE)</f>
        <v>PC02231</v>
      </c>
      <c r="Z379" s="17">
        <f>VLOOKUP($E379,Samples_Ext!$A:$Y,Samples_Seq!Z$2,FALSE)</f>
        <v>88</v>
      </c>
      <c r="AA379" s="17">
        <f>VLOOKUP($E379,Samples_Ext!$A:$Y,Samples_Seq!AA$2,FALSE)</f>
        <v>12.539999999999997</v>
      </c>
      <c r="AB379" s="17">
        <f>VLOOKUP($E379,Samples_Ext!$A:$Y,Samples_Seq!AB$2,FALSE)</f>
        <v>1103.5199999999998</v>
      </c>
      <c r="AC379" s="17" t="str">
        <f>VLOOKUP($E379,Samples_Ext!$A:$Y,Samples_Seq!AC$2,FALSE)</f>
        <v>Yes</v>
      </c>
      <c r="AD379" s="17" t="str">
        <f>VLOOKUP($E379,Samples_Ext!$A:$Y,Samples_Seq!AD$2,FALSE)</f>
        <v>No</v>
      </c>
    </row>
    <row r="380" spans="1:30" s="17" customFormat="1" ht="13.8" hidden="1" x14ac:dyDescent="0.3">
      <c r="A380" s="17" t="s">
        <v>1898</v>
      </c>
      <c r="B380" s="17" t="s">
        <v>1899</v>
      </c>
      <c r="C380" s="17" t="s">
        <v>1721</v>
      </c>
      <c r="D380" s="17" t="s">
        <v>1716</v>
      </c>
      <c r="E380" s="17" t="s">
        <v>322</v>
      </c>
      <c r="F380" s="64" t="str">
        <f t="shared" si="5"/>
        <v>SC253843;</v>
      </c>
      <c r="G380" s="17" t="str">
        <f>IFERROR(VLOOKUP($E380,Samples_Ext!$A:$Y,Samples_Seq!G$2,FALSE),"")</f>
        <v>Stool_19</v>
      </c>
      <c r="H380" s="17" t="str">
        <f>VLOOKUP($E380,Samples_Ext!$A:$Y,Samples_Seq!H$2,FALSE)</f>
        <v>Study</v>
      </c>
      <c r="I380" s="17" t="str">
        <f>VLOOKUP($E380,Samples_Ext!$A:$Y,Samples_Seq!I$2,FALSE)</f>
        <v>IE</v>
      </c>
      <c r="J380" s="17">
        <f>VLOOKUP($E380,Samples_Ext!$A:$Y,Samples_Seq!J$2,FALSE)</f>
        <v>19</v>
      </c>
      <c r="K380" s="17" t="str">
        <f>VLOOKUP($E380,Samples_Ext!$A:$Y,Samples_Seq!K$2,FALSE)</f>
        <v>Stool</v>
      </c>
      <c r="L380" s="17" t="str">
        <f>VLOOKUP($E380,Samples_Ext!$A:$Y,Samples_Seq!L$2,FALSE)</f>
        <v>Study</v>
      </c>
      <c r="M380" s="17" t="str">
        <f>VLOOKUP($E380,Samples_Ext!$A:$Y,Samples_Seq!M$2,FALSE)</f>
        <v>sFEMB-001-R-011</v>
      </c>
      <c r="N380" s="17" t="str">
        <f>VLOOKUP($E380,Samples_Ext!$A:$Y,Samples_Seq!N$2,FALSE)</f>
        <v>Qiagen</v>
      </c>
      <c r="O380" s="17" t="str">
        <f>VLOOKUP($E380,Samples_Ext!$A:$Y,Samples_Seq!O$2,FALSE)</f>
        <v>DSP Virus</v>
      </c>
      <c r="P380" s="17" t="str">
        <f>VLOOKUP($E380,Samples_Ext!$A:$Y,Samples_Seq!P$2,FALSE)</f>
        <v>QIASymphony</v>
      </c>
      <c r="Q380" s="17" t="str">
        <f>VLOOKUP($E380,Samples_Ext!$A:$Y,Samples_Seq!Q$2,FALSE)</f>
        <v>Vertical</v>
      </c>
      <c r="R380" s="17" t="str">
        <f>VLOOKUP($E380,Samples_Ext!$A:$Y,Samples_Seq!R$2,FALSE)</f>
        <v>Tubes</v>
      </c>
      <c r="S380" s="17" t="str">
        <f>VLOOKUP($E380,Samples_Ext!$A:$Y,Samples_Seq!S$2,FALSE)</f>
        <v>None</v>
      </c>
      <c r="T380" s="17" t="str">
        <f>VLOOKUP($E380,Samples_Ext!$A:$Y,Samples_Seq!T$2,FALSE)</f>
        <v>None</v>
      </c>
      <c r="U380" s="17" t="str">
        <f>VLOOKUP($E380,Samples_Ext!$A:$Y,Samples_Seq!U$2,FALSE)</f>
        <v>None</v>
      </c>
      <c r="V380" s="17" t="str">
        <f>VLOOKUP($E380,Samples_Ext!$A:$Y,Samples_Seq!V$2,FALSE)</f>
        <v>None</v>
      </c>
      <c r="W380" s="17" t="str">
        <f>VLOOKUP($E380,Samples_Ext!$A:$Y,Samples_Seq!W$2,FALSE)</f>
        <v>A</v>
      </c>
      <c r="X380" s="17" t="str">
        <f>VLOOKUP($E380,Samples_Ext!$A:$Y,Samples_Seq!X$2,FALSE)</f>
        <v>01</v>
      </c>
      <c r="Y380" s="17" t="str">
        <f>VLOOKUP($E380,Samples_Ext!$A:$Y,Samples_Seq!Y$2,FALSE)</f>
        <v>PC02231</v>
      </c>
      <c r="Z380" s="17">
        <f>VLOOKUP($E380,Samples_Ext!$A:$Y,Samples_Seq!Z$2,FALSE)</f>
        <v>88</v>
      </c>
      <c r="AA380" s="17">
        <f>VLOOKUP($E380,Samples_Ext!$A:$Y,Samples_Seq!AA$2,FALSE)</f>
        <v>12.539999999999997</v>
      </c>
      <c r="AB380" s="17">
        <f>VLOOKUP($E380,Samples_Ext!$A:$Y,Samples_Seq!AB$2,FALSE)</f>
        <v>1103.5199999999998</v>
      </c>
      <c r="AC380" s="17" t="str">
        <f>VLOOKUP($E380,Samples_Ext!$A:$Y,Samples_Seq!AC$2,FALSE)</f>
        <v>Yes</v>
      </c>
      <c r="AD380" s="17" t="str">
        <f>VLOOKUP($E380,Samples_Ext!$A:$Y,Samples_Seq!AD$2,FALSE)</f>
        <v>No</v>
      </c>
    </row>
    <row r="381" spans="1:30" s="17" customFormat="1" ht="13.8" hidden="1" x14ac:dyDescent="0.3">
      <c r="A381" s="17" t="s">
        <v>1909</v>
      </c>
      <c r="B381" s="17" t="s">
        <v>1910</v>
      </c>
      <c r="C381" s="17" t="s">
        <v>1715</v>
      </c>
      <c r="D381" s="17" t="s">
        <v>1716</v>
      </c>
      <c r="E381" s="17" t="s">
        <v>326</v>
      </c>
      <c r="F381" s="64" t="str">
        <f t="shared" si="5"/>
        <v>SC253847;</v>
      </c>
      <c r="G381" s="17" t="str">
        <f>IFERROR(VLOOKUP($E381,Samples_Ext!$A:$Y,Samples_Seq!G$2,FALSE),"")</f>
        <v>Stool_8</v>
      </c>
      <c r="H381" s="17" t="str">
        <f>VLOOKUP($E381,Samples_Ext!$A:$Y,Samples_Seq!H$2,FALSE)</f>
        <v>Study</v>
      </c>
      <c r="I381" s="17" t="str">
        <f>VLOOKUP($E381,Samples_Ext!$A:$Y,Samples_Seq!I$2,FALSE)</f>
        <v>IE</v>
      </c>
      <c r="J381" s="17">
        <f>VLOOKUP($E381,Samples_Ext!$A:$Y,Samples_Seq!J$2,FALSE)</f>
        <v>8</v>
      </c>
      <c r="K381" s="17" t="str">
        <f>VLOOKUP($E381,Samples_Ext!$A:$Y,Samples_Seq!K$2,FALSE)</f>
        <v>Stool</v>
      </c>
      <c r="L381" s="17" t="str">
        <f>VLOOKUP($E381,Samples_Ext!$A:$Y,Samples_Seq!L$2,FALSE)</f>
        <v>Study</v>
      </c>
      <c r="M381" s="17" t="str">
        <f>VLOOKUP($E381,Samples_Ext!$A:$Y,Samples_Seq!M$2,FALSE)</f>
        <v>sFEMB-001-R-011</v>
      </c>
      <c r="N381" s="17" t="str">
        <f>VLOOKUP($E381,Samples_Ext!$A:$Y,Samples_Seq!N$2,FALSE)</f>
        <v>Qiagen</v>
      </c>
      <c r="O381" s="17" t="str">
        <f>VLOOKUP($E381,Samples_Ext!$A:$Y,Samples_Seq!O$2,FALSE)</f>
        <v>DSP Virus</v>
      </c>
      <c r="P381" s="17" t="str">
        <f>VLOOKUP($E381,Samples_Ext!$A:$Y,Samples_Seq!P$2,FALSE)</f>
        <v>QIASymphony</v>
      </c>
      <c r="Q381" s="17" t="str">
        <f>VLOOKUP($E381,Samples_Ext!$A:$Y,Samples_Seq!Q$2,FALSE)</f>
        <v>Vertical</v>
      </c>
      <c r="R381" s="17" t="str">
        <f>VLOOKUP($E381,Samples_Ext!$A:$Y,Samples_Seq!R$2,FALSE)</f>
        <v>Tubes</v>
      </c>
      <c r="S381" s="17" t="str">
        <f>VLOOKUP($E381,Samples_Ext!$A:$Y,Samples_Seq!S$2,FALSE)</f>
        <v>None</v>
      </c>
      <c r="T381" s="17" t="str">
        <f>VLOOKUP($E381,Samples_Ext!$A:$Y,Samples_Seq!T$2,FALSE)</f>
        <v>None</v>
      </c>
      <c r="U381" s="17" t="str">
        <f>VLOOKUP($E381,Samples_Ext!$A:$Y,Samples_Seq!U$2,FALSE)</f>
        <v>None</v>
      </c>
      <c r="V381" s="17" t="str">
        <f>VLOOKUP($E381,Samples_Ext!$A:$Y,Samples_Seq!V$2,FALSE)</f>
        <v>None</v>
      </c>
      <c r="W381" s="17" t="str">
        <f>VLOOKUP($E381,Samples_Ext!$A:$Y,Samples_Seq!W$2,FALSE)</f>
        <v>E</v>
      </c>
      <c r="X381" s="17" t="str">
        <f>VLOOKUP($E381,Samples_Ext!$A:$Y,Samples_Seq!X$2,FALSE)</f>
        <v>01</v>
      </c>
      <c r="Y381" s="17" t="str">
        <f>VLOOKUP($E381,Samples_Ext!$A:$Y,Samples_Seq!Y$2,FALSE)</f>
        <v>PC02231</v>
      </c>
      <c r="Z381" s="17">
        <f>VLOOKUP($E381,Samples_Ext!$A:$Y,Samples_Seq!Z$2,FALSE)</f>
        <v>90.4</v>
      </c>
      <c r="AA381" s="17">
        <f>VLOOKUP($E381,Samples_Ext!$A:$Y,Samples_Seq!AA$2,FALSE)</f>
        <v>17.759999999999998</v>
      </c>
      <c r="AB381" s="17">
        <f>VLOOKUP($E381,Samples_Ext!$A:$Y,Samples_Seq!AB$2,FALSE)</f>
        <v>1605.5039999999999</v>
      </c>
      <c r="AC381" s="17" t="str">
        <f>VLOOKUP($E381,Samples_Ext!$A:$Y,Samples_Seq!AC$2,FALSE)</f>
        <v>Yes</v>
      </c>
      <c r="AD381" s="17" t="str">
        <f>VLOOKUP($E381,Samples_Ext!$A:$Y,Samples_Seq!AD$2,FALSE)</f>
        <v>No</v>
      </c>
    </row>
    <row r="382" spans="1:30" s="17" customFormat="1" ht="13.8" hidden="1" x14ac:dyDescent="0.3">
      <c r="A382" s="17" t="s">
        <v>1911</v>
      </c>
      <c r="B382" s="17" t="s">
        <v>1912</v>
      </c>
      <c r="C382" s="17" t="s">
        <v>1721</v>
      </c>
      <c r="D382" s="17" t="s">
        <v>1716</v>
      </c>
      <c r="E382" s="17" t="s">
        <v>326</v>
      </c>
      <c r="F382" s="64" t="str">
        <f t="shared" si="5"/>
        <v>SC253847;</v>
      </c>
      <c r="G382" s="17" t="str">
        <f>IFERROR(VLOOKUP($E382,Samples_Ext!$A:$Y,Samples_Seq!G$2,FALSE),"")</f>
        <v>Stool_8</v>
      </c>
      <c r="H382" s="17" t="str">
        <f>VLOOKUP($E382,Samples_Ext!$A:$Y,Samples_Seq!H$2,FALSE)</f>
        <v>Study</v>
      </c>
      <c r="I382" s="17" t="str">
        <f>VLOOKUP($E382,Samples_Ext!$A:$Y,Samples_Seq!I$2,FALSE)</f>
        <v>IE</v>
      </c>
      <c r="J382" s="17">
        <f>VLOOKUP($E382,Samples_Ext!$A:$Y,Samples_Seq!J$2,FALSE)</f>
        <v>8</v>
      </c>
      <c r="K382" s="17" t="str">
        <f>VLOOKUP($E382,Samples_Ext!$A:$Y,Samples_Seq!K$2,FALSE)</f>
        <v>Stool</v>
      </c>
      <c r="L382" s="17" t="str">
        <f>VLOOKUP($E382,Samples_Ext!$A:$Y,Samples_Seq!L$2,FALSE)</f>
        <v>Study</v>
      </c>
      <c r="M382" s="17" t="str">
        <f>VLOOKUP($E382,Samples_Ext!$A:$Y,Samples_Seq!M$2,FALSE)</f>
        <v>sFEMB-001-R-011</v>
      </c>
      <c r="N382" s="17" t="str">
        <f>VLOOKUP($E382,Samples_Ext!$A:$Y,Samples_Seq!N$2,FALSE)</f>
        <v>Qiagen</v>
      </c>
      <c r="O382" s="17" t="str">
        <f>VLOOKUP($E382,Samples_Ext!$A:$Y,Samples_Seq!O$2,FALSE)</f>
        <v>DSP Virus</v>
      </c>
      <c r="P382" s="17" t="str">
        <f>VLOOKUP($E382,Samples_Ext!$A:$Y,Samples_Seq!P$2,FALSE)</f>
        <v>QIASymphony</v>
      </c>
      <c r="Q382" s="17" t="str">
        <f>VLOOKUP($E382,Samples_Ext!$A:$Y,Samples_Seq!Q$2,FALSE)</f>
        <v>Vertical</v>
      </c>
      <c r="R382" s="17" t="str">
        <f>VLOOKUP($E382,Samples_Ext!$A:$Y,Samples_Seq!R$2,FALSE)</f>
        <v>Tubes</v>
      </c>
      <c r="S382" s="17" t="str">
        <f>VLOOKUP($E382,Samples_Ext!$A:$Y,Samples_Seq!S$2,FALSE)</f>
        <v>None</v>
      </c>
      <c r="T382" s="17" t="str">
        <f>VLOOKUP($E382,Samples_Ext!$A:$Y,Samples_Seq!T$2,FALSE)</f>
        <v>None</v>
      </c>
      <c r="U382" s="17" t="str">
        <f>VLOOKUP($E382,Samples_Ext!$A:$Y,Samples_Seq!U$2,FALSE)</f>
        <v>None</v>
      </c>
      <c r="V382" s="17" t="str">
        <f>VLOOKUP($E382,Samples_Ext!$A:$Y,Samples_Seq!V$2,FALSE)</f>
        <v>None</v>
      </c>
      <c r="W382" s="17" t="str">
        <f>VLOOKUP($E382,Samples_Ext!$A:$Y,Samples_Seq!W$2,FALSE)</f>
        <v>E</v>
      </c>
      <c r="X382" s="17" t="str">
        <f>VLOOKUP($E382,Samples_Ext!$A:$Y,Samples_Seq!X$2,FALSE)</f>
        <v>01</v>
      </c>
      <c r="Y382" s="17" t="str">
        <f>VLOOKUP($E382,Samples_Ext!$A:$Y,Samples_Seq!Y$2,FALSE)</f>
        <v>PC02231</v>
      </c>
      <c r="Z382" s="17">
        <f>VLOOKUP($E382,Samples_Ext!$A:$Y,Samples_Seq!Z$2,FALSE)</f>
        <v>90.4</v>
      </c>
      <c r="AA382" s="17">
        <f>VLOOKUP($E382,Samples_Ext!$A:$Y,Samples_Seq!AA$2,FALSE)</f>
        <v>17.759999999999998</v>
      </c>
      <c r="AB382" s="17">
        <f>VLOOKUP($E382,Samples_Ext!$A:$Y,Samples_Seq!AB$2,FALSE)</f>
        <v>1605.5039999999999</v>
      </c>
      <c r="AC382" s="17" t="str">
        <f>VLOOKUP($E382,Samples_Ext!$A:$Y,Samples_Seq!AC$2,FALSE)</f>
        <v>Yes</v>
      </c>
      <c r="AD382" s="17" t="str">
        <f>VLOOKUP($E382,Samples_Ext!$A:$Y,Samples_Seq!AD$2,FALSE)</f>
        <v>No</v>
      </c>
    </row>
    <row r="383" spans="1:30" s="17" customFormat="1" ht="13.8" hidden="1" x14ac:dyDescent="0.3">
      <c r="A383" s="17" t="s">
        <v>328</v>
      </c>
      <c r="B383" s="17" t="s">
        <v>2027</v>
      </c>
      <c r="C383" s="17" t="s">
        <v>1969</v>
      </c>
      <c r="D383" s="17" t="s">
        <v>1970</v>
      </c>
      <c r="E383" s="17" t="s">
        <v>328</v>
      </c>
      <c r="F383" s="64" t="str">
        <f t="shared" si="5"/>
        <v>SC253849;</v>
      </c>
      <c r="G383" s="17" t="str">
        <f>IFERROR(VLOOKUP($E383,Samples_Ext!$A:$Y,Samples_Seq!G$2,FALSE),"")</f>
        <v>Stool_29</v>
      </c>
      <c r="H383" s="17" t="str">
        <f>VLOOKUP($E383,Samples_Ext!$A:$Y,Samples_Seq!H$2,FALSE)</f>
        <v>Study</v>
      </c>
      <c r="I383" s="17" t="str">
        <f>VLOOKUP($E383,Samples_Ext!$A:$Y,Samples_Seq!I$2,FALSE)</f>
        <v>IE</v>
      </c>
      <c r="J383" s="17">
        <f>VLOOKUP($E383,Samples_Ext!$A:$Y,Samples_Seq!J$2,FALSE)</f>
        <v>29</v>
      </c>
      <c r="K383" s="17" t="str">
        <f>VLOOKUP($E383,Samples_Ext!$A:$Y,Samples_Seq!K$2,FALSE)</f>
        <v>Stool</v>
      </c>
      <c r="L383" s="17" t="str">
        <f>VLOOKUP($E383,Samples_Ext!$A:$Y,Samples_Seq!L$2,FALSE)</f>
        <v>Study</v>
      </c>
      <c r="M383" s="17" t="str">
        <f>VLOOKUP($E383,Samples_Ext!$A:$Y,Samples_Seq!M$2,FALSE)</f>
        <v>sFEMB-001-R-011</v>
      </c>
      <c r="N383" s="17" t="str">
        <f>VLOOKUP($E383,Samples_Ext!$A:$Y,Samples_Seq!N$2,FALSE)</f>
        <v>Qiagen</v>
      </c>
      <c r="O383" s="17" t="str">
        <f>VLOOKUP($E383,Samples_Ext!$A:$Y,Samples_Seq!O$2,FALSE)</f>
        <v>DSP Virus</v>
      </c>
      <c r="P383" s="17" t="str">
        <f>VLOOKUP($E383,Samples_Ext!$A:$Y,Samples_Seq!P$2,FALSE)</f>
        <v>QIASymphony</v>
      </c>
      <c r="Q383" s="17" t="str">
        <f>VLOOKUP($E383,Samples_Ext!$A:$Y,Samples_Seq!Q$2,FALSE)</f>
        <v>Vertical</v>
      </c>
      <c r="R383" s="17" t="str">
        <f>VLOOKUP($E383,Samples_Ext!$A:$Y,Samples_Seq!R$2,FALSE)</f>
        <v>Tubes</v>
      </c>
      <c r="S383" s="17" t="str">
        <f>VLOOKUP($E383,Samples_Ext!$A:$Y,Samples_Seq!S$2,FALSE)</f>
        <v>None</v>
      </c>
      <c r="T383" s="17" t="str">
        <f>VLOOKUP($E383,Samples_Ext!$A:$Y,Samples_Seq!T$2,FALSE)</f>
        <v>None</v>
      </c>
      <c r="U383" s="17" t="str">
        <f>VLOOKUP($E383,Samples_Ext!$A:$Y,Samples_Seq!U$2,FALSE)</f>
        <v>None</v>
      </c>
      <c r="V383" s="17" t="str">
        <f>VLOOKUP($E383,Samples_Ext!$A:$Y,Samples_Seq!V$2,FALSE)</f>
        <v>None</v>
      </c>
      <c r="W383" s="17" t="str">
        <f>VLOOKUP($E383,Samples_Ext!$A:$Y,Samples_Seq!W$2,FALSE)</f>
        <v>G</v>
      </c>
      <c r="X383" s="17" t="str">
        <f>VLOOKUP($E383,Samples_Ext!$A:$Y,Samples_Seq!X$2,FALSE)</f>
        <v>01</v>
      </c>
      <c r="Y383" s="17" t="str">
        <f>VLOOKUP($E383,Samples_Ext!$A:$Y,Samples_Seq!Y$2,FALSE)</f>
        <v>PC02231</v>
      </c>
      <c r="Z383" s="17">
        <f>VLOOKUP($E383,Samples_Ext!$A:$Y,Samples_Seq!Z$2,FALSE)</f>
        <v>90</v>
      </c>
      <c r="AA383" s="17">
        <f>VLOOKUP($E383,Samples_Ext!$A:$Y,Samples_Seq!AA$2,FALSE)</f>
        <v>39.120000000000005</v>
      </c>
      <c r="AB383" s="17">
        <f>VLOOKUP($E383,Samples_Ext!$A:$Y,Samples_Seq!AB$2,FALSE)</f>
        <v>3520.8</v>
      </c>
      <c r="AC383" s="17" t="str">
        <f>VLOOKUP($E383,Samples_Ext!$A:$Y,Samples_Seq!AC$2,FALSE)</f>
        <v>Yes</v>
      </c>
      <c r="AD383" s="17" t="str">
        <f>VLOOKUP($E383,Samples_Ext!$A:$Y,Samples_Seq!AD$2,FALSE)</f>
        <v>No</v>
      </c>
    </row>
    <row r="384" spans="1:30" s="17" customFormat="1" ht="13.8" hidden="1" x14ac:dyDescent="0.3">
      <c r="A384" s="17" t="s">
        <v>1914</v>
      </c>
      <c r="B384" s="17" t="s">
        <v>1915</v>
      </c>
      <c r="C384" s="17" t="s">
        <v>1715</v>
      </c>
      <c r="D384" s="17" t="s">
        <v>1716</v>
      </c>
      <c r="E384" s="17" t="s">
        <v>328</v>
      </c>
      <c r="F384" s="64" t="str">
        <f t="shared" si="5"/>
        <v>SC253849;</v>
      </c>
      <c r="G384" s="17" t="str">
        <f>IFERROR(VLOOKUP($E384,Samples_Ext!$A:$Y,Samples_Seq!G$2,FALSE),"")</f>
        <v>Stool_29</v>
      </c>
      <c r="H384" s="17" t="str">
        <f>VLOOKUP($E384,Samples_Ext!$A:$Y,Samples_Seq!H$2,FALSE)</f>
        <v>Study</v>
      </c>
      <c r="I384" s="17" t="str">
        <f>VLOOKUP($E384,Samples_Ext!$A:$Y,Samples_Seq!I$2,FALSE)</f>
        <v>IE</v>
      </c>
      <c r="J384" s="17">
        <f>VLOOKUP($E384,Samples_Ext!$A:$Y,Samples_Seq!J$2,FALSE)</f>
        <v>29</v>
      </c>
      <c r="K384" s="17" t="str">
        <f>VLOOKUP($E384,Samples_Ext!$A:$Y,Samples_Seq!K$2,FALSE)</f>
        <v>Stool</v>
      </c>
      <c r="L384" s="17" t="str">
        <f>VLOOKUP($E384,Samples_Ext!$A:$Y,Samples_Seq!L$2,FALSE)</f>
        <v>Study</v>
      </c>
      <c r="M384" s="17" t="str">
        <f>VLOOKUP($E384,Samples_Ext!$A:$Y,Samples_Seq!M$2,FALSE)</f>
        <v>sFEMB-001-R-011</v>
      </c>
      <c r="N384" s="17" t="str">
        <f>VLOOKUP($E384,Samples_Ext!$A:$Y,Samples_Seq!N$2,FALSE)</f>
        <v>Qiagen</v>
      </c>
      <c r="O384" s="17" t="str">
        <f>VLOOKUP($E384,Samples_Ext!$A:$Y,Samples_Seq!O$2,FALSE)</f>
        <v>DSP Virus</v>
      </c>
      <c r="P384" s="17" t="str">
        <f>VLOOKUP($E384,Samples_Ext!$A:$Y,Samples_Seq!P$2,FALSE)</f>
        <v>QIASymphony</v>
      </c>
      <c r="Q384" s="17" t="str">
        <f>VLOOKUP($E384,Samples_Ext!$A:$Y,Samples_Seq!Q$2,FALSE)</f>
        <v>Vertical</v>
      </c>
      <c r="R384" s="17" t="str">
        <f>VLOOKUP($E384,Samples_Ext!$A:$Y,Samples_Seq!R$2,FALSE)</f>
        <v>Tubes</v>
      </c>
      <c r="S384" s="17" t="str">
        <f>VLOOKUP($E384,Samples_Ext!$A:$Y,Samples_Seq!S$2,FALSE)</f>
        <v>None</v>
      </c>
      <c r="T384" s="17" t="str">
        <f>VLOOKUP($E384,Samples_Ext!$A:$Y,Samples_Seq!T$2,FALSE)</f>
        <v>None</v>
      </c>
      <c r="U384" s="17" t="str">
        <f>VLOOKUP($E384,Samples_Ext!$A:$Y,Samples_Seq!U$2,FALSE)</f>
        <v>None</v>
      </c>
      <c r="V384" s="17" t="str">
        <f>VLOOKUP($E384,Samples_Ext!$A:$Y,Samples_Seq!V$2,FALSE)</f>
        <v>None</v>
      </c>
      <c r="W384" s="17" t="str">
        <f>VLOOKUP($E384,Samples_Ext!$A:$Y,Samples_Seq!W$2,FALSE)</f>
        <v>G</v>
      </c>
      <c r="X384" s="17" t="str">
        <f>VLOOKUP($E384,Samples_Ext!$A:$Y,Samples_Seq!X$2,FALSE)</f>
        <v>01</v>
      </c>
      <c r="Y384" s="17" t="str">
        <f>VLOOKUP($E384,Samples_Ext!$A:$Y,Samples_Seq!Y$2,FALSE)</f>
        <v>PC02231</v>
      </c>
      <c r="Z384" s="17">
        <f>VLOOKUP($E384,Samples_Ext!$A:$Y,Samples_Seq!Z$2,FALSE)</f>
        <v>90</v>
      </c>
      <c r="AA384" s="17">
        <f>VLOOKUP($E384,Samples_Ext!$A:$Y,Samples_Seq!AA$2,FALSE)</f>
        <v>39.120000000000005</v>
      </c>
      <c r="AB384" s="17">
        <f>VLOOKUP($E384,Samples_Ext!$A:$Y,Samples_Seq!AB$2,FALSE)</f>
        <v>3520.8</v>
      </c>
      <c r="AC384" s="17" t="str">
        <f>VLOOKUP($E384,Samples_Ext!$A:$Y,Samples_Seq!AC$2,FALSE)</f>
        <v>Yes</v>
      </c>
      <c r="AD384" s="17" t="str">
        <f>VLOOKUP($E384,Samples_Ext!$A:$Y,Samples_Seq!AD$2,FALSE)</f>
        <v>No</v>
      </c>
    </row>
    <row r="385" spans="1:30" s="17" customFormat="1" ht="13.8" hidden="1" x14ac:dyDescent="0.3">
      <c r="A385" s="17" t="s">
        <v>1916</v>
      </c>
      <c r="B385" s="17" t="s">
        <v>1917</v>
      </c>
      <c r="C385" s="17" t="s">
        <v>1721</v>
      </c>
      <c r="D385" s="17" t="s">
        <v>1716</v>
      </c>
      <c r="E385" s="17" t="s">
        <v>328</v>
      </c>
      <c r="F385" s="64" t="str">
        <f t="shared" si="5"/>
        <v>SC253849;</v>
      </c>
      <c r="G385" s="17" t="str">
        <f>IFERROR(VLOOKUP($E385,Samples_Ext!$A:$Y,Samples_Seq!G$2,FALSE),"")</f>
        <v>Stool_29</v>
      </c>
      <c r="H385" s="17" t="str">
        <f>VLOOKUP($E385,Samples_Ext!$A:$Y,Samples_Seq!H$2,FALSE)</f>
        <v>Study</v>
      </c>
      <c r="I385" s="17" t="str">
        <f>VLOOKUP($E385,Samples_Ext!$A:$Y,Samples_Seq!I$2,FALSE)</f>
        <v>IE</v>
      </c>
      <c r="J385" s="17">
        <f>VLOOKUP($E385,Samples_Ext!$A:$Y,Samples_Seq!J$2,FALSE)</f>
        <v>29</v>
      </c>
      <c r="K385" s="17" t="str">
        <f>VLOOKUP($E385,Samples_Ext!$A:$Y,Samples_Seq!K$2,FALSE)</f>
        <v>Stool</v>
      </c>
      <c r="L385" s="17" t="str">
        <f>VLOOKUP($E385,Samples_Ext!$A:$Y,Samples_Seq!L$2,FALSE)</f>
        <v>Study</v>
      </c>
      <c r="M385" s="17" t="str">
        <f>VLOOKUP($E385,Samples_Ext!$A:$Y,Samples_Seq!M$2,FALSE)</f>
        <v>sFEMB-001-R-011</v>
      </c>
      <c r="N385" s="17" t="str">
        <f>VLOOKUP($E385,Samples_Ext!$A:$Y,Samples_Seq!N$2,FALSE)</f>
        <v>Qiagen</v>
      </c>
      <c r="O385" s="17" t="str">
        <f>VLOOKUP($E385,Samples_Ext!$A:$Y,Samples_Seq!O$2,FALSE)</f>
        <v>DSP Virus</v>
      </c>
      <c r="P385" s="17" t="str">
        <f>VLOOKUP($E385,Samples_Ext!$A:$Y,Samples_Seq!P$2,FALSE)</f>
        <v>QIASymphony</v>
      </c>
      <c r="Q385" s="17" t="str">
        <f>VLOOKUP($E385,Samples_Ext!$A:$Y,Samples_Seq!Q$2,FALSE)</f>
        <v>Vertical</v>
      </c>
      <c r="R385" s="17" t="str">
        <f>VLOOKUP($E385,Samples_Ext!$A:$Y,Samples_Seq!R$2,FALSE)</f>
        <v>Tubes</v>
      </c>
      <c r="S385" s="17" t="str">
        <f>VLOOKUP($E385,Samples_Ext!$A:$Y,Samples_Seq!S$2,FALSE)</f>
        <v>None</v>
      </c>
      <c r="T385" s="17" t="str">
        <f>VLOOKUP($E385,Samples_Ext!$A:$Y,Samples_Seq!T$2,FALSE)</f>
        <v>None</v>
      </c>
      <c r="U385" s="17" t="str">
        <f>VLOOKUP($E385,Samples_Ext!$A:$Y,Samples_Seq!U$2,FALSE)</f>
        <v>None</v>
      </c>
      <c r="V385" s="17" t="str">
        <f>VLOOKUP($E385,Samples_Ext!$A:$Y,Samples_Seq!V$2,FALSE)</f>
        <v>None</v>
      </c>
      <c r="W385" s="17" t="str">
        <f>VLOOKUP($E385,Samples_Ext!$A:$Y,Samples_Seq!W$2,FALSE)</f>
        <v>G</v>
      </c>
      <c r="X385" s="17" t="str">
        <f>VLOOKUP($E385,Samples_Ext!$A:$Y,Samples_Seq!X$2,FALSE)</f>
        <v>01</v>
      </c>
      <c r="Y385" s="17" t="str">
        <f>VLOOKUP($E385,Samples_Ext!$A:$Y,Samples_Seq!Y$2,FALSE)</f>
        <v>PC02231</v>
      </c>
      <c r="Z385" s="17">
        <f>VLOOKUP($E385,Samples_Ext!$A:$Y,Samples_Seq!Z$2,FALSE)</f>
        <v>90</v>
      </c>
      <c r="AA385" s="17">
        <f>VLOOKUP($E385,Samples_Ext!$A:$Y,Samples_Seq!AA$2,FALSE)</f>
        <v>39.120000000000005</v>
      </c>
      <c r="AB385" s="17">
        <f>VLOOKUP($E385,Samples_Ext!$A:$Y,Samples_Seq!AB$2,FALSE)</f>
        <v>3520.8</v>
      </c>
      <c r="AC385" s="17" t="str">
        <f>VLOOKUP($E385,Samples_Ext!$A:$Y,Samples_Seq!AC$2,FALSE)</f>
        <v>Yes</v>
      </c>
      <c r="AD385" s="17" t="str">
        <f>VLOOKUP($E385,Samples_Ext!$A:$Y,Samples_Seq!AD$2,FALSE)</f>
        <v>No</v>
      </c>
    </row>
    <row r="386" spans="1:30" s="17" customFormat="1" ht="13.8" hidden="1" x14ac:dyDescent="0.3">
      <c r="A386" s="17" t="s">
        <v>331</v>
      </c>
      <c r="B386" s="17" t="s">
        <v>2028</v>
      </c>
      <c r="C386" s="17" t="s">
        <v>1969</v>
      </c>
      <c r="D386" s="17" t="s">
        <v>1970</v>
      </c>
      <c r="E386" s="17" t="s">
        <v>331</v>
      </c>
      <c r="F386" s="64" t="str">
        <f t="shared" si="5"/>
        <v>SC253852;</v>
      </c>
      <c r="G386" s="17" t="str">
        <f>IFERROR(VLOOKUP($E386,Samples_Ext!$A:$Y,Samples_Seq!G$2,FALSE),"")</f>
        <v>Stool_15</v>
      </c>
      <c r="H386" s="17" t="str">
        <f>VLOOKUP($E386,Samples_Ext!$A:$Y,Samples_Seq!H$2,FALSE)</f>
        <v>Study</v>
      </c>
      <c r="I386" s="17" t="str">
        <f>VLOOKUP($E386,Samples_Ext!$A:$Y,Samples_Seq!I$2,FALSE)</f>
        <v>IE</v>
      </c>
      <c r="J386" s="17">
        <f>VLOOKUP($E386,Samples_Ext!$A:$Y,Samples_Seq!J$2,FALSE)</f>
        <v>15</v>
      </c>
      <c r="K386" s="17" t="str">
        <f>VLOOKUP($E386,Samples_Ext!$A:$Y,Samples_Seq!K$2,FALSE)</f>
        <v>Stool</v>
      </c>
      <c r="L386" s="17" t="str">
        <f>VLOOKUP($E386,Samples_Ext!$A:$Y,Samples_Seq!L$2,FALSE)</f>
        <v>Study</v>
      </c>
      <c r="M386" s="17" t="str">
        <f>VLOOKUP($E386,Samples_Ext!$A:$Y,Samples_Seq!M$2,FALSE)</f>
        <v>sFEMB-001-R-011</v>
      </c>
      <c r="N386" s="17" t="str">
        <f>VLOOKUP($E386,Samples_Ext!$A:$Y,Samples_Seq!N$2,FALSE)</f>
        <v>Qiagen</v>
      </c>
      <c r="O386" s="17" t="str">
        <f>VLOOKUP($E386,Samples_Ext!$A:$Y,Samples_Seq!O$2,FALSE)</f>
        <v>DSP Virus</v>
      </c>
      <c r="P386" s="17" t="str">
        <f>VLOOKUP($E386,Samples_Ext!$A:$Y,Samples_Seq!P$2,FALSE)</f>
        <v>QIASymphony</v>
      </c>
      <c r="Q386" s="17" t="str">
        <f>VLOOKUP($E386,Samples_Ext!$A:$Y,Samples_Seq!Q$2,FALSE)</f>
        <v>Vertical</v>
      </c>
      <c r="R386" s="17" t="str">
        <f>VLOOKUP($E386,Samples_Ext!$A:$Y,Samples_Seq!R$2,FALSE)</f>
        <v>Tubes</v>
      </c>
      <c r="S386" s="17" t="str">
        <f>VLOOKUP($E386,Samples_Ext!$A:$Y,Samples_Seq!S$2,FALSE)</f>
        <v>None</v>
      </c>
      <c r="T386" s="17" t="str">
        <f>VLOOKUP($E386,Samples_Ext!$A:$Y,Samples_Seq!T$2,FALSE)</f>
        <v>None</v>
      </c>
      <c r="U386" s="17" t="str">
        <f>VLOOKUP($E386,Samples_Ext!$A:$Y,Samples_Seq!U$2,FALSE)</f>
        <v>None</v>
      </c>
      <c r="V386" s="17" t="str">
        <f>VLOOKUP($E386,Samples_Ext!$A:$Y,Samples_Seq!V$2,FALSE)</f>
        <v>None</v>
      </c>
      <c r="W386" s="17" t="str">
        <f>VLOOKUP($E386,Samples_Ext!$A:$Y,Samples_Seq!W$2,FALSE)</f>
        <v>B</v>
      </c>
      <c r="X386" s="17" t="str">
        <f>VLOOKUP($E386,Samples_Ext!$A:$Y,Samples_Seq!X$2,FALSE)</f>
        <v>02</v>
      </c>
      <c r="Y386" s="17" t="str">
        <f>VLOOKUP($E386,Samples_Ext!$A:$Y,Samples_Seq!Y$2,FALSE)</f>
        <v>PC02231</v>
      </c>
      <c r="Z386" s="17">
        <f>VLOOKUP($E386,Samples_Ext!$A:$Y,Samples_Seq!Z$2,FALSE)</f>
        <v>90</v>
      </c>
      <c r="AA386" s="17">
        <f>VLOOKUP($E386,Samples_Ext!$A:$Y,Samples_Seq!AA$2,FALSE)</f>
        <v>39.44</v>
      </c>
      <c r="AB386" s="17">
        <f>VLOOKUP($E386,Samples_Ext!$A:$Y,Samples_Seq!AB$2,FALSE)</f>
        <v>3549.6</v>
      </c>
      <c r="AC386" s="17" t="str">
        <f>VLOOKUP($E386,Samples_Ext!$A:$Y,Samples_Seq!AC$2,FALSE)</f>
        <v>Yes</v>
      </c>
      <c r="AD386" s="17" t="str">
        <f>VLOOKUP($E386,Samples_Ext!$A:$Y,Samples_Seq!AD$2,FALSE)</f>
        <v>No</v>
      </c>
    </row>
    <row r="387" spans="1:30" s="17" customFormat="1" ht="13.8" hidden="1" x14ac:dyDescent="0.3">
      <c r="A387" s="17" t="s">
        <v>1919</v>
      </c>
      <c r="B387" s="17" t="s">
        <v>1920</v>
      </c>
      <c r="C387" s="17" t="s">
        <v>1715</v>
      </c>
      <c r="D387" s="17" t="s">
        <v>1716</v>
      </c>
      <c r="E387" s="17" t="s">
        <v>331</v>
      </c>
      <c r="F387" s="64" t="str">
        <f t="shared" si="5"/>
        <v>SC253852;</v>
      </c>
      <c r="G387" s="17" t="str">
        <f>IFERROR(VLOOKUP($E387,Samples_Ext!$A:$Y,Samples_Seq!G$2,FALSE),"")</f>
        <v>Stool_15</v>
      </c>
      <c r="H387" s="17" t="str">
        <f>VLOOKUP($E387,Samples_Ext!$A:$Y,Samples_Seq!H$2,FALSE)</f>
        <v>Study</v>
      </c>
      <c r="I387" s="17" t="str">
        <f>VLOOKUP($E387,Samples_Ext!$A:$Y,Samples_Seq!I$2,FALSE)</f>
        <v>IE</v>
      </c>
      <c r="J387" s="17">
        <f>VLOOKUP($E387,Samples_Ext!$A:$Y,Samples_Seq!J$2,FALSE)</f>
        <v>15</v>
      </c>
      <c r="K387" s="17" t="str">
        <f>VLOOKUP($E387,Samples_Ext!$A:$Y,Samples_Seq!K$2,FALSE)</f>
        <v>Stool</v>
      </c>
      <c r="L387" s="17" t="str">
        <f>VLOOKUP($E387,Samples_Ext!$A:$Y,Samples_Seq!L$2,FALSE)</f>
        <v>Study</v>
      </c>
      <c r="M387" s="17" t="str">
        <f>VLOOKUP($E387,Samples_Ext!$A:$Y,Samples_Seq!M$2,FALSE)</f>
        <v>sFEMB-001-R-011</v>
      </c>
      <c r="N387" s="17" t="str">
        <f>VLOOKUP($E387,Samples_Ext!$A:$Y,Samples_Seq!N$2,FALSE)</f>
        <v>Qiagen</v>
      </c>
      <c r="O387" s="17" t="str">
        <f>VLOOKUP($E387,Samples_Ext!$A:$Y,Samples_Seq!O$2,FALSE)</f>
        <v>DSP Virus</v>
      </c>
      <c r="P387" s="17" t="str">
        <f>VLOOKUP($E387,Samples_Ext!$A:$Y,Samples_Seq!P$2,FALSE)</f>
        <v>QIASymphony</v>
      </c>
      <c r="Q387" s="17" t="str">
        <f>VLOOKUP($E387,Samples_Ext!$A:$Y,Samples_Seq!Q$2,FALSE)</f>
        <v>Vertical</v>
      </c>
      <c r="R387" s="17" t="str">
        <f>VLOOKUP($E387,Samples_Ext!$A:$Y,Samples_Seq!R$2,FALSE)</f>
        <v>Tubes</v>
      </c>
      <c r="S387" s="17" t="str">
        <f>VLOOKUP($E387,Samples_Ext!$A:$Y,Samples_Seq!S$2,FALSE)</f>
        <v>None</v>
      </c>
      <c r="T387" s="17" t="str">
        <f>VLOOKUP($E387,Samples_Ext!$A:$Y,Samples_Seq!T$2,FALSE)</f>
        <v>None</v>
      </c>
      <c r="U387" s="17" t="str">
        <f>VLOOKUP($E387,Samples_Ext!$A:$Y,Samples_Seq!U$2,FALSE)</f>
        <v>None</v>
      </c>
      <c r="V387" s="17" t="str">
        <f>VLOOKUP($E387,Samples_Ext!$A:$Y,Samples_Seq!V$2,FALSE)</f>
        <v>None</v>
      </c>
      <c r="W387" s="17" t="str">
        <f>VLOOKUP($E387,Samples_Ext!$A:$Y,Samples_Seq!W$2,FALSE)</f>
        <v>B</v>
      </c>
      <c r="X387" s="17" t="str">
        <f>VLOOKUP($E387,Samples_Ext!$A:$Y,Samples_Seq!X$2,FALSE)</f>
        <v>02</v>
      </c>
      <c r="Y387" s="17" t="str">
        <f>VLOOKUP($E387,Samples_Ext!$A:$Y,Samples_Seq!Y$2,FALSE)</f>
        <v>PC02231</v>
      </c>
      <c r="Z387" s="17">
        <f>VLOOKUP($E387,Samples_Ext!$A:$Y,Samples_Seq!Z$2,FALSE)</f>
        <v>90</v>
      </c>
      <c r="AA387" s="17">
        <f>VLOOKUP($E387,Samples_Ext!$A:$Y,Samples_Seq!AA$2,FALSE)</f>
        <v>39.44</v>
      </c>
      <c r="AB387" s="17">
        <f>VLOOKUP($E387,Samples_Ext!$A:$Y,Samples_Seq!AB$2,FALSE)</f>
        <v>3549.6</v>
      </c>
      <c r="AC387" s="17" t="str">
        <f>VLOOKUP($E387,Samples_Ext!$A:$Y,Samples_Seq!AC$2,FALSE)</f>
        <v>Yes</v>
      </c>
      <c r="AD387" s="17" t="str">
        <f>VLOOKUP($E387,Samples_Ext!$A:$Y,Samples_Seq!AD$2,FALSE)</f>
        <v>No</v>
      </c>
    </row>
    <row r="388" spans="1:30" s="17" customFormat="1" ht="13.8" hidden="1" x14ac:dyDescent="0.3">
      <c r="A388" s="17" t="s">
        <v>1921</v>
      </c>
      <c r="B388" s="17" t="s">
        <v>1922</v>
      </c>
      <c r="C388" s="17" t="s">
        <v>1721</v>
      </c>
      <c r="D388" s="17" t="s">
        <v>1716</v>
      </c>
      <c r="E388" s="17" t="s">
        <v>331</v>
      </c>
      <c r="F388" s="64" t="str">
        <f t="shared" ref="F388:F451" si="6">_xlfn.CONCAT(E388,";")</f>
        <v>SC253852;</v>
      </c>
      <c r="G388" s="17" t="str">
        <f>IFERROR(VLOOKUP($E388,Samples_Ext!$A:$Y,Samples_Seq!G$2,FALSE),"")</f>
        <v>Stool_15</v>
      </c>
      <c r="H388" s="17" t="str">
        <f>VLOOKUP($E388,Samples_Ext!$A:$Y,Samples_Seq!H$2,FALSE)</f>
        <v>Study</v>
      </c>
      <c r="I388" s="17" t="str">
        <f>VLOOKUP($E388,Samples_Ext!$A:$Y,Samples_Seq!I$2,FALSE)</f>
        <v>IE</v>
      </c>
      <c r="J388" s="17">
        <f>VLOOKUP($E388,Samples_Ext!$A:$Y,Samples_Seq!J$2,FALSE)</f>
        <v>15</v>
      </c>
      <c r="K388" s="17" t="str">
        <f>VLOOKUP($E388,Samples_Ext!$A:$Y,Samples_Seq!K$2,FALSE)</f>
        <v>Stool</v>
      </c>
      <c r="L388" s="17" t="str">
        <f>VLOOKUP($E388,Samples_Ext!$A:$Y,Samples_Seq!L$2,FALSE)</f>
        <v>Study</v>
      </c>
      <c r="M388" s="17" t="str">
        <f>VLOOKUP($E388,Samples_Ext!$A:$Y,Samples_Seq!M$2,FALSE)</f>
        <v>sFEMB-001-R-011</v>
      </c>
      <c r="N388" s="17" t="str">
        <f>VLOOKUP($E388,Samples_Ext!$A:$Y,Samples_Seq!N$2,FALSE)</f>
        <v>Qiagen</v>
      </c>
      <c r="O388" s="17" t="str">
        <f>VLOOKUP($E388,Samples_Ext!$A:$Y,Samples_Seq!O$2,FALSE)</f>
        <v>DSP Virus</v>
      </c>
      <c r="P388" s="17" t="str">
        <f>VLOOKUP($E388,Samples_Ext!$A:$Y,Samples_Seq!P$2,FALSE)</f>
        <v>QIASymphony</v>
      </c>
      <c r="Q388" s="17" t="str">
        <f>VLOOKUP($E388,Samples_Ext!$A:$Y,Samples_Seq!Q$2,FALSE)</f>
        <v>Vertical</v>
      </c>
      <c r="R388" s="17" t="str">
        <f>VLOOKUP($E388,Samples_Ext!$A:$Y,Samples_Seq!R$2,FALSE)</f>
        <v>Tubes</v>
      </c>
      <c r="S388" s="17" t="str">
        <f>VLOOKUP($E388,Samples_Ext!$A:$Y,Samples_Seq!S$2,FALSE)</f>
        <v>None</v>
      </c>
      <c r="T388" s="17" t="str">
        <f>VLOOKUP($E388,Samples_Ext!$A:$Y,Samples_Seq!T$2,FALSE)</f>
        <v>None</v>
      </c>
      <c r="U388" s="17" t="str">
        <f>VLOOKUP($E388,Samples_Ext!$A:$Y,Samples_Seq!U$2,FALSE)</f>
        <v>None</v>
      </c>
      <c r="V388" s="17" t="str">
        <f>VLOOKUP($E388,Samples_Ext!$A:$Y,Samples_Seq!V$2,FALSE)</f>
        <v>None</v>
      </c>
      <c r="W388" s="17" t="str">
        <f>VLOOKUP($E388,Samples_Ext!$A:$Y,Samples_Seq!W$2,FALSE)</f>
        <v>B</v>
      </c>
      <c r="X388" s="17" t="str">
        <f>VLOOKUP($E388,Samples_Ext!$A:$Y,Samples_Seq!X$2,FALSE)</f>
        <v>02</v>
      </c>
      <c r="Y388" s="17" t="str">
        <f>VLOOKUP($E388,Samples_Ext!$A:$Y,Samples_Seq!Y$2,FALSE)</f>
        <v>PC02231</v>
      </c>
      <c r="Z388" s="17">
        <f>VLOOKUP($E388,Samples_Ext!$A:$Y,Samples_Seq!Z$2,FALSE)</f>
        <v>90</v>
      </c>
      <c r="AA388" s="17">
        <f>VLOOKUP($E388,Samples_Ext!$A:$Y,Samples_Seq!AA$2,FALSE)</f>
        <v>39.44</v>
      </c>
      <c r="AB388" s="17">
        <f>VLOOKUP($E388,Samples_Ext!$A:$Y,Samples_Seq!AB$2,FALSE)</f>
        <v>3549.6</v>
      </c>
      <c r="AC388" s="17" t="str">
        <f>VLOOKUP($E388,Samples_Ext!$A:$Y,Samples_Seq!AC$2,FALSE)</f>
        <v>Yes</v>
      </c>
      <c r="AD388" s="17" t="str">
        <f>VLOOKUP($E388,Samples_Ext!$A:$Y,Samples_Seq!AD$2,FALSE)</f>
        <v>No</v>
      </c>
    </row>
    <row r="389" spans="1:30" s="17" customFormat="1" ht="13.8" hidden="1" x14ac:dyDescent="0.3">
      <c r="A389" s="17" t="s">
        <v>1940</v>
      </c>
      <c r="B389" s="17" t="s">
        <v>1941</v>
      </c>
      <c r="C389" s="17" t="s">
        <v>1721</v>
      </c>
      <c r="D389" s="17" t="s">
        <v>1716</v>
      </c>
      <c r="E389" s="17" t="s">
        <v>348</v>
      </c>
      <c r="F389" s="64" t="str">
        <f t="shared" si="6"/>
        <v>SC261526;</v>
      </c>
      <c r="G389" s="17" t="str">
        <f>IFERROR(VLOOKUP($E389,Samples_Ext!$A:$Y,Samples_Seq!G$2,FALSE),"")</f>
        <v>Stool_50</v>
      </c>
      <c r="H389" s="17" t="str">
        <f>VLOOKUP($E389,Samples_Ext!$A:$Y,Samples_Seq!H$2,FALSE)</f>
        <v>Study</v>
      </c>
      <c r="I389" s="17" t="str">
        <f>VLOOKUP($E389,Samples_Ext!$A:$Y,Samples_Seq!I$2,FALSE)</f>
        <v>IE</v>
      </c>
      <c r="J389" s="17">
        <f>VLOOKUP($E389,Samples_Ext!$A:$Y,Samples_Seq!J$2,FALSE)</f>
        <v>50</v>
      </c>
      <c r="K389" s="17" t="str">
        <f>VLOOKUP($E389,Samples_Ext!$A:$Y,Samples_Seq!K$2,FALSE)</f>
        <v>Stool</v>
      </c>
      <c r="L389" s="17" t="str">
        <f>VLOOKUP($E389,Samples_Ext!$A:$Y,Samples_Seq!L$2,FALSE)</f>
        <v>Study</v>
      </c>
      <c r="M389" s="17" t="str">
        <f>VLOOKUP($E389,Samples_Ext!$A:$Y,Samples_Seq!M$2,FALSE)</f>
        <v>sFEMB-001-R-013</v>
      </c>
      <c r="N389" s="17" t="str">
        <f>VLOOKUP($E389,Samples_Ext!$A:$Y,Samples_Seq!N$2,FALSE)</f>
        <v>Qiagen</v>
      </c>
      <c r="O389" s="17" t="str">
        <f>VLOOKUP($E389,Samples_Ext!$A:$Y,Samples_Seq!O$2,FALSE)</f>
        <v>MagAttract PowerSoil DNA Kit</v>
      </c>
      <c r="P389" s="17" t="str">
        <f>VLOOKUP($E389,Samples_Ext!$A:$Y,Samples_Seq!P$2,FALSE)</f>
        <v>KingFisher</v>
      </c>
      <c r="Q389" s="17" t="str">
        <f>VLOOKUP($E389,Samples_Ext!$A:$Y,Samples_Seq!Q$2,FALSE)</f>
        <v>TissueLyzer</v>
      </c>
      <c r="R389" s="17" t="str">
        <f>VLOOKUP($E389,Samples_Ext!$A:$Y,Samples_Seq!R$2,FALSE)</f>
        <v>Plate</v>
      </c>
      <c r="S389" s="17" t="str">
        <f>VLOOKUP($E389,Samples_Ext!$A:$Y,Samples_Seq!S$2,FALSE)</f>
        <v>None</v>
      </c>
      <c r="T389" s="17" t="str">
        <f>VLOOKUP($E389,Samples_Ext!$A:$Y,Samples_Seq!T$2,FALSE)</f>
        <v>None</v>
      </c>
      <c r="U389" s="17" t="str">
        <f>VLOOKUP($E389,Samples_Ext!$A:$Y,Samples_Seq!U$2,FALSE)</f>
        <v>None</v>
      </c>
      <c r="V389" s="17" t="str">
        <f>VLOOKUP($E389,Samples_Ext!$A:$Y,Samples_Seq!V$2,FALSE)</f>
        <v>None</v>
      </c>
      <c r="W389" s="17" t="str">
        <f>VLOOKUP($E389,Samples_Ext!$A:$Y,Samples_Seq!W$2,FALSE)</f>
        <v>B</v>
      </c>
      <c r="X389" s="17" t="str">
        <f>VLOOKUP($E389,Samples_Ext!$A:$Y,Samples_Seq!X$2,FALSE)</f>
        <v>01</v>
      </c>
      <c r="Y389" s="17" t="str">
        <f>VLOOKUP($E389,Samples_Ext!$A:$Y,Samples_Seq!Y$2,FALSE)</f>
        <v>PC03133</v>
      </c>
      <c r="Z389" s="17">
        <f>VLOOKUP($E389,Samples_Ext!$A:$Y,Samples_Seq!Z$2,FALSE)</f>
        <v>87.6</v>
      </c>
      <c r="AA389" s="17">
        <f>VLOOKUP($E389,Samples_Ext!$A:$Y,Samples_Seq!AA$2,FALSE)</f>
        <v>12.010000000000002</v>
      </c>
      <c r="AB389" s="17">
        <f>VLOOKUP($E389,Samples_Ext!$A:$Y,Samples_Seq!AB$2,FALSE)</f>
        <v>1052.076</v>
      </c>
      <c r="AC389" s="17" t="str">
        <f>VLOOKUP($E389,Samples_Ext!$A:$Y,Samples_Seq!AC$2,FALSE)</f>
        <v>Yes</v>
      </c>
      <c r="AD389" s="17" t="str">
        <f>VLOOKUP($E389,Samples_Ext!$A:$Y,Samples_Seq!AD$2,FALSE)</f>
        <v>No</v>
      </c>
    </row>
    <row r="390" spans="1:30" s="17" customFormat="1" ht="13.8" hidden="1" x14ac:dyDescent="0.3">
      <c r="A390" s="17" t="s">
        <v>2043</v>
      </c>
      <c r="B390" s="17" t="s">
        <v>2044</v>
      </c>
      <c r="C390" s="17" t="s">
        <v>1969</v>
      </c>
      <c r="D390" s="17" t="s">
        <v>1970</v>
      </c>
      <c r="E390" s="17" t="s">
        <v>348</v>
      </c>
      <c r="F390" s="64" t="str">
        <f t="shared" si="6"/>
        <v>SC261526;</v>
      </c>
      <c r="G390" s="17" t="str">
        <f>IFERROR(VLOOKUP($E390,Samples_Ext!$A:$Y,Samples_Seq!G$2,FALSE),"")</f>
        <v>Stool_50</v>
      </c>
      <c r="H390" s="17" t="str">
        <f>VLOOKUP($E390,Samples_Ext!$A:$Y,Samples_Seq!H$2,FALSE)</f>
        <v>Study</v>
      </c>
      <c r="I390" s="17" t="str">
        <f>VLOOKUP($E390,Samples_Ext!$A:$Y,Samples_Seq!I$2,FALSE)</f>
        <v>IE</v>
      </c>
      <c r="J390" s="17">
        <f>VLOOKUP($E390,Samples_Ext!$A:$Y,Samples_Seq!J$2,FALSE)</f>
        <v>50</v>
      </c>
      <c r="K390" s="17" t="str">
        <f>VLOOKUP($E390,Samples_Ext!$A:$Y,Samples_Seq!K$2,FALSE)</f>
        <v>Stool</v>
      </c>
      <c r="L390" s="17" t="str">
        <f>VLOOKUP($E390,Samples_Ext!$A:$Y,Samples_Seq!L$2,FALSE)</f>
        <v>Study</v>
      </c>
      <c r="M390" s="17" t="str">
        <f>VLOOKUP($E390,Samples_Ext!$A:$Y,Samples_Seq!M$2,FALSE)</f>
        <v>sFEMB-001-R-013</v>
      </c>
      <c r="N390" s="17" t="str">
        <f>VLOOKUP($E390,Samples_Ext!$A:$Y,Samples_Seq!N$2,FALSE)</f>
        <v>Qiagen</v>
      </c>
      <c r="O390" s="17" t="str">
        <f>VLOOKUP($E390,Samples_Ext!$A:$Y,Samples_Seq!O$2,FALSE)</f>
        <v>MagAttract PowerSoil DNA Kit</v>
      </c>
      <c r="P390" s="17" t="str">
        <f>VLOOKUP($E390,Samples_Ext!$A:$Y,Samples_Seq!P$2,FALSE)</f>
        <v>KingFisher</v>
      </c>
      <c r="Q390" s="17" t="str">
        <f>VLOOKUP($E390,Samples_Ext!$A:$Y,Samples_Seq!Q$2,FALSE)</f>
        <v>TissueLyzer</v>
      </c>
      <c r="R390" s="17" t="str">
        <f>VLOOKUP($E390,Samples_Ext!$A:$Y,Samples_Seq!R$2,FALSE)</f>
        <v>Plate</v>
      </c>
      <c r="S390" s="17" t="str">
        <f>VLOOKUP($E390,Samples_Ext!$A:$Y,Samples_Seq!S$2,FALSE)</f>
        <v>None</v>
      </c>
      <c r="T390" s="17" t="str">
        <f>VLOOKUP($E390,Samples_Ext!$A:$Y,Samples_Seq!T$2,FALSE)</f>
        <v>None</v>
      </c>
      <c r="U390" s="17" t="str">
        <f>VLOOKUP($E390,Samples_Ext!$A:$Y,Samples_Seq!U$2,FALSE)</f>
        <v>None</v>
      </c>
      <c r="V390" s="17" t="str">
        <f>VLOOKUP($E390,Samples_Ext!$A:$Y,Samples_Seq!V$2,FALSE)</f>
        <v>None</v>
      </c>
      <c r="W390" s="17" t="str">
        <f>VLOOKUP($E390,Samples_Ext!$A:$Y,Samples_Seq!W$2,FALSE)</f>
        <v>B</v>
      </c>
      <c r="X390" s="17" t="str">
        <f>VLOOKUP($E390,Samples_Ext!$A:$Y,Samples_Seq!X$2,FALSE)</f>
        <v>01</v>
      </c>
      <c r="Y390" s="17" t="str">
        <f>VLOOKUP($E390,Samples_Ext!$A:$Y,Samples_Seq!Y$2,FALSE)</f>
        <v>PC03133</v>
      </c>
      <c r="Z390" s="17">
        <f>VLOOKUP($E390,Samples_Ext!$A:$Y,Samples_Seq!Z$2,FALSE)</f>
        <v>87.6</v>
      </c>
      <c r="AA390" s="17">
        <f>VLOOKUP($E390,Samples_Ext!$A:$Y,Samples_Seq!AA$2,FALSE)</f>
        <v>12.010000000000002</v>
      </c>
      <c r="AB390" s="17">
        <f>VLOOKUP($E390,Samples_Ext!$A:$Y,Samples_Seq!AB$2,FALSE)</f>
        <v>1052.076</v>
      </c>
      <c r="AC390" s="17" t="str">
        <f>VLOOKUP($E390,Samples_Ext!$A:$Y,Samples_Seq!AC$2,FALSE)</f>
        <v>Yes</v>
      </c>
      <c r="AD390" s="17" t="str">
        <f>VLOOKUP($E390,Samples_Ext!$A:$Y,Samples_Seq!AD$2,FALSE)</f>
        <v>No</v>
      </c>
    </row>
    <row r="391" spans="1:30" s="17" customFormat="1" ht="13.8" hidden="1" x14ac:dyDescent="0.3">
      <c r="A391" s="17" t="s">
        <v>349</v>
      </c>
      <c r="B391" s="17" t="s">
        <v>1942</v>
      </c>
      <c r="C391" s="17" t="s">
        <v>1721</v>
      </c>
      <c r="D391" s="17" t="s">
        <v>1716</v>
      </c>
      <c r="E391" s="17" t="s">
        <v>349</v>
      </c>
      <c r="F391" s="64" t="str">
        <f t="shared" si="6"/>
        <v>SC261527;</v>
      </c>
      <c r="G391" s="17" t="str">
        <f>IFERROR(VLOOKUP($E391,Samples_Ext!$A:$Y,Samples_Seq!G$2,FALSE),"")</f>
        <v>Stool_54</v>
      </c>
      <c r="H391" s="17" t="str">
        <f>VLOOKUP($E391,Samples_Ext!$A:$Y,Samples_Seq!H$2,FALSE)</f>
        <v>Study</v>
      </c>
      <c r="I391" s="17" t="str">
        <f>VLOOKUP($E391,Samples_Ext!$A:$Y,Samples_Seq!I$2,FALSE)</f>
        <v>IE</v>
      </c>
      <c r="J391" s="17">
        <f>VLOOKUP($E391,Samples_Ext!$A:$Y,Samples_Seq!J$2,FALSE)</f>
        <v>54</v>
      </c>
      <c r="K391" s="17" t="str">
        <f>VLOOKUP($E391,Samples_Ext!$A:$Y,Samples_Seq!K$2,FALSE)</f>
        <v>Stool</v>
      </c>
      <c r="L391" s="17" t="str">
        <f>VLOOKUP($E391,Samples_Ext!$A:$Y,Samples_Seq!L$2,FALSE)</f>
        <v>Study</v>
      </c>
      <c r="M391" s="17" t="str">
        <f>VLOOKUP($E391,Samples_Ext!$A:$Y,Samples_Seq!M$2,FALSE)</f>
        <v>sFEMB-001-R-013</v>
      </c>
      <c r="N391" s="17" t="str">
        <f>VLOOKUP($E391,Samples_Ext!$A:$Y,Samples_Seq!N$2,FALSE)</f>
        <v>Qiagen</v>
      </c>
      <c r="O391" s="17" t="str">
        <f>VLOOKUP($E391,Samples_Ext!$A:$Y,Samples_Seq!O$2,FALSE)</f>
        <v>MagAttract PowerSoil DNA Kit</v>
      </c>
      <c r="P391" s="17" t="str">
        <f>VLOOKUP($E391,Samples_Ext!$A:$Y,Samples_Seq!P$2,FALSE)</f>
        <v>KingFisher</v>
      </c>
      <c r="Q391" s="17" t="str">
        <f>VLOOKUP($E391,Samples_Ext!$A:$Y,Samples_Seq!Q$2,FALSE)</f>
        <v>TissueLyzer</v>
      </c>
      <c r="R391" s="17" t="str">
        <f>VLOOKUP($E391,Samples_Ext!$A:$Y,Samples_Seq!R$2,FALSE)</f>
        <v>Plate</v>
      </c>
      <c r="S391" s="17" t="str">
        <f>VLOOKUP($E391,Samples_Ext!$A:$Y,Samples_Seq!S$2,FALSE)</f>
        <v>None</v>
      </c>
      <c r="T391" s="17" t="str">
        <f>VLOOKUP($E391,Samples_Ext!$A:$Y,Samples_Seq!T$2,FALSE)</f>
        <v>None</v>
      </c>
      <c r="U391" s="17" t="str">
        <f>VLOOKUP($E391,Samples_Ext!$A:$Y,Samples_Seq!U$2,FALSE)</f>
        <v>None</v>
      </c>
      <c r="V391" s="17" t="str">
        <f>VLOOKUP($E391,Samples_Ext!$A:$Y,Samples_Seq!V$2,FALSE)</f>
        <v>None</v>
      </c>
      <c r="W391" s="17" t="str">
        <f>VLOOKUP($E391,Samples_Ext!$A:$Y,Samples_Seq!W$2,FALSE)</f>
        <v>C</v>
      </c>
      <c r="X391" s="17" t="str">
        <f>VLOOKUP($E391,Samples_Ext!$A:$Y,Samples_Seq!X$2,FALSE)</f>
        <v>01</v>
      </c>
      <c r="Y391" s="17" t="str">
        <f>VLOOKUP($E391,Samples_Ext!$A:$Y,Samples_Seq!Y$2,FALSE)</f>
        <v>PC03133</v>
      </c>
      <c r="Z391" s="17">
        <f>VLOOKUP($E391,Samples_Ext!$A:$Y,Samples_Seq!Z$2,FALSE)</f>
        <v>91.2</v>
      </c>
      <c r="AA391" s="17">
        <f>VLOOKUP($E391,Samples_Ext!$A:$Y,Samples_Seq!AA$2,FALSE)</f>
        <v>10.389999999999999</v>
      </c>
      <c r="AB391" s="17">
        <f>VLOOKUP($E391,Samples_Ext!$A:$Y,Samples_Seq!AB$2,FALSE)</f>
        <v>947.56799999999998</v>
      </c>
      <c r="AC391" s="17" t="str">
        <f>VLOOKUP($E391,Samples_Ext!$A:$Y,Samples_Seq!AC$2,FALSE)</f>
        <v>Yes</v>
      </c>
      <c r="AD391" s="17" t="str">
        <f>VLOOKUP($E391,Samples_Ext!$A:$Y,Samples_Seq!AD$2,FALSE)</f>
        <v>No</v>
      </c>
    </row>
    <row r="392" spans="1:30" s="17" customFormat="1" ht="13.8" hidden="1" x14ac:dyDescent="0.3">
      <c r="A392" s="17" t="s">
        <v>1947</v>
      </c>
      <c r="B392" s="17" t="s">
        <v>1948</v>
      </c>
      <c r="C392" s="17" t="s">
        <v>1721</v>
      </c>
      <c r="D392" s="17" t="s">
        <v>1716</v>
      </c>
      <c r="E392" s="17" t="s">
        <v>353</v>
      </c>
      <c r="F392" s="64" t="str">
        <f t="shared" si="6"/>
        <v>SC261531;</v>
      </c>
      <c r="G392" s="17" t="str">
        <f>IFERROR(VLOOKUP($E392,Samples_Ext!$A:$Y,Samples_Seq!G$2,FALSE),"")</f>
        <v>Stool_33</v>
      </c>
      <c r="H392" s="17" t="str">
        <f>VLOOKUP($E392,Samples_Ext!$A:$Y,Samples_Seq!H$2,FALSE)</f>
        <v>Study</v>
      </c>
      <c r="I392" s="17" t="str">
        <f>VLOOKUP($E392,Samples_Ext!$A:$Y,Samples_Seq!I$2,FALSE)</f>
        <v>IE</v>
      </c>
      <c r="J392" s="17">
        <f>VLOOKUP($E392,Samples_Ext!$A:$Y,Samples_Seq!J$2,FALSE)</f>
        <v>33</v>
      </c>
      <c r="K392" s="17" t="str">
        <f>VLOOKUP($E392,Samples_Ext!$A:$Y,Samples_Seq!K$2,FALSE)</f>
        <v>Stool</v>
      </c>
      <c r="L392" s="17" t="str">
        <f>VLOOKUP($E392,Samples_Ext!$A:$Y,Samples_Seq!L$2,FALSE)</f>
        <v>Study</v>
      </c>
      <c r="M392" s="17" t="str">
        <f>VLOOKUP($E392,Samples_Ext!$A:$Y,Samples_Seq!M$2,FALSE)</f>
        <v>sFEMB-001-R-014</v>
      </c>
      <c r="N392" s="17" t="str">
        <f>VLOOKUP($E392,Samples_Ext!$A:$Y,Samples_Seq!N$2,FALSE)</f>
        <v>Qiagen</v>
      </c>
      <c r="O392" s="17" t="str">
        <f>VLOOKUP($E392,Samples_Ext!$A:$Y,Samples_Seq!O$2,FALSE)</f>
        <v>MagAttract PowerMicrobiome Kit</v>
      </c>
      <c r="P392" s="17" t="str">
        <f>VLOOKUP($E392,Samples_Ext!$A:$Y,Samples_Seq!P$2,FALSE)</f>
        <v>KingFisher</v>
      </c>
      <c r="Q392" s="17" t="str">
        <f>VLOOKUP($E392,Samples_Ext!$A:$Y,Samples_Seq!Q$2,FALSE)</f>
        <v>TissueLyzer</v>
      </c>
      <c r="R392" s="17" t="str">
        <f>VLOOKUP($E392,Samples_Ext!$A:$Y,Samples_Seq!R$2,FALSE)</f>
        <v>Plate</v>
      </c>
      <c r="S392" s="17" t="str">
        <f>VLOOKUP($E392,Samples_Ext!$A:$Y,Samples_Seq!S$2,FALSE)</f>
        <v>None</v>
      </c>
      <c r="T392" s="17" t="str">
        <f>VLOOKUP($E392,Samples_Ext!$A:$Y,Samples_Seq!T$2,FALSE)</f>
        <v>None</v>
      </c>
      <c r="U392" s="17" t="str">
        <f>VLOOKUP($E392,Samples_Ext!$A:$Y,Samples_Seq!U$2,FALSE)</f>
        <v>None</v>
      </c>
      <c r="V392" s="17" t="str">
        <f>VLOOKUP($E392,Samples_Ext!$A:$Y,Samples_Seq!V$2,FALSE)</f>
        <v>None</v>
      </c>
      <c r="W392" s="17" t="str">
        <f>VLOOKUP($E392,Samples_Ext!$A:$Y,Samples_Seq!W$2,FALSE)</f>
        <v>C</v>
      </c>
      <c r="X392" s="17" t="str">
        <f>VLOOKUP($E392,Samples_Ext!$A:$Y,Samples_Seq!X$2,FALSE)</f>
        <v>01</v>
      </c>
      <c r="Y392" s="17" t="str">
        <f>VLOOKUP($E392,Samples_Ext!$A:$Y,Samples_Seq!Y$2,FALSE)</f>
        <v>PC03134</v>
      </c>
      <c r="Z392" s="17">
        <f>VLOOKUP($E392,Samples_Ext!$A:$Y,Samples_Seq!Z$2,FALSE)</f>
        <v>92</v>
      </c>
      <c r="AA392" s="17">
        <f>VLOOKUP($E392,Samples_Ext!$A:$Y,Samples_Seq!AA$2,FALSE)</f>
        <v>25.51</v>
      </c>
      <c r="AB392" s="17">
        <f>VLOOKUP($E392,Samples_Ext!$A:$Y,Samples_Seq!AB$2,FALSE)</f>
        <v>2346.92</v>
      </c>
      <c r="AC392" s="17" t="str">
        <f>VLOOKUP($E392,Samples_Ext!$A:$Y,Samples_Seq!AC$2,FALSE)</f>
        <v>Yes</v>
      </c>
      <c r="AD392" s="17" t="str">
        <f>VLOOKUP($E392,Samples_Ext!$A:$Y,Samples_Seq!AD$2,FALSE)</f>
        <v>No</v>
      </c>
    </row>
    <row r="393" spans="1:30" s="17" customFormat="1" ht="13.8" hidden="1" x14ac:dyDescent="0.3">
      <c r="A393" s="17" t="s">
        <v>2049</v>
      </c>
      <c r="B393" s="17" t="s">
        <v>2050</v>
      </c>
      <c r="C393" s="17" t="s">
        <v>1969</v>
      </c>
      <c r="D393" s="17" t="s">
        <v>1970</v>
      </c>
      <c r="E393" s="17" t="s">
        <v>353</v>
      </c>
      <c r="F393" s="64" t="str">
        <f t="shared" si="6"/>
        <v>SC261531;</v>
      </c>
      <c r="G393" s="17" t="str">
        <f>IFERROR(VLOOKUP($E393,Samples_Ext!$A:$Y,Samples_Seq!G$2,FALSE),"")</f>
        <v>Stool_33</v>
      </c>
      <c r="H393" s="17" t="str">
        <f>VLOOKUP($E393,Samples_Ext!$A:$Y,Samples_Seq!H$2,FALSE)</f>
        <v>Study</v>
      </c>
      <c r="I393" s="17" t="str">
        <f>VLOOKUP($E393,Samples_Ext!$A:$Y,Samples_Seq!I$2,FALSE)</f>
        <v>IE</v>
      </c>
      <c r="J393" s="17">
        <f>VLOOKUP($E393,Samples_Ext!$A:$Y,Samples_Seq!J$2,FALSE)</f>
        <v>33</v>
      </c>
      <c r="K393" s="17" t="str">
        <f>VLOOKUP($E393,Samples_Ext!$A:$Y,Samples_Seq!K$2,FALSE)</f>
        <v>Stool</v>
      </c>
      <c r="L393" s="17" t="str">
        <f>VLOOKUP($E393,Samples_Ext!$A:$Y,Samples_Seq!L$2,FALSE)</f>
        <v>Study</v>
      </c>
      <c r="M393" s="17" t="str">
        <f>VLOOKUP($E393,Samples_Ext!$A:$Y,Samples_Seq!M$2,FALSE)</f>
        <v>sFEMB-001-R-014</v>
      </c>
      <c r="N393" s="17" t="str">
        <f>VLOOKUP($E393,Samples_Ext!$A:$Y,Samples_Seq!N$2,FALSE)</f>
        <v>Qiagen</v>
      </c>
      <c r="O393" s="17" t="str">
        <f>VLOOKUP($E393,Samples_Ext!$A:$Y,Samples_Seq!O$2,FALSE)</f>
        <v>MagAttract PowerMicrobiome Kit</v>
      </c>
      <c r="P393" s="17" t="str">
        <f>VLOOKUP($E393,Samples_Ext!$A:$Y,Samples_Seq!P$2,FALSE)</f>
        <v>KingFisher</v>
      </c>
      <c r="Q393" s="17" t="str">
        <f>VLOOKUP($E393,Samples_Ext!$A:$Y,Samples_Seq!Q$2,FALSE)</f>
        <v>TissueLyzer</v>
      </c>
      <c r="R393" s="17" t="str">
        <f>VLOOKUP($E393,Samples_Ext!$A:$Y,Samples_Seq!R$2,FALSE)</f>
        <v>Plate</v>
      </c>
      <c r="S393" s="17" t="str">
        <f>VLOOKUP($E393,Samples_Ext!$A:$Y,Samples_Seq!S$2,FALSE)</f>
        <v>None</v>
      </c>
      <c r="T393" s="17" t="str">
        <f>VLOOKUP($E393,Samples_Ext!$A:$Y,Samples_Seq!T$2,FALSE)</f>
        <v>None</v>
      </c>
      <c r="U393" s="17" t="str">
        <f>VLOOKUP($E393,Samples_Ext!$A:$Y,Samples_Seq!U$2,FALSE)</f>
        <v>None</v>
      </c>
      <c r="V393" s="17" t="str">
        <f>VLOOKUP($E393,Samples_Ext!$A:$Y,Samples_Seq!V$2,FALSE)</f>
        <v>None</v>
      </c>
      <c r="W393" s="17" t="str">
        <f>VLOOKUP($E393,Samples_Ext!$A:$Y,Samples_Seq!W$2,FALSE)</f>
        <v>C</v>
      </c>
      <c r="X393" s="17" t="str">
        <f>VLOOKUP($E393,Samples_Ext!$A:$Y,Samples_Seq!X$2,FALSE)</f>
        <v>01</v>
      </c>
      <c r="Y393" s="17" t="str">
        <f>VLOOKUP($E393,Samples_Ext!$A:$Y,Samples_Seq!Y$2,FALSE)</f>
        <v>PC03134</v>
      </c>
      <c r="Z393" s="17">
        <f>VLOOKUP($E393,Samples_Ext!$A:$Y,Samples_Seq!Z$2,FALSE)</f>
        <v>92</v>
      </c>
      <c r="AA393" s="17">
        <f>VLOOKUP($E393,Samples_Ext!$A:$Y,Samples_Seq!AA$2,FALSE)</f>
        <v>25.51</v>
      </c>
      <c r="AB393" s="17">
        <f>VLOOKUP($E393,Samples_Ext!$A:$Y,Samples_Seq!AB$2,FALSE)</f>
        <v>2346.92</v>
      </c>
      <c r="AC393" s="17" t="str">
        <f>VLOOKUP($E393,Samples_Ext!$A:$Y,Samples_Seq!AC$2,FALSE)</f>
        <v>Yes</v>
      </c>
      <c r="AD393" s="17" t="str">
        <f>VLOOKUP($E393,Samples_Ext!$A:$Y,Samples_Seq!AD$2,FALSE)</f>
        <v>No</v>
      </c>
    </row>
    <row r="394" spans="1:30" s="17" customFormat="1" ht="13.8" hidden="1" x14ac:dyDescent="0.3">
      <c r="A394" s="17" t="s">
        <v>1949</v>
      </c>
      <c r="B394" s="17" t="s">
        <v>1950</v>
      </c>
      <c r="C394" s="17" t="s">
        <v>1721</v>
      </c>
      <c r="D394" s="17" t="s">
        <v>1716</v>
      </c>
      <c r="E394" s="17" t="s">
        <v>354</v>
      </c>
      <c r="F394" s="64" t="str">
        <f t="shared" si="6"/>
        <v>SC261532;</v>
      </c>
      <c r="G394" s="17" t="str">
        <f>IFERROR(VLOOKUP($E394,Samples_Ext!$A:$Y,Samples_Seq!G$2,FALSE),"")</f>
        <v>Stool_9</v>
      </c>
      <c r="H394" s="17" t="str">
        <f>VLOOKUP($E394,Samples_Ext!$A:$Y,Samples_Seq!H$2,FALSE)</f>
        <v>Study</v>
      </c>
      <c r="I394" s="17" t="str">
        <f>VLOOKUP($E394,Samples_Ext!$A:$Y,Samples_Seq!I$2,FALSE)</f>
        <v>IE</v>
      </c>
      <c r="J394" s="17">
        <f>VLOOKUP($E394,Samples_Ext!$A:$Y,Samples_Seq!J$2,FALSE)</f>
        <v>9</v>
      </c>
      <c r="K394" s="17" t="str">
        <f>VLOOKUP($E394,Samples_Ext!$A:$Y,Samples_Seq!K$2,FALSE)</f>
        <v>Stool</v>
      </c>
      <c r="L394" s="17" t="str">
        <f>VLOOKUP($E394,Samples_Ext!$A:$Y,Samples_Seq!L$2,FALSE)</f>
        <v>Study</v>
      </c>
      <c r="M394" s="17" t="str">
        <f>VLOOKUP($E394,Samples_Ext!$A:$Y,Samples_Seq!M$2,FALSE)</f>
        <v>sFEMB-001-R-014</v>
      </c>
      <c r="N394" s="17" t="str">
        <f>VLOOKUP($E394,Samples_Ext!$A:$Y,Samples_Seq!N$2,FALSE)</f>
        <v>Qiagen</v>
      </c>
      <c r="O394" s="17" t="str">
        <f>VLOOKUP($E394,Samples_Ext!$A:$Y,Samples_Seq!O$2,FALSE)</f>
        <v>MagAttract PowerMicrobiome Kit</v>
      </c>
      <c r="P394" s="17" t="str">
        <f>VLOOKUP($E394,Samples_Ext!$A:$Y,Samples_Seq!P$2,FALSE)</f>
        <v>KingFisher</v>
      </c>
      <c r="Q394" s="17" t="str">
        <f>VLOOKUP($E394,Samples_Ext!$A:$Y,Samples_Seq!Q$2,FALSE)</f>
        <v>TissueLyzer</v>
      </c>
      <c r="R394" s="17" t="str">
        <f>VLOOKUP($E394,Samples_Ext!$A:$Y,Samples_Seq!R$2,FALSE)</f>
        <v>Plate</v>
      </c>
      <c r="S394" s="17" t="str">
        <f>VLOOKUP($E394,Samples_Ext!$A:$Y,Samples_Seq!S$2,FALSE)</f>
        <v>None</v>
      </c>
      <c r="T394" s="17" t="str">
        <f>VLOOKUP($E394,Samples_Ext!$A:$Y,Samples_Seq!T$2,FALSE)</f>
        <v>None</v>
      </c>
      <c r="U394" s="17" t="str">
        <f>VLOOKUP($E394,Samples_Ext!$A:$Y,Samples_Seq!U$2,FALSE)</f>
        <v>None</v>
      </c>
      <c r="V394" s="17" t="str">
        <f>VLOOKUP($E394,Samples_Ext!$A:$Y,Samples_Seq!V$2,FALSE)</f>
        <v>None</v>
      </c>
      <c r="W394" s="17" t="str">
        <f>VLOOKUP($E394,Samples_Ext!$A:$Y,Samples_Seq!W$2,FALSE)</f>
        <v>D</v>
      </c>
      <c r="X394" s="17" t="str">
        <f>VLOOKUP($E394,Samples_Ext!$A:$Y,Samples_Seq!X$2,FALSE)</f>
        <v>01</v>
      </c>
      <c r="Y394" s="17" t="str">
        <f>VLOOKUP($E394,Samples_Ext!$A:$Y,Samples_Seq!Y$2,FALSE)</f>
        <v>PC03134</v>
      </c>
      <c r="Z394" s="17">
        <f>VLOOKUP($E394,Samples_Ext!$A:$Y,Samples_Seq!Z$2,FALSE)</f>
        <v>92</v>
      </c>
      <c r="AA394" s="17">
        <f>VLOOKUP($E394,Samples_Ext!$A:$Y,Samples_Seq!AA$2,FALSE)</f>
        <v>29.580000000000002</v>
      </c>
      <c r="AB394" s="17">
        <f>VLOOKUP($E394,Samples_Ext!$A:$Y,Samples_Seq!AB$2,FALSE)</f>
        <v>2721.36</v>
      </c>
      <c r="AC394" s="17" t="str">
        <f>VLOOKUP($E394,Samples_Ext!$A:$Y,Samples_Seq!AC$2,FALSE)</f>
        <v>Yes</v>
      </c>
      <c r="AD394" s="17" t="str">
        <f>VLOOKUP($E394,Samples_Ext!$A:$Y,Samples_Seq!AD$2,FALSE)</f>
        <v>No</v>
      </c>
    </row>
    <row r="395" spans="1:30" s="17" customFormat="1" ht="13.8" hidden="1" x14ac:dyDescent="0.3">
      <c r="A395" s="17" t="s">
        <v>2051</v>
      </c>
      <c r="B395" s="17" t="s">
        <v>2052</v>
      </c>
      <c r="C395" s="17" t="s">
        <v>1969</v>
      </c>
      <c r="D395" s="17" t="s">
        <v>1970</v>
      </c>
      <c r="E395" s="17" t="s">
        <v>354</v>
      </c>
      <c r="F395" s="64" t="str">
        <f t="shared" si="6"/>
        <v>SC261532;</v>
      </c>
      <c r="G395" s="17" t="str">
        <f>IFERROR(VLOOKUP($E395,Samples_Ext!$A:$Y,Samples_Seq!G$2,FALSE),"")</f>
        <v>Stool_9</v>
      </c>
      <c r="H395" s="17" t="str">
        <f>VLOOKUP($E395,Samples_Ext!$A:$Y,Samples_Seq!H$2,FALSE)</f>
        <v>Study</v>
      </c>
      <c r="I395" s="17" t="str">
        <f>VLOOKUP($E395,Samples_Ext!$A:$Y,Samples_Seq!I$2,FALSE)</f>
        <v>IE</v>
      </c>
      <c r="J395" s="17">
        <f>VLOOKUP($E395,Samples_Ext!$A:$Y,Samples_Seq!J$2,FALSE)</f>
        <v>9</v>
      </c>
      <c r="K395" s="17" t="str">
        <f>VLOOKUP($E395,Samples_Ext!$A:$Y,Samples_Seq!K$2,FALSE)</f>
        <v>Stool</v>
      </c>
      <c r="L395" s="17" t="str">
        <f>VLOOKUP($E395,Samples_Ext!$A:$Y,Samples_Seq!L$2,FALSE)</f>
        <v>Study</v>
      </c>
      <c r="M395" s="17" t="str">
        <f>VLOOKUP($E395,Samples_Ext!$A:$Y,Samples_Seq!M$2,FALSE)</f>
        <v>sFEMB-001-R-014</v>
      </c>
      <c r="N395" s="17" t="str">
        <f>VLOOKUP($E395,Samples_Ext!$A:$Y,Samples_Seq!N$2,FALSE)</f>
        <v>Qiagen</v>
      </c>
      <c r="O395" s="17" t="str">
        <f>VLOOKUP($E395,Samples_Ext!$A:$Y,Samples_Seq!O$2,FALSE)</f>
        <v>MagAttract PowerMicrobiome Kit</v>
      </c>
      <c r="P395" s="17" t="str">
        <f>VLOOKUP($E395,Samples_Ext!$A:$Y,Samples_Seq!P$2,FALSE)</f>
        <v>KingFisher</v>
      </c>
      <c r="Q395" s="17" t="str">
        <f>VLOOKUP($E395,Samples_Ext!$A:$Y,Samples_Seq!Q$2,FALSE)</f>
        <v>TissueLyzer</v>
      </c>
      <c r="R395" s="17" t="str">
        <f>VLOOKUP($E395,Samples_Ext!$A:$Y,Samples_Seq!R$2,FALSE)</f>
        <v>Plate</v>
      </c>
      <c r="S395" s="17" t="str">
        <f>VLOOKUP($E395,Samples_Ext!$A:$Y,Samples_Seq!S$2,FALSE)</f>
        <v>None</v>
      </c>
      <c r="T395" s="17" t="str">
        <f>VLOOKUP($E395,Samples_Ext!$A:$Y,Samples_Seq!T$2,FALSE)</f>
        <v>None</v>
      </c>
      <c r="U395" s="17" t="str">
        <f>VLOOKUP($E395,Samples_Ext!$A:$Y,Samples_Seq!U$2,FALSE)</f>
        <v>None</v>
      </c>
      <c r="V395" s="17" t="str">
        <f>VLOOKUP($E395,Samples_Ext!$A:$Y,Samples_Seq!V$2,FALSE)</f>
        <v>None</v>
      </c>
      <c r="W395" s="17" t="str">
        <f>VLOOKUP($E395,Samples_Ext!$A:$Y,Samples_Seq!W$2,FALSE)</f>
        <v>D</v>
      </c>
      <c r="X395" s="17" t="str">
        <f>VLOOKUP($E395,Samples_Ext!$A:$Y,Samples_Seq!X$2,FALSE)</f>
        <v>01</v>
      </c>
      <c r="Y395" s="17" t="str">
        <f>VLOOKUP($E395,Samples_Ext!$A:$Y,Samples_Seq!Y$2,FALSE)</f>
        <v>PC03134</v>
      </c>
      <c r="Z395" s="17">
        <f>VLOOKUP($E395,Samples_Ext!$A:$Y,Samples_Seq!Z$2,FALSE)</f>
        <v>92</v>
      </c>
      <c r="AA395" s="17">
        <f>VLOOKUP($E395,Samples_Ext!$A:$Y,Samples_Seq!AA$2,FALSE)</f>
        <v>29.580000000000002</v>
      </c>
      <c r="AB395" s="17">
        <f>VLOOKUP($E395,Samples_Ext!$A:$Y,Samples_Seq!AB$2,FALSE)</f>
        <v>2721.36</v>
      </c>
      <c r="AC395" s="17" t="str">
        <f>VLOOKUP($E395,Samples_Ext!$A:$Y,Samples_Seq!AC$2,FALSE)</f>
        <v>Yes</v>
      </c>
      <c r="AD395" s="17" t="str">
        <f>VLOOKUP($E395,Samples_Ext!$A:$Y,Samples_Seq!AD$2,FALSE)</f>
        <v>No</v>
      </c>
    </row>
    <row r="396" spans="1:30" s="17" customFormat="1" ht="13.8" hidden="1" x14ac:dyDescent="0.3">
      <c r="A396" s="17" t="s">
        <v>445</v>
      </c>
      <c r="B396" s="17" t="s">
        <v>2054</v>
      </c>
      <c r="C396" s="17" t="s">
        <v>1969</v>
      </c>
      <c r="D396" s="17" t="s">
        <v>1970</v>
      </c>
      <c r="E396" s="17" t="s">
        <v>445</v>
      </c>
      <c r="F396" s="64" t="str">
        <f t="shared" si="6"/>
        <v>SC304091;</v>
      </c>
      <c r="G396" s="17" t="str">
        <f>IFERROR(VLOOKUP($E396,Samples_Ext!$A:$Y,Samples_Seq!G$2,FALSE),"")</f>
        <v>Stool_23</v>
      </c>
      <c r="H396" s="17" t="str">
        <f>VLOOKUP($E396,Samples_Ext!$A:$Y,Samples_Seq!H$2,FALSE)</f>
        <v>Study</v>
      </c>
      <c r="I396" s="17" t="str">
        <f>VLOOKUP($E396,Samples_Ext!$A:$Y,Samples_Seq!I$2,FALSE)</f>
        <v>IE</v>
      </c>
      <c r="J396" s="17">
        <f>VLOOKUP($E396,Samples_Ext!$A:$Y,Samples_Seq!J$2,FALSE)</f>
        <v>23</v>
      </c>
      <c r="K396" s="17" t="str">
        <f>VLOOKUP($E396,Samples_Ext!$A:$Y,Samples_Seq!K$2,FALSE)</f>
        <v>Stool</v>
      </c>
      <c r="L396" s="17" t="str">
        <f>VLOOKUP($E396,Samples_Ext!$A:$Y,Samples_Seq!L$2,FALSE)</f>
        <v>Study</v>
      </c>
      <c r="M396" s="17" t="str">
        <f>VLOOKUP($E396,Samples_Ext!$A:$Y,Samples_Seq!M$2,FALSE)</f>
        <v>sFEMB-001-R-015</v>
      </c>
      <c r="N396" s="17" t="str">
        <f>VLOOKUP($E396,Samples_Ext!$A:$Y,Samples_Seq!N$2,FALSE)</f>
        <v>ZymoResearch</v>
      </c>
      <c r="O396" s="17" t="str">
        <f>VLOOKUP($E396,Samples_Ext!$A:$Y,Samples_Seq!O$2,FALSE)</f>
        <v>96 MagBead DNA Extraction Kit</v>
      </c>
      <c r="P396" s="17" t="str">
        <f>VLOOKUP($E396,Samples_Ext!$A:$Y,Samples_Seq!P$2,FALSE)</f>
        <v>None</v>
      </c>
      <c r="Q396" s="17" t="str">
        <f>VLOOKUP($E396,Samples_Ext!$A:$Y,Samples_Seq!Q$2,FALSE)</f>
        <v>Vertical</v>
      </c>
      <c r="R396" s="17" t="str">
        <f>VLOOKUP($E396,Samples_Ext!$A:$Y,Samples_Seq!R$2,FALSE)</f>
        <v>Tubes</v>
      </c>
      <c r="S396" s="17" t="str">
        <f>VLOOKUP($E396,Samples_Ext!$A:$Y,Samples_Seq!S$2,FALSE)</f>
        <v>None</v>
      </c>
      <c r="T396" s="17" t="str">
        <f>VLOOKUP($E396,Samples_Ext!$A:$Y,Samples_Seq!T$2,FALSE)</f>
        <v>None</v>
      </c>
      <c r="U396" s="17" t="str">
        <f>VLOOKUP($E396,Samples_Ext!$A:$Y,Samples_Seq!U$2,FALSE)</f>
        <v>None</v>
      </c>
      <c r="V396" s="17" t="str">
        <f>VLOOKUP($E396,Samples_Ext!$A:$Y,Samples_Seq!V$2,FALSE)</f>
        <v>None</v>
      </c>
      <c r="W396" s="17" t="str">
        <f>VLOOKUP($E396,Samples_Ext!$A:$Y,Samples_Seq!W$2,FALSE)</f>
        <v>B</v>
      </c>
      <c r="X396" s="17" t="str">
        <f>VLOOKUP($E396,Samples_Ext!$A:$Y,Samples_Seq!X$2,FALSE)</f>
        <v>01</v>
      </c>
      <c r="Y396" s="17" t="str">
        <f>VLOOKUP($E396,Samples_Ext!$A:$Y,Samples_Seq!Y$2,FALSE)</f>
        <v>PC05752</v>
      </c>
      <c r="Z396" s="17">
        <f>VLOOKUP($E396,Samples_Ext!$A:$Y,Samples_Seq!Z$2,FALSE)</f>
        <v>41.93</v>
      </c>
      <c r="AA396" s="17">
        <f>VLOOKUP($E396,Samples_Ext!$A:$Y,Samples_Seq!AA$2,FALSE)</f>
        <v>55.244466196104227</v>
      </c>
      <c r="AB396" s="17">
        <f>VLOOKUP($E396,Samples_Ext!$A:$Y,Samples_Seq!AB$2,FALSE)</f>
        <v>2316.4004676026502</v>
      </c>
      <c r="AC396" s="17" t="str">
        <f>VLOOKUP($E396,Samples_Ext!$A:$Y,Samples_Seq!AC$2,FALSE)</f>
        <v>Yes</v>
      </c>
      <c r="AD396" s="17" t="str">
        <f>VLOOKUP($E396,Samples_Ext!$A:$Y,Samples_Seq!AD$2,FALSE)</f>
        <v>No</v>
      </c>
    </row>
    <row r="397" spans="1:30" s="17" customFormat="1" ht="13.8" hidden="1" x14ac:dyDescent="0.3">
      <c r="A397" s="17" t="s">
        <v>449</v>
      </c>
      <c r="B397" s="17" t="s">
        <v>2058</v>
      </c>
      <c r="C397" s="17" t="s">
        <v>1969</v>
      </c>
      <c r="D397" s="17" t="s">
        <v>1970</v>
      </c>
      <c r="E397" s="17" t="s">
        <v>449</v>
      </c>
      <c r="F397" s="64" t="str">
        <f t="shared" si="6"/>
        <v>SC304095;</v>
      </c>
      <c r="G397" s="17" t="str">
        <f>IFERROR(VLOOKUP($E397,Samples_Ext!$A:$Y,Samples_Seq!G$2,FALSE),"")</f>
        <v>Stool_49</v>
      </c>
      <c r="H397" s="17" t="str">
        <f>VLOOKUP($E397,Samples_Ext!$A:$Y,Samples_Seq!H$2,FALSE)</f>
        <v>Study</v>
      </c>
      <c r="I397" s="17" t="str">
        <f>VLOOKUP($E397,Samples_Ext!$A:$Y,Samples_Seq!I$2,FALSE)</f>
        <v>IE</v>
      </c>
      <c r="J397" s="17">
        <f>VLOOKUP($E397,Samples_Ext!$A:$Y,Samples_Seq!J$2,FALSE)</f>
        <v>49</v>
      </c>
      <c r="K397" s="17" t="str">
        <f>VLOOKUP($E397,Samples_Ext!$A:$Y,Samples_Seq!K$2,FALSE)</f>
        <v>Stool</v>
      </c>
      <c r="L397" s="17" t="str">
        <f>VLOOKUP($E397,Samples_Ext!$A:$Y,Samples_Seq!L$2,FALSE)</f>
        <v>Study</v>
      </c>
      <c r="M397" s="17" t="str">
        <f>VLOOKUP($E397,Samples_Ext!$A:$Y,Samples_Seq!M$2,FALSE)</f>
        <v>sFEMB-001-R-015</v>
      </c>
      <c r="N397" s="17" t="str">
        <f>VLOOKUP($E397,Samples_Ext!$A:$Y,Samples_Seq!N$2,FALSE)</f>
        <v>ZymoResearch</v>
      </c>
      <c r="O397" s="17" t="str">
        <f>VLOOKUP($E397,Samples_Ext!$A:$Y,Samples_Seq!O$2,FALSE)</f>
        <v>96 MagBead DNA Extraction Kit</v>
      </c>
      <c r="P397" s="17" t="str">
        <f>VLOOKUP($E397,Samples_Ext!$A:$Y,Samples_Seq!P$2,FALSE)</f>
        <v>None</v>
      </c>
      <c r="Q397" s="17" t="str">
        <f>VLOOKUP($E397,Samples_Ext!$A:$Y,Samples_Seq!Q$2,FALSE)</f>
        <v>Vertical</v>
      </c>
      <c r="R397" s="17" t="str">
        <f>VLOOKUP($E397,Samples_Ext!$A:$Y,Samples_Seq!R$2,FALSE)</f>
        <v>Tubes</v>
      </c>
      <c r="S397" s="17" t="str">
        <f>VLOOKUP($E397,Samples_Ext!$A:$Y,Samples_Seq!S$2,FALSE)</f>
        <v>None</v>
      </c>
      <c r="T397" s="17" t="str">
        <f>VLOOKUP($E397,Samples_Ext!$A:$Y,Samples_Seq!T$2,FALSE)</f>
        <v>None</v>
      </c>
      <c r="U397" s="17" t="str">
        <f>VLOOKUP($E397,Samples_Ext!$A:$Y,Samples_Seq!U$2,FALSE)</f>
        <v>None</v>
      </c>
      <c r="V397" s="17" t="str">
        <f>VLOOKUP($E397,Samples_Ext!$A:$Y,Samples_Seq!V$2,FALSE)</f>
        <v>None</v>
      </c>
      <c r="W397" s="17" t="str">
        <f>VLOOKUP($E397,Samples_Ext!$A:$Y,Samples_Seq!W$2,FALSE)</f>
        <v>F</v>
      </c>
      <c r="X397" s="17" t="str">
        <f>VLOOKUP($E397,Samples_Ext!$A:$Y,Samples_Seq!X$2,FALSE)</f>
        <v>01</v>
      </c>
      <c r="Y397" s="17" t="str">
        <f>VLOOKUP($E397,Samples_Ext!$A:$Y,Samples_Seq!Y$2,FALSE)</f>
        <v>PC05752</v>
      </c>
      <c r="Z397" s="17">
        <f>VLOOKUP($E397,Samples_Ext!$A:$Y,Samples_Seq!Z$2,FALSE)</f>
        <v>32.96</v>
      </c>
      <c r="AA397" s="17">
        <f>VLOOKUP($E397,Samples_Ext!$A:$Y,Samples_Seq!AA$2,FALSE)</f>
        <v>31.878176201299514</v>
      </c>
      <c r="AB397" s="17">
        <f>VLOOKUP($E397,Samples_Ext!$A:$Y,Samples_Seq!AB$2,FALSE)</f>
        <v>1050.704687594832</v>
      </c>
      <c r="AC397" s="17" t="str">
        <f>VLOOKUP($E397,Samples_Ext!$A:$Y,Samples_Seq!AC$2,FALSE)</f>
        <v>Yes</v>
      </c>
      <c r="AD397" s="17" t="str">
        <f>VLOOKUP($E397,Samples_Ext!$A:$Y,Samples_Seq!AD$2,FALSE)</f>
        <v>No</v>
      </c>
    </row>
    <row r="398" spans="1:30" s="17" customFormat="1" ht="13.8" hidden="1" x14ac:dyDescent="0.3">
      <c r="A398" s="17" t="s">
        <v>450</v>
      </c>
      <c r="B398" s="17" t="s">
        <v>2059</v>
      </c>
      <c r="C398" s="17" t="s">
        <v>1969</v>
      </c>
      <c r="D398" s="17" t="s">
        <v>1970</v>
      </c>
      <c r="E398" s="17" t="s">
        <v>450</v>
      </c>
      <c r="F398" s="64" t="str">
        <f t="shared" si="6"/>
        <v>SC304096;</v>
      </c>
      <c r="G398" s="17" t="str">
        <f>IFERROR(VLOOKUP($E398,Samples_Ext!$A:$Y,Samples_Seq!G$2,FALSE),"")</f>
        <v>Stool_12</v>
      </c>
      <c r="H398" s="17" t="str">
        <f>VLOOKUP($E398,Samples_Ext!$A:$Y,Samples_Seq!H$2,FALSE)</f>
        <v>Study</v>
      </c>
      <c r="I398" s="17" t="str">
        <f>VLOOKUP($E398,Samples_Ext!$A:$Y,Samples_Seq!I$2,FALSE)</f>
        <v>IE</v>
      </c>
      <c r="J398" s="17">
        <f>VLOOKUP($E398,Samples_Ext!$A:$Y,Samples_Seq!J$2,FALSE)</f>
        <v>12</v>
      </c>
      <c r="K398" s="17" t="str">
        <f>VLOOKUP($E398,Samples_Ext!$A:$Y,Samples_Seq!K$2,FALSE)</f>
        <v>Stool</v>
      </c>
      <c r="L398" s="17" t="str">
        <f>VLOOKUP($E398,Samples_Ext!$A:$Y,Samples_Seq!L$2,FALSE)</f>
        <v>Study</v>
      </c>
      <c r="M398" s="17" t="str">
        <f>VLOOKUP($E398,Samples_Ext!$A:$Y,Samples_Seq!M$2,FALSE)</f>
        <v>sFEMB-001-R-015</v>
      </c>
      <c r="N398" s="17" t="str">
        <f>VLOOKUP($E398,Samples_Ext!$A:$Y,Samples_Seq!N$2,FALSE)</f>
        <v>ZymoResearch</v>
      </c>
      <c r="O398" s="17" t="str">
        <f>VLOOKUP($E398,Samples_Ext!$A:$Y,Samples_Seq!O$2,FALSE)</f>
        <v>96 MagBead DNA Extraction Kit</v>
      </c>
      <c r="P398" s="17" t="str">
        <f>VLOOKUP($E398,Samples_Ext!$A:$Y,Samples_Seq!P$2,FALSE)</f>
        <v>None</v>
      </c>
      <c r="Q398" s="17" t="str">
        <f>VLOOKUP($E398,Samples_Ext!$A:$Y,Samples_Seq!Q$2,FALSE)</f>
        <v>Vertical</v>
      </c>
      <c r="R398" s="17" t="str">
        <f>VLOOKUP($E398,Samples_Ext!$A:$Y,Samples_Seq!R$2,FALSE)</f>
        <v>Tubes</v>
      </c>
      <c r="S398" s="17" t="str">
        <f>VLOOKUP($E398,Samples_Ext!$A:$Y,Samples_Seq!S$2,FALSE)</f>
        <v>None</v>
      </c>
      <c r="T398" s="17" t="str">
        <f>VLOOKUP($E398,Samples_Ext!$A:$Y,Samples_Seq!T$2,FALSE)</f>
        <v>None</v>
      </c>
      <c r="U398" s="17" t="str">
        <f>VLOOKUP($E398,Samples_Ext!$A:$Y,Samples_Seq!U$2,FALSE)</f>
        <v>None</v>
      </c>
      <c r="V398" s="17" t="str">
        <f>VLOOKUP($E398,Samples_Ext!$A:$Y,Samples_Seq!V$2,FALSE)</f>
        <v>None</v>
      </c>
      <c r="W398" s="17" t="str">
        <f>VLOOKUP($E398,Samples_Ext!$A:$Y,Samples_Seq!W$2,FALSE)</f>
        <v>G</v>
      </c>
      <c r="X398" s="17" t="str">
        <f>VLOOKUP($E398,Samples_Ext!$A:$Y,Samples_Seq!X$2,FALSE)</f>
        <v>01</v>
      </c>
      <c r="Y398" s="17" t="str">
        <f>VLOOKUP($E398,Samples_Ext!$A:$Y,Samples_Seq!Y$2,FALSE)</f>
        <v>PC05752</v>
      </c>
      <c r="Z398" s="17">
        <f>VLOOKUP($E398,Samples_Ext!$A:$Y,Samples_Seq!Z$2,FALSE)</f>
        <v>29.05</v>
      </c>
      <c r="AA398" s="17">
        <f>VLOOKUP($E398,Samples_Ext!$A:$Y,Samples_Seq!AA$2,FALSE)</f>
        <v>50.864102028883991</v>
      </c>
      <c r="AB398" s="17">
        <f>VLOOKUP($E398,Samples_Ext!$A:$Y,Samples_Seq!AB$2,FALSE)</f>
        <v>1477.6021639390799</v>
      </c>
      <c r="AC398" s="17" t="str">
        <f>VLOOKUP($E398,Samples_Ext!$A:$Y,Samples_Seq!AC$2,FALSE)</f>
        <v>Yes</v>
      </c>
      <c r="AD398" s="17" t="str">
        <f>VLOOKUP($E398,Samples_Ext!$A:$Y,Samples_Seq!AD$2,FALSE)</f>
        <v>No</v>
      </c>
    </row>
    <row r="399" spans="1:30" s="17" customFormat="1" ht="13.8" hidden="1" x14ac:dyDescent="0.3">
      <c r="A399" s="17" t="s">
        <v>452</v>
      </c>
      <c r="B399" s="17" t="s">
        <v>2061</v>
      </c>
      <c r="C399" s="17" t="s">
        <v>1969</v>
      </c>
      <c r="D399" s="17" t="s">
        <v>1970</v>
      </c>
      <c r="E399" s="17" t="s">
        <v>452</v>
      </c>
      <c r="F399" s="64" t="str">
        <f t="shared" si="6"/>
        <v>SC304098;</v>
      </c>
      <c r="G399" s="17" t="str">
        <f>IFERROR(VLOOKUP($E399,Samples_Ext!$A:$Y,Samples_Seq!G$2,FALSE),"")</f>
        <v>Stool_37</v>
      </c>
      <c r="H399" s="17" t="str">
        <f>VLOOKUP($E399,Samples_Ext!$A:$Y,Samples_Seq!H$2,FALSE)</f>
        <v>Study</v>
      </c>
      <c r="I399" s="17" t="str">
        <f>VLOOKUP($E399,Samples_Ext!$A:$Y,Samples_Seq!I$2,FALSE)</f>
        <v>IE</v>
      </c>
      <c r="J399" s="17">
        <f>VLOOKUP($E399,Samples_Ext!$A:$Y,Samples_Seq!J$2,FALSE)</f>
        <v>37</v>
      </c>
      <c r="K399" s="17" t="str">
        <f>VLOOKUP($E399,Samples_Ext!$A:$Y,Samples_Seq!K$2,FALSE)</f>
        <v>Stool</v>
      </c>
      <c r="L399" s="17" t="str">
        <f>VLOOKUP($E399,Samples_Ext!$A:$Y,Samples_Seq!L$2,FALSE)</f>
        <v>Study</v>
      </c>
      <c r="M399" s="17" t="str">
        <f>VLOOKUP($E399,Samples_Ext!$A:$Y,Samples_Seq!M$2,FALSE)</f>
        <v>sFEMB-001-R-015</v>
      </c>
      <c r="N399" s="17" t="str">
        <f>VLOOKUP($E399,Samples_Ext!$A:$Y,Samples_Seq!N$2,FALSE)</f>
        <v>ZymoResearch</v>
      </c>
      <c r="O399" s="17" t="str">
        <f>VLOOKUP($E399,Samples_Ext!$A:$Y,Samples_Seq!O$2,FALSE)</f>
        <v>96 MagBead DNA Extraction Kit</v>
      </c>
      <c r="P399" s="17" t="str">
        <f>VLOOKUP($E399,Samples_Ext!$A:$Y,Samples_Seq!P$2,FALSE)</f>
        <v>None</v>
      </c>
      <c r="Q399" s="17" t="str">
        <f>VLOOKUP($E399,Samples_Ext!$A:$Y,Samples_Seq!Q$2,FALSE)</f>
        <v>Vertical</v>
      </c>
      <c r="R399" s="17" t="str">
        <f>VLOOKUP($E399,Samples_Ext!$A:$Y,Samples_Seq!R$2,FALSE)</f>
        <v>Tubes</v>
      </c>
      <c r="S399" s="17" t="str">
        <f>VLOOKUP($E399,Samples_Ext!$A:$Y,Samples_Seq!S$2,FALSE)</f>
        <v>None</v>
      </c>
      <c r="T399" s="17" t="str">
        <f>VLOOKUP($E399,Samples_Ext!$A:$Y,Samples_Seq!T$2,FALSE)</f>
        <v>None</v>
      </c>
      <c r="U399" s="17" t="str">
        <f>VLOOKUP($E399,Samples_Ext!$A:$Y,Samples_Seq!U$2,FALSE)</f>
        <v>None</v>
      </c>
      <c r="V399" s="17" t="str">
        <f>VLOOKUP($E399,Samples_Ext!$A:$Y,Samples_Seq!V$2,FALSE)</f>
        <v>None</v>
      </c>
      <c r="W399" s="17" t="str">
        <f>VLOOKUP($E399,Samples_Ext!$A:$Y,Samples_Seq!W$2,FALSE)</f>
        <v>A</v>
      </c>
      <c r="X399" s="17" t="str">
        <f>VLOOKUP($E399,Samples_Ext!$A:$Y,Samples_Seq!X$2,FALSE)</f>
        <v>02</v>
      </c>
      <c r="Y399" s="17" t="str">
        <f>VLOOKUP($E399,Samples_Ext!$A:$Y,Samples_Seq!Y$2,FALSE)</f>
        <v>PC05752</v>
      </c>
      <c r="Z399" s="17">
        <f>VLOOKUP($E399,Samples_Ext!$A:$Y,Samples_Seq!Z$2,FALSE)</f>
        <v>37.950000000000003</v>
      </c>
      <c r="AA399" s="17">
        <f>VLOOKUP($E399,Samples_Ext!$A:$Y,Samples_Seq!AA$2,FALSE)</f>
        <v>53.864436345021552</v>
      </c>
      <c r="AB399" s="17">
        <f>VLOOKUP($E399,Samples_Ext!$A:$Y,Samples_Seq!AB$2,FALSE)</f>
        <v>2044.1553592935679</v>
      </c>
      <c r="AC399" s="17" t="str">
        <f>VLOOKUP($E399,Samples_Ext!$A:$Y,Samples_Seq!AC$2,FALSE)</f>
        <v>Yes</v>
      </c>
      <c r="AD399" s="17" t="str">
        <f>VLOOKUP($E399,Samples_Ext!$A:$Y,Samples_Seq!AD$2,FALSE)</f>
        <v>No</v>
      </c>
    </row>
    <row r="400" spans="1:30" s="17" customFormat="1" ht="13.8" hidden="1" x14ac:dyDescent="0.3">
      <c r="A400" s="17" t="s">
        <v>1619</v>
      </c>
      <c r="B400" s="17" t="s">
        <v>2065</v>
      </c>
      <c r="C400" s="17" t="s">
        <v>1969</v>
      </c>
      <c r="D400" s="17" t="s">
        <v>1970</v>
      </c>
      <c r="E400" s="17" t="s">
        <v>460</v>
      </c>
      <c r="F400" s="64" t="str">
        <f t="shared" si="6"/>
        <v>SC304925;</v>
      </c>
      <c r="G400" s="17" t="str">
        <f>IFERROR(VLOOKUP($E400,Samples_Ext!$A:$Y,Samples_Seq!G$2,FALSE),"")</f>
        <v>Stool_60</v>
      </c>
      <c r="H400" s="17" t="str">
        <f>VLOOKUP($E400,Samples_Ext!$A:$Y,Samples_Seq!H$2,FALSE)</f>
        <v>Study</v>
      </c>
      <c r="I400" s="17" t="str">
        <f>VLOOKUP($E400,Samples_Ext!$A:$Y,Samples_Seq!I$2,FALSE)</f>
        <v>IE</v>
      </c>
      <c r="J400" s="17">
        <f>VLOOKUP($E400,Samples_Ext!$A:$Y,Samples_Seq!J$2,FALSE)</f>
        <v>60</v>
      </c>
      <c r="K400" s="17" t="str">
        <f>VLOOKUP($E400,Samples_Ext!$A:$Y,Samples_Seq!K$2,FALSE)</f>
        <v>Stool</v>
      </c>
      <c r="L400" s="17" t="str">
        <f>VLOOKUP($E400,Samples_Ext!$A:$Y,Samples_Seq!L$2,FALSE)</f>
        <v>Study</v>
      </c>
      <c r="M400" s="17" t="str">
        <f>VLOOKUP($E400,Samples_Ext!$A:$Y,Samples_Seq!M$2,FALSE)</f>
        <v>sFEMB-001-R-016</v>
      </c>
      <c r="N400" s="17" t="str">
        <f>VLOOKUP($E400,Samples_Ext!$A:$Y,Samples_Seq!N$2,FALSE)</f>
        <v>ZymoResearch</v>
      </c>
      <c r="O400" s="17" t="str">
        <f>VLOOKUP($E400,Samples_Ext!$A:$Y,Samples_Seq!O$2,FALSE)</f>
        <v>96 MagBead DNA Extraction Kit</v>
      </c>
      <c r="P400" s="17" t="str">
        <f>VLOOKUP($E400,Samples_Ext!$A:$Y,Samples_Seq!P$2,FALSE)</f>
        <v>None</v>
      </c>
      <c r="Q400" s="17" t="str">
        <f>VLOOKUP($E400,Samples_Ext!$A:$Y,Samples_Seq!Q$2,FALSE)</f>
        <v>Vertical</v>
      </c>
      <c r="R400" s="17" t="str">
        <f>VLOOKUP($E400,Samples_Ext!$A:$Y,Samples_Seq!R$2,FALSE)</f>
        <v>Tubes</v>
      </c>
      <c r="S400" s="17" t="str">
        <f>VLOOKUP($E400,Samples_Ext!$A:$Y,Samples_Seq!S$2,FALSE)</f>
        <v>None</v>
      </c>
      <c r="T400" s="17" t="str">
        <f>VLOOKUP($E400,Samples_Ext!$A:$Y,Samples_Seq!T$2,FALSE)</f>
        <v>None</v>
      </c>
      <c r="U400" s="17" t="str">
        <f>VLOOKUP($E400,Samples_Ext!$A:$Y,Samples_Seq!U$2,FALSE)</f>
        <v>None</v>
      </c>
      <c r="V400" s="17" t="str">
        <f>VLOOKUP($E400,Samples_Ext!$A:$Y,Samples_Seq!V$2,FALSE)</f>
        <v>Residuals of R03</v>
      </c>
      <c r="W400" s="17" t="str">
        <f>VLOOKUP($E400,Samples_Ext!$A:$Y,Samples_Seq!W$2,FALSE)</f>
        <v>B</v>
      </c>
      <c r="X400" s="17" t="str">
        <f>VLOOKUP($E400,Samples_Ext!$A:$Y,Samples_Seq!X$2,FALSE)</f>
        <v>01</v>
      </c>
      <c r="Y400" s="17" t="str">
        <f>VLOOKUP($E400,Samples_Ext!$A:$Y,Samples_Seq!Y$2,FALSE)</f>
        <v>PC05933</v>
      </c>
      <c r="Z400" s="17">
        <f>VLOOKUP($E400,Samples_Ext!$A:$Y,Samples_Seq!Z$2,FALSE)</f>
        <v>36.56</v>
      </c>
      <c r="AA400" s="17">
        <f>VLOOKUP($E400,Samples_Ext!$A:$Y,Samples_Seq!AA$2,FALSE)</f>
        <v>51.15232735074288</v>
      </c>
      <c r="AB400" s="17">
        <f>VLOOKUP($E400,Samples_Ext!$A:$Y,Samples_Seq!AB$2,FALSE)</f>
        <v>1870.1290879431599</v>
      </c>
      <c r="AC400" s="17" t="str">
        <f>VLOOKUP($E400,Samples_Ext!$A:$Y,Samples_Seq!AC$2,FALSE)</f>
        <v>Yes</v>
      </c>
      <c r="AD400" s="17" t="str">
        <f>VLOOKUP($E400,Samples_Ext!$A:$Y,Samples_Seq!AD$2,FALSE)</f>
        <v>No</v>
      </c>
    </row>
    <row r="401" spans="1:31" s="17" customFormat="1" ht="13.8" hidden="1" x14ac:dyDescent="0.3">
      <c r="A401" s="17" t="s">
        <v>1620</v>
      </c>
      <c r="B401" s="17" t="s">
        <v>2066</v>
      </c>
      <c r="C401" s="17" t="s">
        <v>1969</v>
      </c>
      <c r="D401" s="17" t="s">
        <v>1970</v>
      </c>
      <c r="E401" s="17" t="s">
        <v>460</v>
      </c>
      <c r="F401" s="64" t="str">
        <f t="shared" si="6"/>
        <v>SC304925;</v>
      </c>
      <c r="G401" s="17" t="str">
        <f>IFERROR(VLOOKUP($E401,Samples_Ext!$A:$Y,Samples_Seq!G$2,FALSE),"")</f>
        <v>Stool_60</v>
      </c>
      <c r="H401" s="17" t="str">
        <f>VLOOKUP($E401,Samples_Ext!$A:$Y,Samples_Seq!H$2,FALSE)</f>
        <v>Study</v>
      </c>
      <c r="I401" s="17" t="str">
        <f>VLOOKUP($E401,Samples_Ext!$A:$Y,Samples_Seq!I$2,FALSE)</f>
        <v>IE</v>
      </c>
      <c r="J401" s="17">
        <f>VLOOKUP($E401,Samples_Ext!$A:$Y,Samples_Seq!J$2,FALSE)</f>
        <v>60</v>
      </c>
      <c r="K401" s="17" t="str">
        <f>VLOOKUP($E401,Samples_Ext!$A:$Y,Samples_Seq!K$2,FALSE)</f>
        <v>Stool</v>
      </c>
      <c r="L401" s="17" t="str">
        <f>VLOOKUP($E401,Samples_Ext!$A:$Y,Samples_Seq!L$2,FALSE)</f>
        <v>Study</v>
      </c>
      <c r="M401" s="17" t="str">
        <f>VLOOKUP($E401,Samples_Ext!$A:$Y,Samples_Seq!M$2,FALSE)</f>
        <v>sFEMB-001-R-016</v>
      </c>
      <c r="N401" s="17" t="str">
        <f>VLOOKUP($E401,Samples_Ext!$A:$Y,Samples_Seq!N$2,FALSE)</f>
        <v>ZymoResearch</v>
      </c>
      <c r="O401" s="17" t="str">
        <f>VLOOKUP($E401,Samples_Ext!$A:$Y,Samples_Seq!O$2,FALSE)</f>
        <v>96 MagBead DNA Extraction Kit</v>
      </c>
      <c r="P401" s="17" t="str">
        <f>VLOOKUP($E401,Samples_Ext!$A:$Y,Samples_Seq!P$2,FALSE)</f>
        <v>None</v>
      </c>
      <c r="Q401" s="17" t="str">
        <f>VLOOKUP($E401,Samples_Ext!$A:$Y,Samples_Seq!Q$2,FALSE)</f>
        <v>Vertical</v>
      </c>
      <c r="R401" s="17" t="str">
        <f>VLOOKUP($E401,Samples_Ext!$A:$Y,Samples_Seq!R$2,FALSE)</f>
        <v>Tubes</v>
      </c>
      <c r="S401" s="17" t="str">
        <f>VLOOKUP($E401,Samples_Ext!$A:$Y,Samples_Seq!S$2,FALSE)</f>
        <v>None</v>
      </c>
      <c r="T401" s="17" t="str">
        <f>VLOOKUP($E401,Samples_Ext!$A:$Y,Samples_Seq!T$2,FALSE)</f>
        <v>None</v>
      </c>
      <c r="U401" s="17" t="str">
        <f>VLOOKUP($E401,Samples_Ext!$A:$Y,Samples_Seq!U$2,FALSE)</f>
        <v>None</v>
      </c>
      <c r="V401" s="17" t="str">
        <f>VLOOKUP($E401,Samples_Ext!$A:$Y,Samples_Seq!V$2,FALSE)</f>
        <v>Residuals of R03</v>
      </c>
      <c r="W401" s="17" t="str">
        <f>VLOOKUP($E401,Samples_Ext!$A:$Y,Samples_Seq!W$2,FALSE)</f>
        <v>B</v>
      </c>
      <c r="X401" s="17" t="str">
        <f>VLOOKUP($E401,Samples_Ext!$A:$Y,Samples_Seq!X$2,FALSE)</f>
        <v>01</v>
      </c>
      <c r="Y401" s="17" t="str">
        <f>VLOOKUP($E401,Samples_Ext!$A:$Y,Samples_Seq!Y$2,FALSE)</f>
        <v>PC05933</v>
      </c>
      <c r="Z401" s="17">
        <f>VLOOKUP($E401,Samples_Ext!$A:$Y,Samples_Seq!Z$2,FALSE)</f>
        <v>36.56</v>
      </c>
      <c r="AA401" s="17">
        <f>VLOOKUP($E401,Samples_Ext!$A:$Y,Samples_Seq!AA$2,FALSE)</f>
        <v>51.15232735074288</v>
      </c>
      <c r="AB401" s="17">
        <f>VLOOKUP($E401,Samples_Ext!$A:$Y,Samples_Seq!AB$2,FALSE)</f>
        <v>1870.1290879431599</v>
      </c>
      <c r="AC401" s="17" t="str">
        <f>VLOOKUP($E401,Samples_Ext!$A:$Y,Samples_Seq!AC$2,FALSE)</f>
        <v>Yes</v>
      </c>
      <c r="AD401" s="17" t="str">
        <f>VLOOKUP($E401,Samples_Ext!$A:$Y,Samples_Seq!AD$2,FALSE)</f>
        <v>No</v>
      </c>
    </row>
    <row r="402" spans="1:31" s="17" customFormat="1" ht="13.8" hidden="1" x14ac:dyDescent="0.3">
      <c r="A402" s="17" t="s">
        <v>464</v>
      </c>
      <c r="B402" s="17" t="s">
        <v>2070</v>
      </c>
      <c r="C402" s="17" t="s">
        <v>1969</v>
      </c>
      <c r="D402" s="17" t="s">
        <v>1970</v>
      </c>
      <c r="E402" s="17" t="s">
        <v>464</v>
      </c>
      <c r="F402" s="64" t="str">
        <f t="shared" si="6"/>
        <v>SC304929;</v>
      </c>
      <c r="G402" s="17" t="str">
        <f>IFERROR(VLOOKUP($E402,Samples_Ext!$A:$Y,Samples_Seq!G$2,FALSE),"")</f>
        <v>Stool_35</v>
      </c>
      <c r="H402" s="17" t="str">
        <f>VLOOKUP($E402,Samples_Ext!$A:$Y,Samples_Seq!H$2,FALSE)</f>
        <v>Study</v>
      </c>
      <c r="I402" s="17" t="str">
        <f>VLOOKUP($E402,Samples_Ext!$A:$Y,Samples_Seq!I$2,FALSE)</f>
        <v>IE</v>
      </c>
      <c r="J402" s="17">
        <f>VLOOKUP($E402,Samples_Ext!$A:$Y,Samples_Seq!J$2,FALSE)</f>
        <v>35</v>
      </c>
      <c r="K402" s="17" t="str">
        <f>VLOOKUP($E402,Samples_Ext!$A:$Y,Samples_Seq!K$2,FALSE)</f>
        <v>Stool</v>
      </c>
      <c r="L402" s="17" t="str">
        <f>VLOOKUP($E402,Samples_Ext!$A:$Y,Samples_Seq!L$2,FALSE)</f>
        <v>Study</v>
      </c>
      <c r="M402" s="17" t="str">
        <f>VLOOKUP($E402,Samples_Ext!$A:$Y,Samples_Seq!M$2,FALSE)</f>
        <v>sFEMB-001-R-016</v>
      </c>
      <c r="N402" s="17" t="str">
        <f>VLOOKUP($E402,Samples_Ext!$A:$Y,Samples_Seq!N$2,FALSE)</f>
        <v>ZymoResearch</v>
      </c>
      <c r="O402" s="17" t="str">
        <f>VLOOKUP($E402,Samples_Ext!$A:$Y,Samples_Seq!O$2,FALSE)</f>
        <v>96 MagBead DNA Extraction Kit</v>
      </c>
      <c r="P402" s="17" t="str">
        <f>VLOOKUP($E402,Samples_Ext!$A:$Y,Samples_Seq!P$2,FALSE)</f>
        <v>None</v>
      </c>
      <c r="Q402" s="17" t="str">
        <f>VLOOKUP($E402,Samples_Ext!$A:$Y,Samples_Seq!Q$2,FALSE)</f>
        <v>Vertical</v>
      </c>
      <c r="R402" s="17" t="str">
        <f>VLOOKUP($E402,Samples_Ext!$A:$Y,Samples_Seq!R$2,FALSE)</f>
        <v>Tubes</v>
      </c>
      <c r="S402" s="17" t="str">
        <f>VLOOKUP($E402,Samples_Ext!$A:$Y,Samples_Seq!S$2,FALSE)</f>
        <v>None</v>
      </c>
      <c r="T402" s="17" t="str">
        <f>VLOOKUP($E402,Samples_Ext!$A:$Y,Samples_Seq!T$2,FALSE)</f>
        <v>None</v>
      </c>
      <c r="U402" s="17" t="str">
        <f>VLOOKUP($E402,Samples_Ext!$A:$Y,Samples_Seq!U$2,FALSE)</f>
        <v>None</v>
      </c>
      <c r="V402" s="17" t="str">
        <f>VLOOKUP($E402,Samples_Ext!$A:$Y,Samples_Seq!V$2,FALSE)</f>
        <v>Residuals of R03</v>
      </c>
      <c r="W402" s="17" t="str">
        <f>VLOOKUP($E402,Samples_Ext!$A:$Y,Samples_Seq!W$2,FALSE)</f>
        <v>F</v>
      </c>
      <c r="X402" s="17" t="str">
        <f>VLOOKUP($E402,Samples_Ext!$A:$Y,Samples_Seq!X$2,FALSE)</f>
        <v>01</v>
      </c>
      <c r="Y402" s="17" t="str">
        <f>VLOOKUP($E402,Samples_Ext!$A:$Y,Samples_Seq!Y$2,FALSE)</f>
        <v>PC05933</v>
      </c>
      <c r="Z402" s="17">
        <f>VLOOKUP($E402,Samples_Ext!$A:$Y,Samples_Seq!Z$2,FALSE)</f>
        <v>41.09</v>
      </c>
      <c r="AA402" s="17">
        <f>VLOOKUP($E402,Samples_Ext!$A:$Y,Samples_Seq!AA$2,FALSE)</f>
        <v>69.987145787745831</v>
      </c>
      <c r="AB402" s="17">
        <f>VLOOKUP($E402,Samples_Ext!$A:$Y,Samples_Seq!AB$2,FALSE)</f>
        <v>2875.7718204184766</v>
      </c>
      <c r="AC402" s="17" t="str">
        <f>VLOOKUP($E402,Samples_Ext!$A:$Y,Samples_Seq!AC$2,FALSE)</f>
        <v>Yes</v>
      </c>
      <c r="AD402" s="17" t="str">
        <f>VLOOKUP($E402,Samples_Ext!$A:$Y,Samples_Seq!AD$2,FALSE)</f>
        <v>No</v>
      </c>
    </row>
    <row r="403" spans="1:31" s="17" customFormat="1" ht="13.8" hidden="1" x14ac:dyDescent="0.3">
      <c r="A403" s="17" t="s">
        <v>466</v>
      </c>
      <c r="B403" s="17" t="s">
        <v>2072</v>
      </c>
      <c r="C403" s="17" t="s">
        <v>1969</v>
      </c>
      <c r="D403" s="17" t="s">
        <v>1970</v>
      </c>
      <c r="E403" s="17" t="s">
        <v>466</v>
      </c>
      <c r="F403" s="64" t="str">
        <f t="shared" si="6"/>
        <v>SC304931;</v>
      </c>
      <c r="G403" s="17" t="str">
        <f>IFERROR(VLOOKUP($E403,Samples_Ext!$A:$Y,Samples_Seq!G$2,FALSE),"")</f>
        <v>Stool_47</v>
      </c>
      <c r="H403" s="17" t="str">
        <f>VLOOKUP($E403,Samples_Ext!$A:$Y,Samples_Seq!H$2,FALSE)</f>
        <v>Study</v>
      </c>
      <c r="I403" s="17" t="str">
        <f>VLOOKUP($E403,Samples_Ext!$A:$Y,Samples_Seq!I$2,FALSE)</f>
        <v>IE</v>
      </c>
      <c r="J403" s="17">
        <f>VLOOKUP($E403,Samples_Ext!$A:$Y,Samples_Seq!J$2,FALSE)</f>
        <v>47</v>
      </c>
      <c r="K403" s="17" t="str">
        <f>VLOOKUP($E403,Samples_Ext!$A:$Y,Samples_Seq!K$2,FALSE)</f>
        <v>Stool</v>
      </c>
      <c r="L403" s="17" t="str">
        <f>VLOOKUP($E403,Samples_Ext!$A:$Y,Samples_Seq!L$2,FALSE)</f>
        <v>Study</v>
      </c>
      <c r="M403" s="17" t="str">
        <f>VLOOKUP($E403,Samples_Ext!$A:$Y,Samples_Seq!M$2,FALSE)</f>
        <v>sFEMB-001-R-016</v>
      </c>
      <c r="N403" s="17" t="str">
        <f>VLOOKUP($E403,Samples_Ext!$A:$Y,Samples_Seq!N$2,FALSE)</f>
        <v>ZymoResearch</v>
      </c>
      <c r="O403" s="17" t="str">
        <f>VLOOKUP($E403,Samples_Ext!$A:$Y,Samples_Seq!O$2,FALSE)</f>
        <v>96 MagBead DNA Extraction Kit</v>
      </c>
      <c r="P403" s="17" t="str">
        <f>VLOOKUP($E403,Samples_Ext!$A:$Y,Samples_Seq!P$2,FALSE)</f>
        <v>None</v>
      </c>
      <c r="Q403" s="17" t="str">
        <f>VLOOKUP($E403,Samples_Ext!$A:$Y,Samples_Seq!Q$2,FALSE)</f>
        <v>Vertical</v>
      </c>
      <c r="R403" s="17" t="str">
        <f>VLOOKUP($E403,Samples_Ext!$A:$Y,Samples_Seq!R$2,FALSE)</f>
        <v>Tubes</v>
      </c>
      <c r="S403" s="17" t="str">
        <f>VLOOKUP($E403,Samples_Ext!$A:$Y,Samples_Seq!S$2,FALSE)</f>
        <v>None</v>
      </c>
      <c r="T403" s="17" t="str">
        <f>VLOOKUP($E403,Samples_Ext!$A:$Y,Samples_Seq!T$2,FALSE)</f>
        <v>None</v>
      </c>
      <c r="U403" s="17" t="str">
        <f>VLOOKUP($E403,Samples_Ext!$A:$Y,Samples_Seq!U$2,FALSE)</f>
        <v>None</v>
      </c>
      <c r="V403" s="17" t="str">
        <f>VLOOKUP($E403,Samples_Ext!$A:$Y,Samples_Seq!V$2,FALSE)</f>
        <v>Residuals of R03</v>
      </c>
      <c r="W403" s="17" t="str">
        <f>VLOOKUP($E403,Samples_Ext!$A:$Y,Samples_Seq!W$2,FALSE)</f>
        <v>H</v>
      </c>
      <c r="X403" s="17" t="str">
        <f>VLOOKUP($E403,Samples_Ext!$A:$Y,Samples_Seq!X$2,FALSE)</f>
        <v>01</v>
      </c>
      <c r="Y403" s="17" t="str">
        <f>VLOOKUP($E403,Samples_Ext!$A:$Y,Samples_Seq!Y$2,FALSE)</f>
        <v>PC05933</v>
      </c>
      <c r="Z403" s="17">
        <f>VLOOKUP($E403,Samples_Ext!$A:$Y,Samples_Seq!Z$2,FALSE)</f>
        <v>42.99</v>
      </c>
      <c r="AA403" s="17">
        <f>VLOOKUP($E403,Samples_Ext!$A:$Y,Samples_Seq!AA$2,FALSE)</f>
        <v>47.841701355764599</v>
      </c>
      <c r="AB403" s="17">
        <f>VLOOKUP($E403,Samples_Ext!$A:$Y,Samples_Seq!AB$2,FALSE)</f>
        <v>2056.7147412843201</v>
      </c>
      <c r="AC403" s="17" t="str">
        <f>VLOOKUP($E403,Samples_Ext!$A:$Y,Samples_Seq!AC$2,FALSE)</f>
        <v>Yes</v>
      </c>
      <c r="AD403" s="17" t="str">
        <f>VLOOKUP($E403,Samples_Ext!$A:$Y,Samples_Seq!AD$2,FALSE)</f>
        <v>No</v>
      </c>
    </row>
    <row r="404" spans="1:31" s="17" customFormat="1" ht="13.8" hidden="1" x14ac:dyDescent="0.3">
      <c r="A404" s="17" t="s">
        <v>2077</v>
      </c>
      <c r="B404" s="17" t="s">
        <v>2078</v>
      </c>
      <c r="C404" s="17" t="s">
        <v>1969</v>
      </c>
      <c r="D404" s="17" t="s">
        <v>1970</v>
      </c>
      <c r="E404" s="17" t="s">
        <v>470</v>
      </c>
      <c r="F404" s="64" t="str">
        <f t="shared" si="6"/>
        <v>SC304935;</v>
      </c>
      <c r="G404" s="17" t="str">
        <f>IFERROR(VLOOKUP($E404,Samples_Ext!$A:$Y,Samples_Seq!G$2,FALSE),"")</f>
        <v>Stool_60</v>
      </c>
      <c r="H404" s="17" t="str">
        <f>VLOOKUP($E404,Samples_Ext!$A:$Y,Samples_Seq!H$2,FALSE)</f>
        <v>Study</v>
      </c>
      <c r="I404" s="17" t="str">
        <f>VLOOKUP($E404,Samples_Ext!$A:$Y,Samples_Seq!I$2,FALSE)</f>
        <v>IE</v>
      </c>
      <c r="J404" s="17">
        <f>VLOOKUP($E404,Samples_Ext!$A:$Y,Samples_Seq!J$2,FALSE)</f>
        <v>60</v>
      </c>
      <c r="K404" s="17" t="str">
        <f>VLOOKUP($E404,Samples_Ext!$A:$Y,Samples_Seq!K$2,FALSE)</f>
        <v>Stool</v>
      </c>
      <c r="L404" s="17" t="str">
        <f>VLOOKUP($E404,Samples_Ext!$A:$Y,Samples_Seq!L$2,FALSE)</f>
        <v>Study</v>
      </c>
      <c r="M404" s="17" t="str">
        <f>VLOOKUP($E404,Samples_Ext!$A:$Y,Samples_Seq!M$2,FALSE)</f>
        <v>sFEMB-001-R-017</v>
      </c>
      <c r="N404" s="17" t="str">
        <f>VLOOKUP($E404,Samples_Ext!$A:$Y,Samples_Seq!N$2,FALSE)</f>
        <v>ZymoResearch</v>
      </c>
      <c r="O404" s="17" t="str">
        <f>VLOOKUP($E404,Samples_Ext!$A:$Y,Samples_Seq!O$2,FALSE)</f>
        <v>96 MagBead DNA Extraction Kit</v>
      </c>
      <c r="P404" s="17" t="str">
        <f>VLOOKUP($E404,Samples_Ext!$A:$Y,Samples_Seq!P$2,FALSE)</f>
        <v>None</v>
      </c>
      <c r="Q404" s="17" t="str">
        <f>VLOOKUP($E404,Samples_Ext!$A:$Y,Samples_Seq!Q$2,FALSE)</f>
        <v>Vertical</v>
      </c>
      <c r="R404" s="17" t="str">
        <f>VLOOKUP($E404,Samples_Ext!$A:$Y,Samples_Seq!R$2,FALSE)</f>
        <v>Tubes</v>
      </c>
      <c r="S404" s="17" t="str">
        <f>VLOOKUP($E404,Samples_Ext!$A:$Y,Samples_Seq!S$2,FALSE)</f>
        <v>None</v>
      </c>
      <c r="T404" s="17" t="str">
        <f>VLOOKUP($E404,Samples_Ext!$A:$Y,Samples_Seq!T$2,FALSE)</f>
        <v>None</v>
      </c>
      <c r="U404" s="17" t="str">
        <f>VLOOKUP($E404,Samples_Ext!$A:$Y,Samples_Seq!U$2,FALSE)</f>
        <v>None</v>
      </c>
      <c r="V404" s="17" t="str">
        <f>VLOOKUP($E404,Samples_Ext!$A:$Y,Samples_Seq!V$2,FALSE)</f>
        <v>Residuls of R05</v>
      </c>
      <c r="W404" s="17" t="str">
        <f>VLOOKUP($E404,Samples_Ext!$A:$Y,Samples_Seq!W$2,FALSE)</f>
        <v>B</v>
      </c>
      <c r="X404" s="17" t="str">
        <f>VLOOKUP($E404,Samples_Ext!$A:$Y,Samples_Seq!X$2,FALSE)</f>
        <v>01</v>
      </c>
      <c r="Y404" s="17" t="str">
        <f>VLOOKUP($E404,Samples_Ext!$A:$Y,Samples_Seq!Y$2,FALSE)</f>
        <v>PC05934</v>
      </c>
      <c r="Z404" s="17">
        <f>VLOOKUP($E404,Samples_Ext!$A:$Y,Samples_Seq!Z$2,FALSE)</f>
        <v>23.92</v>
      </c>
      <c r="AA404" s="17">
        <f>VLOOKUP($E404,Samples_Ext!$A:$Y,Samples_Seq!AA$2,FALSE)</f>
        <v>22.937322179083111</v>
      </c>
      <c r="AB404" s="17">
        <f>VLOOKUP($E404,Samples_Ext!$A:$Y,Samples_Seq!AB$2,FALSE)</f>
        <v>548.66074652366808</v>
      </c>
      <c r="AC404" s="17" t="str">
        <f>VLOOKUP($E404,Samples_Ext!$A:$Y,Samples_Seq!AC$2,FALSE)</f>
        <v>Yes</v>
      </c>
      <c r="AD404" s="17" t="str">
        <f>VLOOKUP($E404,Samples_Ext!$A:$Y,Samples_Seq!AD$2,FALSE)</f>
        <v>No</v>
      </c>
    </row>
    <row r="405" spans="1:31" s="17" customFormat="1" ht="13.8" hidden="1" x14ac:dyDescent="0.3">
      <c r="A405" s="17" t="s">
        <v>2079</v>
      </c>
      <c r="B405" s="17" t="s">
        <v>2080</v>
      </c>
      <c r="C405" s="17" t="s">
        <v>1969</v>
      </c>
      <c r="D405" s="17" t="s">
        <v>1970</v>
      </c>
      <c r="E405" s="17" t="s">
        <v>470</v>
      </c>
      <c r="F405" s="64" t="str">
        <f t="shared" si="6"/>
        <v>SC304935;</v>
      </c>
      <c r="G405" s="17" t="str">
        <f>IFERROR(VLOOKUP($E405,Samples_Ext!$A:$Y,Samples_Seq!G$2,FALSE),"")</f>
        <v>Stool_60</v>
      </c>
      <c r="H405" s="17" t="str">
        <f>VLOOKUP($E405,Samples_Ext!$A:$Y,Samples_Seq!H$2,FALSE)</f>
        <v>Study</v>
      </c>
      <c r="I405" s="17" t="str">
        <f>VLOOKUP($E405,Samples_Ext!$A:$Y,Samples_Seq!I$2,FALSE)</f>
        <v>IE</v>
      </c>
      <c r="J405" s="17">
        <f>VLOOKUP($E405,Samples_Ext!$A:$Y,Samples_Seq!J$2,FALSE)</f>
        <v>60</v>
      </c>
      <c r="K405" s="17" t="str">
        <f>VLOOKUP($E405,Samples_Ext!$A:$Y,Samples_Seq!K$2,FALSE)</f>
        <v>Stool</v>
      </c>
      <c r="L405" s="17" t="str">
        <f>VLOOKUP($E405,Samples_Ext!$A:$Y,Samples_Seq!L$2,FALSE)</f>
        <v>Study</v>
      </c>
      <c r="M405" s="17" t="str">
        <f>VLOOKUP($E405,Samples_Ext!$A:$Y,Samples_Seq!M$2,FALSE)</f>
        <v>sFEMB-001-R-017</v>
      </c>
      <c r="N405" s="17" t="str">
        <f>VLOOKUP($E405,Samples_Ext!$A:$Y,Samples_Seq!N$2,FALSE)</f>
        <v>ZymoResearch</v>
      </c>
      <c r="O405" s="17" t="str">
        <f>VLOOKUP($E405,Samples_Ext!$A:$Y,Samples_Seq!O$2,FALSE)</f>
        <v>96 MagBead DNA Extraction Kit</v>
      </c>
      <c r="P405" s="17" t="str">
        <f>VLOOKUP($E405,Samples_Ext!$A:$Y,Samples_Seq!P$2,FALSE)</f>
        <v>None</v>
      </c>
      <c r="Q405" s="17" t="str">
        <f>VLOOKUP($E405,Samples_Ext!$A:$Y,Samples_Seq!Q$2,FALSE)</f>
        <v>Vertical</v>
      </c>
      <c r="R405" s="17" t="str">
        <f>VLOOKUP($E405,Samples_Ext!$A:$Y,Samples_Seq!R$2,FALSE)</f>
        <v>Tubes</v>
      </c>
      <c r="S405" s="17" t="str">
        <f>VLOOKUP($E405,Samples_Ext!$A:$Y,Samples_Seq!S$2,FALSE)</f>
        <v>None</v>
      </c>
      <c r="T405" s="17" t="str">
        <f>VLOOKUP($E405,Samples_Ext!$A:$Y,Samples_Seq!T$2,FALSE)</f>
        <v>None</v>
      </c>
      <c r="U405" s="17" t="str">
        <f>VLOOKUP($E405,Samples_Ext!$A:$Y,Samples_Seq!U$2,FALSE)</f>
        <v>None</v>
      </c>
      <c r="V405" s="17" t="str">
        <f>VLOOKUP($E405,Samples_Ext!$A:$Y,Samples_Seq!V$2,FALSE)</f>
        <v>Residuls of R05</v>
      </c>
      <c r="W405" s="17" t="str">
        <f>VLOOKUP($E405,Samples_Ext!$A:$Y,Samples_Seq!W$2,FALSE)</f>
        <v>B</v>
      </c>
      <c r="X405" s="17" t="str">
        <f>VLOOKUP($E405,Samples_Ext!$A:$Y,Samples_Seq!X$2,FALSE)</f>
        <v>01</v>
      </c>
      <c r="Y405" s="17" t="str">
        <f>VLOOKUP($E405,Samples_Ext!$A:$Y,Samples_Seq!Y$2,FALSE)</f>
        <v>PC05934</v>
      </c>
      <c r="Z405" s="17">
        <f>VLOOKUP($E405,Samples_Ext!$A:$Y,Samples_Seq!Z$2,FALSE)</f>
        <v>23.92</v>
      </c>
      <c r="AA405" s="17">
        <f>VLOOKUP($E405,Samples_Ext!$A:$Y,Samples_Seq!AA$2,FALSE)</f>
        <v>22.937322179083111</v>
      </c>
      <c r="AB405" s="17">
        <f>VLOOKUP($E405,Samples_Ext!$A:$Y,Samples_Seq!AB$2,FALSE)</f>
        <v>548.66074652366808</v>
      </c>
      <c r="AC405" s="17" t="str">
        <f>VLOOKUP($E405,Samples_Ext!$A:$Y,Samples_Seq!AC$2,FALSE)</f>
        <v>Yes</v>
      </c>
      <c r="AD405" s="17" t="str">
        <f>VLOOKUP($E405,Samples_Ext!$A:$Y,Samples_Seq!AD$2,FALSE)</f>
        <v>No</v>
      </c>
    </row>
    <row r="406" spans="1:31" s="17" customFormat="1" ht="13.8" hidden="1" x14ac:dyDescent="0.3">
      <c r="A406" s="17" t="s">
        <v>474</v>
      </c>
      <c r="B406" s="17" t="s">
        <v>2084</v>
      </c>
      <c r="C406" s="17" t="s">
        <v>1969</v>
      </c>
      <c r="D406" s="17" t="s">
        <v>1970</v>
      </c>
      <c r="E406" s="17" t="s">
        <v>474</v>
      </c>
      <c r="F406" s="64" t="str">
        <f t="shared" si="6"/>
        <v>SC304939;</v>
      </c>
      <c r="G406" s="17" t="str">
        <f>IFERROR(VLOOKUP($E406,Samples_Ext!$A:$Y,Samples_Seq!G$2,FALSE),"")</f>
        <v>Stool_35</v>
      </c>
      <c r="H406" s="17" t="str">
        <f>VLOOKUP($E406,Samples_Ext!$A:$Y,Samples_Seq!H$2,FALSE)</f>
        <v>Study</v>
      </c>
      <c r="I406" s="17" t="str">
        <f>VLOOKUP($E406,Samples_Ext!$A:$Y,Samples_Seq!I$2,FALSE)</f>
        <v>IE</v>
      </c>
      <c r="J406" s="17">
        <f>VLOOKUP($E406,Samples_Ext!$A:$Y,Samples_Seq!J$2,FALSE)</f>
        <v>35</v>
      </c>
      <c r="K406" s="17" t="str">
        <f>VLOOKUP($E406,Samples_Ext!$A:$Y,Samples_Seq!K$2,FALSE)</f>
        <v>Stool</v>
      </c>
      <c r="L406" s="17" t="str">
        <f>VLOOKUP($E406,Samples_Ext!$A:$Y,Samples_Seq!L$2,FALSE)</f>
        <v>Study</v>
      </c>
      <c r="M406" s="17" t="str">
        <f>VLOOKUP($E406,Samples_Ext!$A:$Y,Samples_Seq!M$2,FALSE)</f>
        <v>sFEMB-001-R-017</v>
      </c>
      <c r="N406" s="17" t="str">
        <f>VLOOKUP($E406,Samples_Ext!$A:$Y,Samples_Seq!N$2,FALSE)</f>
        <v>ZymoResearch</v>
      </c>
      <c r="O406" s="17" t="str">
        <f>VLOOKUP($E406,Samples_Ext!$A:$Y,Samples_Seq!O$2,FALSE)</f>
        <v>96 MagBead DNA Extraction Kit</v>
      </c>
      <c r="P406" s="17" t="str">
        <f>VLOOKUP($E406,Samples_Ext!$A:$Y,Samples_Seq!P$2,FALSE)</f>
        <v>None</v>
      </c>
      <c r="Q406" s="17" t="str">
        <f>VLOOKUP($E406,Samples_Ext!$A:$Y,Samples_Seq!Q$2,FALSE)</f>
        <v>Vertical</v>
      </c>
      <c r="R406" s="17" t="str">
        <f>VLOOKUP($E406,Samples_Ext!$A:$Y,Samples_Seq!R$2,FALSE)</f>
        <v>Tubes</v>
      </c>
      <c r="S406" s="17" t="str">
        <f>VLOOKUP($E406,Samples_Ext!$A:$Y,Samples_Seq!S$2,FALSE)</f>
        <v>None</v>
      </c>
      <c r="T406" s="17" t="str">
        <f>VLOOKUP($E406,Samples_Ext!$A:$Y,Samples_Seq!T$2,FALSE)</f>
        <v>None</v>
      </c>
      <c r="U406" s="17" t="str">
        <f>VLOOKUP($E406,Samples_Ext!$A:$Y,Samples_Seq!U$2,FALSE)</f>
        <v>None</v>
      </c>
      <c r="V406" s="17" t="str">
        <f>VLOOKUP($E406,Samples_Ext!$A:$Y,Samples_Seq!V$2,FALSE)</f>
        <v>Residuls of R05</v>
      </c>
      <c r="W406" s="17" t="str">
        <f>VLOOKUP($E406,Samples_Ext!$A:$Y,Samples_Seq!W$2,FALSE)</f>
        <v>F</v>
      </c>
      <c r="X406" s="17" t="str">
        <f>VLOOKUP($E406,Samples_Ext!$A:$Y,Samples_Seq!X$2,FALSE)</f>
        <v>01</v>
      </c>
      <c r="Y406" s="17" t="str">
        <f>VLOOKUP($E406,Samples_Ext!$A:$Y,Samples_Seq!Y$2,FALSE)</f>
        <v>PC05934</v>
      </c>
      <c r="Z406" s="17">
        <f>VLOOKUP($E406,Samples_Ext!$A:$Y,Samples_Seq!Z$2,FALSE)</f>
        <v>31.76</v>
      </c>
      <c r="AA406" s="17">
        <f>VLOOKUP($E406,Samples_Ext!$A:$Y,Samples_Seq!AA$2,FALSE)</f>
        <v>61.055786729972596</v>
      </c>
      <c r="AB406" s="17">
        <f>VLOOKUP($E406,Samples_Ext!$A:$Y,Samples_Seq!AB$2,FALSE)</f>
        <v>1939.1317865439298</v>
      </c>
      <c r="AC406" s="17" t="str">
        <f>VLOOKUP($E406,Samples_Ext!$A:$Y,Samples_Seq!AC$2,FALSE)</f>
        <v>Yes</v>
      </c>
      <c r="AD406" s="17" t="str">
        <f>VLOOKUP($E406,Samples_Ext!$A:$Y,Samples_Seq!AD$2,FALSE)</f>
        <v>No</v>
      </c>
    </row>
    <row r="407" spans="1:31" s="17" customFormat="1" ht="13.8" hidden="1" x14ac:dyDescent="0.3">
      <c r="A407" s="17" t="s">
        <v>476</v>
      </c>
      <c r="B407" s="17" t="s">
        <v>2086</v>
      </c>
      <c r="C407" s="17" t="s">
        <v>1969</v>
      </c>
      <c r="D407" s="17" t="s">
        <v>1970</v>
      </c>
      <c r="E407" s="17" t="s">
        <v>476</v>
      </c>
      <c r="F407" s="64" t="str">
        <f t="shared" si="6"/>
        <v>SC304941;</v>
      </c>
      <c r="G407" s="17" t="str">
        <f>IFERROR(VLOOKUP($E407,Samples_Ext!$A:$Y,Samples_Seq!G$2,FALSE),"")</f>
        <v>Stool_47</v>
      </c>
      <c r="H407" s="17" t="str">
        <f>VLOOKUP($E407,Samples_Ext!$A:$Y,Samples_Seq!H$2,FALSE)</f>
        <v>Study</v>
      </c>
      <c r="I407" s="17" t="str">
        <f>VLOOKUP($E407,Samples_Ext!$A:$Y,Samples_Seq!I$2,FALSE)</f>
        <v>IE</v>
      </c>
      <c r="J407" s="17">
        <f>VLOOKUP($E407,Samples_Ext!$A:$Y,Samples_Seq!J$2,FALSE)</f>
        <v>47</v>
      </c>
      <c r="K407" s="17" t="str">
        <f>VLOOKUP($E407,Samples_Ext!$A:$Y,Samples_Seq!K$2,FALSE)</f>
        <v>Stool</v>
      </c>
      <c r="L407" s="17" t="str">
        <f>VLOOKUP($E407,Samples_Ext!$A:$Y,Samples_Seq!L$2,FALSE)</f>
        <v>Study</v>
      </c>
      <c r="M407" s="17" t="str">
        <f>VLOOKUP($E407,Samples_Ext!$A:$Y,Samples_Seq!M$2,FALSE)</f>
        <v>sFEMB-001-R-017</v>
      </c>
      <c r="N407" s="17" t="str">
        <f>VLOOKUP($E407,Samples_Ext!$A:$Y,Samples_Seq!N$2,FALSE)</f>
        <v>ZymoResearch</v>
      </c>
      <c r="O407" s="17" t="str">
        <f>VLOOKUP($E407,Samples_Ext!$A:$Y,Samples_Seq!O$2,FALSE)</f>
        <v>96 MagBead DNA Extraction Kit</v>
      </c>
      <c r="P407" s="17" t="str">
        <f>VLOOKUP($E407,Samples_Ext!$A:$Y,Samples_Seq!P$2,FALSE)</f>
        <v>None</v>
      </c>
      <c r="Q407" s="17" t="str">
        <f>VLOOKUP($E407,Samples_Ext!$A:$Y,Samples_Seq!Q$2,FALSE)</f>
        <v>Vertical</v>
      </c>
      <c r="R407" s="17" t="str">
        <f>VLOOKUP($E407,Samples_Ext!$A:$Y,Samples_Seq!R$2,FALSE)</f>
        <v>Tubes</v>
      </c>
      <c r="S407" s="17" t="str">
        <f>VLOOKUP($E407,Samples_Ext!$A:$Y,Samples_Seq!S$2,FALSE)</f>
        <v>None</v>
      </c>
      <c r="T407" s="17" t="str">
        <f>VLOOKUP($E407,Samples_Ext!$A:$Y,Samples_Seq!T$2,FALSE)</f>
        <v>None</v>
      </c>
      <c r="U407" s="17" t="str">
        <f>VLOOKUP($E407,Samples_Ext!$A:$Y,Samples_Seq!U$2,FALSE)</f>
        <v>None</v>
      </c>
      <c r="V407" s="17" t="str">
        <f>VLOOKUP($E407,Samples_Ext!$A:$Y,Samples_Seq!V$2,FALSE)</f>
        <v>Residuls of R05</v>
      </c>
      <c r="W407" s="17" t="str">
        <f>VLOOKUP($E407,Samples_Ext!$A:$Y,Samples_Seq!W$2,FALSE)</f>
        <v>H</v>
      </c>
      <c r="X407" s="17" t="str">
        <f>VLOOKUP($E407,Samples_Ext!$A:$Y,Samples_Seq!X$2,FALSE)</f>
        <v>01</v>
      </c>
      <c r="Y407" s="17" t="str">
        <f>VLOOKUP($E407,Samples_Ext!$A:$Y,Samples_Seq!Y$2,FALSE)</f>
        <v>PC05934</v>
      </c>
      <c r="Z407" s="17">
        <f>VLOOKUP($E407,Samples_Ext!$A:$Y,Samples_Seq!Z$2,FALSE)</f>
        <v>26.53</v>
      </c>
      <c r="AA407" s="17">
        <f>VLOOKUP($E407,Samples_Ext!$A:$Y,Samples_Seq!AA$2,FALSE)</f>
        <v>43.871845215524303</v>
      </c>
      <c r="AB407" s="17">
        <f>VLOOKUP($E407,Samples_Ext!$A:$Y,Samples_Seq!AB$2,FALSE)</f>
        <v>1163.9200535678599</v>
      </c>
      <c r="AC407" s="17" t="str">
        <f>VLOOKUP($E407,Samples_Ext!$A:$Y,Samples_Seq!AC$2,FALSE)</f>
        <v>Yes</v>
      </c>
      <c r="AD407" s="17" t="str">
        <f>VLOOKUP($E407,Samples_Ext!$A:$Y,Samples_Seq!AD$2,FALSE)</f>
        <v>No</v>
      </c>
    </row>
    <row r="408" spans="1:31" s="17" customFormat="1" ht="13.8" hidden="1" x14ac:dyDescent="0.3">
      <c r="A408" s="17" t="s">
        <v>1213</v>
      </c>
      <c r="B408" s="17" t="s">
        <v>2095</v>
      </c>
      <c r="C408" s="17" t="s">
        <v>2096</v>
      </c>
      <c r="D408" s="17" t="s">
        <v>2097</v>
      </c>
      <c r="E408" s="17" t="s">
        <v>1213</v>
      </c>
      <c r="F408" s="64" t="str">
        <f t="shared" si="6"/>
        <v>SC502441;</v>
      </c>
      <c r="G408" s="17" t="str">
        <f>IFERROR(VLOOKUP($E408,Samples_Ext!$A:$Y,Samples_Seq!G$2,FALSE),"")</f>
        <v>Study3</v>
      </c>
      <c r="H408" s="17" t="str">
        <f>VLOOKUP($E408,Samples_Ext!$A:$Y,Samples_Seq!H$2,FALSE)</f>
        <v>Study</v>
      </c>
      <c r="I408" s="17" t="str">
        <f>VLOOKUP($E408,Samples_Ext!$A:$Y,Samples_Seq!I$2,FALSE)</f>
        <v>IE</v>
      </c>
      <c r="J408" s="17">
        <f>VLOOKUP($E408,Samples_Ext!$A:$Y,Samples_Seq!J$2,FALSE)</f>
        <v>3</v>
      </c>
      <c r="K408" s="17" t="str">
        <f>VLOOKUP($E408,Samples_Ext!$A:$Y,Samples_Seq!K$2,FALSE)</f>
        <v>Stool</v>
      </c>
      <c r="L408" s="17" t="str">
        <f>VLOOKUP($E408,Samples_Ext!$A:$Y,Samples_Seq!L$2,FALSE)</f>
        <v>Study</v>
      </c>
      <c r="M408" s="17" t="str">
        <f>VLOOKUP($E408,Samples_Ext!$A:$Y,Samples_Seq!M$2,FALSE)</f>
        <v>sFEMB-001-R-034</v>
      </c>
      <c r="N408" s="17" t="str">
        <f>VLOOKUP($E408,Samples_Ext!$A:$Y,Samples_Seq!N$2,FALSE)</f>
        <v>Qiagen</v>
      </c>
      <c r="O408" s="17" t="str">
        <f>VLOOKUP($E408,Samples_Ext!$A:$Y,Samples_Seq!O$2,FALSE)</f>
        <v>DNeasy PowerSoil Pro kit</v>
      </c>
      <c r="P408" s="17" t="str">
        <f>VLOOKUP($E408,Samples_Ext!$A:$Y,Samples_Seq!P$2,FALSE)</f>
        <v>QIACube HT</v>
      </c>
      <c r="Q408" s="17" t="str">
        <f>VLOOKUP($E408,Samples_Ext!$A:$Y,Samples_Seq!Q$2,FALSE)</f>
        <v>Vertical</v>
      </c>
      <c r="R408" s="17" t="str">
        <f>VLOOKUP($E408,Samples_Ext!$A:$Y,Samples_Seq!R$2,FALSE)</f>
        <v>Tubes</v>
      </c>
      <c r="S408" s="17" t="str">
        <f>VLOOKUP($E408,Samples_Ext!$A:$Y,Samples_Seq!S$2,FALSE)</f>
        <v>None</v>
      </c>
      <c r="T408" s="17" t="str">
        <f>VLOOKUP($E408,Samples_Ext!$A:$Y,Samples_Seq!T$2,FALSE)</f>
        <v>None</v>
      </c>
      <c r="U408" s="17" t="str">
        <f>VLOOKUP($E408,Samples_Ext!$A:$Y,Samples_Seq!U$2,FALSE)</f>
        <v>None</v>
      </c>
      <c r="V408" s="17" t="str">
        <f>VLOOKUP($E408,Samples_Ext!$A:$Y,Samples_Seq!V$2,FALSE)</f>
        <v>None</v>
      </c>
      <c r="W408" s="17" t="str">
        <f>VLOOKUP($E408,Samples_Ext!$A:$Y,Samples_Seq!W$2,FALSE)</f>
        <v>A</v>
      </c>
      <c r="X408" s="17" t="str">
        <f>VLOOKUP($E408,Samples_Ext!$A:$Y,Samples_Seq!X$2,FALSE)</f>
        <v>01</v>
      </c>
      <c r="Y408" s="17" t="str">
        <f>VLOOKUP($E408,Samples_Ext!$A:$Y,Samples_Seq!Y$2,FALSE)</f>
        <v>PC17554</v>
      </c>
      <c r="Z408" s="17">
        <f>VLOOKUP($E408,Samples_Ext!$A:$Y,Samples_Seq!Z$2,FALSE)</f>
        <v>55.580500000000001</v>
      </c>
      <c r="AA408" s="17">
        <f>VLOOKUP($E408,Samples_Ext!$A:$Y,Samples_Seq!AA$2,FALSE)</f>
        <v>57.590000000000011</v>
      </c>
      <c r="AB408" s="17">
        <f>VLOOKUP($E408,Samples_Ext!$A:$Y,Samples_Seq!AB$2,FALSE)</f>
        <v>3200.8809950000004</v>
      </c>
      <c r="AC408" s="17" t="str">
        <f>VLOOKUP($E408,Samples_Ext!$A:$Y,Samples_Seq!AC$2,FALSE)</f>
        <v>Yes</v>
      </c>
      <c r="AD408" s="17" t="str">
        <f>VLOOKUP($E408,Samples_Ext!$A:$Y,Samples_Seq!AD$2,FALSE)</f>
        <v>No</v>
      </c>
      <c r="AE408" s="17" t="s">
        <v>1669</v>
      </c>
    </row>
    <row r="409" spans="1:31" s="17" customFormat="1" ht="13.8" hidden="1" x14ac:dyDescent="0.3">
      <c r="A409" s="17" t="s">
        <v>1215</v>
      </c>
      <c r="B409" s="17" t="s">
        <v>2098</v>
      </c>
      <c r="C409" s="17" t="s">
        <v>2096</v>
      </c>
      <c r="D409" s="17" t="s">
        <v>2097</v>
      </c>
      <c r="E409" s="17" t="s">
        <v>1215</v>
      </c>
      <c r="F409" s="64" t="str">
        <f t="shared" si="6"/>
        <v>SC502442;</v>
      </c>
      <c r="G409" s="17" t="str">
        <f>IFERROR(VLOOKUP($E409,Samples_Ext!$A:$Y,Samples_Seq!G$2,FALSE),"")</f>
        <v>Study48</v>
      </c>
      <c r="H409" s="17" t="str">
        <f>VLOOKUP($E409,Samples_Ext!$A:$Y,Samples_Seq!H$2,FALSE)</f>
        <v>Study</v>
      </c>
      <c r="I409" s="17" t="str">
        <f>VLOOKUP($E409,Samples_Ext!$A:$Y,Samples_Seq!I$2,FALSE)</f>
        <v>IE</v>
      </c>
      <c r="J409" s="17">
        <f>VLOOKUP($E409,Samples_Ext!$A:$Y,Samples_Seq!J$2,FALSE)</f>
        <v>48</v>
      </c>
      <c r="K409" s="17" t="str">
        <f>VLOOKUP($E409,Samples_Ext!$A:$Y,Samples_Seq!K$2,FALSE)</f>
        <v>Stool</v>
      </c>
      <c r="L409" s="17" t="str">
        <f>VLOOKUP($E409,Samples_Ext!$A:$Y,Samples_Seq!L$2,FALSE)</f>
        <v>Study</v>
      </c>
      <c r="M409" s="17" t="str">
        <f>VLOOKUP($E409,Samples_Ext!$A:$Y,Samples_Seq!M$2,FALSE)</f>
        <v>sFEMB-001-R-034</v>
      </c>
      <c r="N409" s="17" t="str">
        <f>VLOOKUP($E409,Samples_Ext!$A:$Y,Samples_Seq!N$2,FALSE)</f>
        <v>Qiagen</v>
      </c>
      <c r="O409" s="17" t="str">
        <f>VLOOKUP($E409,Samples_Ext!$A:$Y,Samples_Seq!O$2,FALSE)</f>
        <v>DNeasy PowerSoil Pro kit</v>
      </c>
      <c r="P409" s="17" t="str">
        <f>VLOOKUP($E409,Samples_Ext!$A:$Y,Samples_Seq!P$2,FALSE)</f>
        <v>QIACube HT</v>
      </c>
      <c r="Q409" s="17" t="str">
        <f>VLOOKUP($E409,Samples_Ext!$A:$Y,Samples_Seq!Q$2,FALSE)</f>
        <v>Vertical</v>
      </c>
      <c r="R409" s="17" t="str">
        <f>VLOOKUP($E409,Samples_Ext!$A:$Y,Samples_Seq!R$2,FALSE)</f>
        <v>Tubes</v>
      </c>
      <c r="S409" s="17" t="str">
        <f>VLOOKUP($E409,Samples_Ext!$A:$Y,Samples_Seq!S$2,FALSE)</f>
        <v>None</v>
      </c>
      <c r="T409" s="17" t="str">
        <f>VLOOKUP($E409,Samples_Ext!$A:$Y,Samples_Seq!T$2,FALSE)</f>
        <v>None</v>
      </c>
      <c r="U409" s="17" t="str">
        <f>VLOOKUP($E409,Samples_Ext!$A:$Y,Samples_Seq!U$2,FALSE)</f>
        <v>None</v>
      </c>
      <c r="V409" s="17" t="str">
        <f>VLOOKUP($E409,Samples_Ext!$A:$Y,Samples_Seq!V$2,FALSE)</f>
        <v>None</v>
      </c>
      <c r="W409" s="17" t="str">
        <f>VLOOKUP($E409,Samples_Ext!$A:$Y,Samples_Seq!W$2,FALSE)</f>
        <v>B</v>
      </c>
      <c r="X409" s="17" t="str">
        <f>VLOOKUP($E409,Samples_Ext!$A:$Y,Samples_Seq!X$2,FALSE)</f>
        <v>01</v>
      </c>
      <c r="Y409" s="17" t="str">
        <f>VLOOKUP($E409,Samples_Ext!$A:$Y,Samples_Seq!Y$2,FALSE)</f>
        <v>PC17554</v>
      </c>
      <c r="Z409" s="17">
        <f>VLOOKUP($E409,Samples_Ext!$A:$Y,Samples_Seq!Z$2,FALSE)</f>
        <v>60.693399999999997</v>
      </c>
      <c r="AA409" s="17">
        <f>VLOOKUP($E409,Samples_Ext!$A:$Y,Samples_Seq!AA$2,FALSE)</f>
        <v>71.03</v>
      </c>
      <c r="AB409" s="17">
        <f>VLOOKUP($E409,Samples_Ext!$A:$Y,Samples_Seq!AB$2,FALSE)</f>
        <v>4311.0522019999999</v>
      </c>
      <c r="AC409" s="17" t="str">
        <f>VLOOKUP($E409,Samples_Ext!$A:$Y,Samples_Seq!AC$2,FALSE)</f>
        <v>Yes</v>
      </c>
      <c r="AD409" s="17" t="str">
        <f>VLOOKUP($E409,Samples_Ext!$A:$Y,Samples_Seq!AD$2,FALSE)</f>
        <v>No</v>
      </c>
    </row>
    <row r="410" spans="1:31" s="17" customFormat="1" ht="13.8" hidden="1" x14ac:dyDescent="0.3">
      <c r="A410" s="17" t="s">
        <v>1217</v>
      </c>
      <c r="B410" s="17" t="s">
        <v>2099</v>
      </c>
      <c r="C410" s="17" t="s">
        <v>2096</v>
      </c>
      <c r="D410" s="17" t="s">
        <v>2097</v>
      </c>
      <c r="E410" s="17" t="s">
        <v>1217</v>
      </c>
      <c r="F410" s="64" t="str">
        <f t="shared" si="6"/>
        <v>SC502443;</v>
      </c>
      <c r="G410" s="17" t="str">
        <f>IFERROR(VLOOKUP($E410,Samples_Ext!$A:$Y,Samples_Seq!G$2,FALSE),"")</f>
        <v>Study57</v>
      </c>
      <c r="H410" s="17" t="str">
        <f>VLOOKUP($E410,Samples_Ext!$A:$Y,Samples_Seq!H$2,FALSE)</f>
        <v>Study</v>
      </c>
      <c r="I410" s="17" t="str">
        <f>VLOOKUP($E410,Samples_Ext!$A:$Y,Samples_Seq!I$2,FALSE)</f>
        <v>IE</v>
      </c>
      <c r="J410" s="17">
        <f>VLOOKUP($E410,Samples_Ext!$A:$Y,Samples_Seq!J$2,FALSE)</f>
        <v>57</v>
      </c>
      <c r="K410" s="17" t="str">
        <f>VLOOKUP($E410,Samples_Ext!$A:$Y,Samples_Seq!K$2,FALSE)</f>
        <v>Stool</v>
      </c>
      <c r="L410" s="17" t="str">
        <f>VLOOKUP($E410,Samples_Ext!$A:$Y,Samples_Seq!L$2,FALSE)</f>
        <v>Study</v>
      </c>
      <c r="M410" s="17" t="str">
        <f>VLOOKUP($E410,Samples_Ext!$A:$Y,Samples_Seq!M$2,FALSE)</f>
        <v>sFEMB-001-R-034</v>
      </c>
      <c r="N410" s="17" t="str">
        <f>VLOOKUP($E410,Samples_Ext!$A:$Y,Samples_Seq!N$2,FALSE)</f>
        <v>Qiagen</v>
      </c>
      <c r="O410" s="17" t="str">
        <f>VLOOKUP($E410,Samples_Ext!$A:$Y,Samples_Seq!O$2,FALSE)</f>
        <v>DNeasy PowerSoil Pro kit</v>
      </c>
      <c r="P410" s="17" t="str">
        <f>VLOOKUP($E410,Samples_Ext!$A:$Y,Samples_Seq!P$2,FALSE)</f>
        <v>QIACube HT</v>
      </c>
      <c r="Q410" s="17" t="str">
        <f>VLOOKUP($E410,Samples_Ext!$A:$Y,Samples_Seq!Q$2,FALSE)</f>
        <v>Vertical</v>
      </c>
      <c r="R410" s="17" t="str">
        <f>VLOOKUP($E410,Samples_Ext!$A:$Y,Samples_Seq!R$2,FALSE)</f>
        <v>Tubes</v>
      </c>
      <c r="S410" s="17" t="str">
        <f>VLOOKUP($E410,Samples_Ext!$A:$Y,Samples_Seq!S$2,FALSE)</f>
        <v>None</v>
      </c>
      <c r="T410" s="17" t="str">
        <f>VLOOKUP($E410,Samples_Ext!$A:$Y,Samples_Seq!T$2,FALSE)</f>
        <v>None</v>
      </c>
      <c r="U410" s="17" t="str">
        <f>VLOOKUP($E410,Samples_Ext!$A:$Y,Samples_Seq!U$2,FALSE)</f>
        <v>None</v>
      </c>
      <c r="V410" s="17" t="str">
        <f>VLOOKUP($E410,Samples_Ext!$A:$Y,Samples_Seq!V$2,FALSE)</f>
        <v>None</v>
      </c>
      <c r="W410" s="17" t="str">
        <f>VLOOKUP($E410,Samples_Ext!$A:$Y,Samples_Seq!W$2,FALSE)</f>
        <v>C</v>
      </c>
      <c r="X410" s="17" t="str">
        <f>VLOOKUP($E410,Samples_Ext!$A:$Y,Samples_Seq!X$2,FALSE)</f>
        <v>01</v>
      </c>
      <c r="Y410" s="17" t="str">
        <f>VLOOKUP($E410,Samples_Ext!$A:$Y,Samples_Seq!Y$2,FALSE)</f>
        <v>PC17554</v>
      </c>
      <c r="Z410" s="17">
        <f>VLOOKUP($E410,Samples_Ext!$A:$Y,Samples_Seq!Z$2,FALSE)</f>
        <v>55.858499999999999</v>
      </c>
      <c r="AA410" s="17">
        <f>VLOOKUP($E410,Samples_Ext!$A:$Y,Samples_Seq!AA$2,FALSE)</f>
        <v>69.89</v>
      </c>
      <c r="AB410" s="17">
        <f>VLOOKUP($E410,Samples_Ext!$A:$Y,Samples_Seq!AB$2,FALSE)</f>
        <v>3903.9505650000001</v>
      </c>
      <c r="AC410" s="17" t="str">
        <f>VLOOKUP($E410,Samples_Ext!$A:$Y,Samples_Seq!AC$2,FALSE)</f>
        <v>Yes</v>
      </c>
      <c r="AD410" s="17" t="str">
        <f>VLOOKUP($E410,Samples_Ext!$A:$Y,Samples_Seq!AD$2,FALSE)</f>
        <v>No</v>
      </c>
    </row>
    <row r="411" spans="1:31" s="17" customFormat="1" ht="13.8" hidden="1" x14ac:dyDescent="0.3">
      <c r="A411" s="17" t="s">
        <v>1219</v>
      </c>
      <c r="B411" s="17" t="s">
        <v>2100</v>
      </c>
      <c r="C411" s="17" t="s">
        <v>2096</v>
      </c>
      <c r="D411" s="17" t="s">
        <v>2097</v>
      </c>
      <c r="E411" s="17" t="s">
        <v>1219</v>
      </c>
      <c r="F411" s="64" t="str">
        <f t="shared" si="6"/>
        <v>SC502444;</v>
      </c>
      <c r="G411" s="17" t="str">
        <f>IFERROR(VLOOKUP($E411,Samples_Ext!$A:$Y,Samples_Seq!G$2,FALSE),"")</f>
        <v>Study24</v>
      </c>
      <c r="H411" s="17" t="str">
        <f>VLOOKUP($E411,Samples_Ext!$A:$Y,Samples_Seq!H$2,FALSE)</f>
        <v>Study</v>
      </c>
      <c r="I411" s="17" t="str">
        <f>VLOOKUP($E411,Samples_Ext!$A:$Y,Samples_Seq!I$2,FALSE)</f>
        <v>IE</v>
      </c>
      <c r="J411" s="17">
        <f>VLOOKUP($E411,Samples_Ext!$A:$Y,Samples_Seq!J$2,FALSE)</f>
        <v>24</v>
      </c>
      <c r="K411" s="17" t="str">
        <f>VLOOKUP($E411,Samples_Ext!$A:$Y,Samples_Seq!K$2,FALSE)</f>
        <v>Stool</v>
      </c>
      <c r="L411" s="17" t="str">
        <f>VLOOKUP($E411,Samples_Ext!$A:$Y,Samples_Seq!L$2,FALSE)</f>
        <v>Study</v>
      </c>
      <c r="M411" s="17" t="str">
        <f>VLOOKUP($E411,Samples_Ext!$A:$Y,Samples_Seq!M$2,FALSE)</f>
        <v>sFEMB-001-R-034</v>
      </c>
      <c r="N411" s="17" t="str">
        <f>VLOOKUP($E411,Samples_Ext!$A:$Y,Samples_Seq!N$2,FALSE)</f>
        <v>Qiagen</v>
      </c>
      <c r="O411" s="17" t="str">
        <f>VLOOKUP($E411,Samples_Ext!$A:$Y,Samples_Seq!O$2,FALSE)</f>
        <v>DNeasy PowerSoil Pro kit</v>
      </c>
      <c r="P411" s="17" t="str">
        <f>VLOOKUP($E411,Samples_Ext!$A:$Y,Samples_Seq!P$2,FALSE)</f>
        <v>QIACube HT</v>
      </c>
      <c r="Q411" s="17" t="str">
        <f>VLOOKUP($E411,Samples_Ext!$A:$Y,Samples_Seq!Q$2,FALSE)</f>
        <v>Vertical</v>
      </c>
      <c r="R411" s="17" t="str">
        <f>VLOOKUP($E411,Samples_Ext!$A:$Y,Samples_Seq!R$2,FALSE)</f>
        <v>Tubes</v>
      </c>
      <c r="S411" s="17" t="str">
        <f>VLOOKUP($E411,Samples_Ext!$A:$Y,Samples_Seq!S$2,FALSE)</f>
        <v>None</v>
      </c>
      <c r="T411" s="17" t="str">
        <f>VLOOKUP($E411,Samples_Ext!$A:$Y,Samples_Seq!T$2,FALSE)</f>
        <v>None</v>
      </c>
      <c r="U411" s="17" t="str">
        <f>VLOOKUP($E411,Samples_Ext!$A:$Y,Samples_Seq!U$2,FALSE)</f>
        <v>None</v>
      </c>
      <c r="V411" s="17" t="str">
        <f>VLOOKUP($E411,Samples_Ext!$A:$Y,Samples_Seq!V$2,FALSE)</f>
        <v>None</v>
      </c>
      <c r="W411" s="17" t="str">
        <f>VLOOKUP($E411,Samples_Ext!$A:$Y,Samples_Seq!W$2,FALSE)</f>
        <v>D</v>
      </c>
      <c r="X411" s="17" t="str">
        <f>VLOOKUP($E411,Samples_Ext!$A:$Y,Samples_Seq!X$2,FALSE)</f>
        <v>01</v>
      </c>
      <c r="Y411" s="17" t="str">
        <f>VLOOKUP($E411,Samples_Ext!$A:$Y,Samples_Seq!Y$2,FALSE)</f>
        <v>PC17554</v>
      </c>
      <c r="Z411" s="17">
        <f>VLOOKUP($E411,Samples_Ext!$A:$Y,Samples_Seq!Z$2,FALSE)</f>
        <v>53.5852</v>
      </c>
      <c r="AA411" s="17">
        <f>VLOOKUP($E411,Samples_Ext!$A:$Y,Samples_Seq!AA$2,FALSE)</f>
        <v>57.99</v>
      </c>
      <c r="AB411" s="17">
        <f>VLOOKUP($E411,Samples_Ext!$A:$Y,Samples_Seq!AB$2,FALSE)</f>
        <v>3107.4057480000001</v>
      </c>
      <c r="AC411" s="17" t="str">
        <f>VLOOKUP($E411,Samples_Ext!$A:$Y,Samples_Seq!AC$2,FALSE)</f>
        <v>Yes</v>
      </c>
      <c r="AD411" s="17" t="str">
        <f>VLOOKUP($E411,Samples_Ext!$A:$Y,Samples_Seq!AD$2,FALSE)</f>
        <v>No</v>
      </c>
    </row>
    <row r="412" spans="1:31" s="17" customFormat="1" ht="13.8" hidden="1" x14ac:dyDescent="0.3">
      <c r="A412" s="17" t="s">
        <v>1225</v>
      </c>
      <c r="B412" s="17" t="s">
        <v>2103</v>
      </c>
      <c r="C412" s="17" t="s">
        <v>2096</v>
      </c>
      <c r="D412" s="17" t="s">
        <v>2097</v>
      </c>
      <c r="E412" s="17" t="s">
        <v>1225</v>
      </c>
      <c r="F412" s="64" t="str">
        <f t="shared" si="6"/>
        <v>SC502447;</v>
      </c>
      <c r="G412" s="17" t="str">
        <f>IFERROR(VLOOKUP($E412,Samples_Ext!$A:$Y,Samples_Seq!G$2,FALSE),"")</f>
        <v>Study38</v>
      </c>
      <c r="H412" s="17" t="str">
        <f>VLOOKUP($E412,Samples_Ext!$A:$Y,Samples_Seq!H$2,FALSE)</f>
        <v>Study</v>
      </c>
      <c r="I412" s="17" t="str">
        <f>VLOOKUP($E412,Samples_Ext!$A:$Y,Samples_Seq!I$2,FALSE)</f>
        <v>IE</v>
      </c>
      <c r="J412" s="17">
        <f>VLOOKUP($E412,Samples_Ext!$A:$Y,Samples_Seq!J$2,FALSE)</f>
        <v>38</v>
      </c>
      <c r="K412" s="17" t="str">
        <f>VLOOKUP($E412,Samples_Ext!$A:$Y,Samples_Seq!K$2,FALSE)</f>
        <v>Stool</v>
      </c>
      <c r="L412" s="17" t="str">
        <f>VLOOKUP($E412,Samples_Ext!$A:$Y,Samples_Seq!L$2,FALSE)</f>
        <v>Study</v>
      </c>
      <c r="M412" s="17" t="str">
        <f>VLOOKUP($E412,Samples_Ext!$A:$Y,Samples_Seq!M$2,FALSE)</f>
        <v>sFEMB-001-R-034</v>
      </c>
      <c r="N412" s="17" t="str">
        <f>VLOOKUP($E412,Samples_Ext!$A:$Y,Samples_Seq!N$2,FALSE)</f>
        <v>Qiagen</v>
      </c>
      <c r="O412" s="17" t="str">
        <f>VLOOKUP($E412,Samples_Ext!$A:$Y,Samples_Seq!O$2,FALSE)</f>
        <v>DNeasy PowerSoil Pro kit</v>
      </c>
      <c r="P412" s="17" t="str">
        <f>VLOOKUP($E412,Samples_Ext!$A:$Y,Samples_Seq!P$2,FALSE)</f>
        <v>QIACube HT</v>
      </c>
      <c r="Q412" s="17" t="str">
        <f>VLOOKUP($E412,Samples_Ext!$A:$Y,Samples_Seq!Q$2,FALSE)</f>
        <v>Vertical</v>
      </c>
      <c r="R412" s="17" t="str">
        <f>VLOOKUP($E412,Samples_Ext!$A:$Y,Samples_Seq!R$2,FALSE)</f>
        <v>Tubes</v>
      </c>
      <c r="S412" s="17" t="str">
        <f>VLOOKUP($E412,Samples_Ext!$A:$Y,Samples_Seq!S$2,FALSE)</f>
        <v>None</v>
      </c>
      <c r="T412" s="17" t="str">
        <f>VLOOKUP($E412,Samples_Ext!$A:$Y,Samples_Seq!T$2,FALSE)</f>
        <v>None</v>
      </c>
      <c r="U412" s="17" t="str">
        <f>VLOOKUP($E412,Samples_Ext!$A:$Y,Samples_Seq!U$2,FALSE)</f>
        <v>None</v>
      </c>
      <c r="V412" s="17" t="str">
        <f>VLOOKUP($E412,Samples_Ext!$A:$Y,Samples_Seq!V$2,FALSE)</f>
        <v>None</v>
      </c>
      <c r="W412" s="17" t="str">
        <f>VLOOKUP($E412,Samples_Ext!$A:$Y,Samples_Seq!W$2,FALSE)</f>
        <v>G</v>
      </c>
      <c r="X412" s="17" t="str">
        <f>VLOOKUP($E412,Samples_Ext!$A:$Y,Samples_Seq!X$2,FALSE)</f>
        <v>01</v>
      </c>
      <c r="Y412" s="17" t="str">
        <f>VLOOKUP($E412,Samples_Ext!$A:$Y,Samples_Seq!Y$2,FALSE)</f>
        <v>PC17554</v>
      </c>
      <c r="Z412" s="17">
        <f>VLOOKUP($E412,Samples_Ext!$A:$Y,Samples_Seq!Z$2,FALSE)</f>
        <v>54.218299999999999</v>
      </c>
      <c r="AA412" s="17">
        <f>VLOOKUP($E412,Samples_Ext!$A:$Y,Samples_Seq!AA$2,FALSE)</f>
        <v>67.05</v>
      </c>
      <c r="AB412" s="17">
        <f>VLOOKUP($E412,Samples_Ext!$A:$Y,Samples_Seq!AB$2,FALSE)</f>
        <v>3635.3370150000001</v>
      </c>
      <c r="AC412" s="17" t="str">
        <f>VLOOKUP($E412,Samples_Ext!$A:$Y,Samples_Seq!AC$2,FALSE)</f>
        <v>Yes</v>
      </c>
      <c r="AD412" s="17" t="str">
        <f>VLOOKUP($E412,Samples_Ext!$A:$Y,Samples_Seq!AD$2,FALSE)</f>
        <v>No</v>
      </c>
    </row>
    <row r="413" spans="1:31" s="17" customFormat="1" ht="13.8" hidden="1" x14ac:dyDescent="0.3">
      <c r="A413" s="17" t="s">
        <v>1226</v>
      </c>
      <c r="B413" s="17" t="s">
        <v>2104</v>
      </c>
      <c r="C413" s="17" t="s">
        <v>2096</v>
      </c>
      <c r="D413" s="17" t="s">
        <v>2097</v>
      </c>
      <c r="E413" s="17" t="s">
        <v>1226</v>
      </c>
      <c r="F413" s="64" t="str">
        <f t="shared" si="6"/>
        <v>SC502448;</v>
      </c>
      <c r="G413" s="17" t="str">
        <f>IFERROR(VLOOKUP($E413,Samples_Ext!$A:$Y,Samples_Seq!G$2,FALSE),"")</f>
        <v>Study41</v>
      </c>
      <c r="H413" s="17" t="str">
        <f>VLOOKUP($E413,Samples_Ext!$A:$Y,Samples_Seq!H$2,FALSE)</f>
        <v>Study</v>
      </c>
      <c r="I413" s="17" t="str">
        <f>VLOOKUP($E413,Samples_Ext!$A:$Y,Samples_Seq!I$2,FALSE)</f>
        <v>IE</v>
      </c>
      <c r="J413" s="17">
        <f>VLOOKUP($E413,Samples_Ext!$A:$Y,Samples_Seq!J$2,FALSE)</f>
        <v>41</v>
      </c>
      <c r="K413" s="17" t="str">
        <f>VLOOKUP($E413,Samples_Ext!$A:$Y,Samples_Seq!K$2,FALSE)</f>
        <v>Stool</v>
      </c>
      <c r="L413" s="17" t="str">
        <f>VLOOKUP($E413,Samples_Ext!$A:$Y,Samples_Seq!L$2,FALSE)</f>
        <v>Study</v>
      </c>
      <c r="M413" s="17" t="str">
        <f>VLOOKUP($E413,Samples_Ext!$A:$Y,Samples_Seq!M$2,FALSE)</f>
        <v>sFEMB-001-R-034</v>
      </c>
      <c r="N413" s="17" t="str">
        <f>VLOOKUP($E413,Samples_Ext!$A:$Y,Samples_Seq!N$2,FALSE)</f>
        <v>Qiagen</v>
      </c>
      <c r="O413" s="17" t="str">
        <f>VLOOKUP($E413,Samples_Ext!$A:$Y,Samples_Seq!O$2,FALSE)</f>
        <v>DNeasy PowerSoil Pro kit</v>
      </c>
      <c r="P413" s="17" t="str">
        <f>VLOOKUP($E413,Samples_Ext!$A:$Y,Samples_Seq!P$2,FALSE)</f>
        <v>QIACube HT</v>
      </c>
      <c r="Q413" s="17" t="str">
        <f>VLOOKUP($E413,Samples_Ext!$A:$Y,Samples_Seq!Q$2,FALSE)</f>
        <v>Vertical</v>
      </c>
      <c r="R413" s="17" t="str">
        <f>VLOOKUP($E413,Samples_Ext!$A:$Y,Samples_Seq!R$2,FALSE)</f>
        <v>Tubes</v>
      </c>
      <c r="S413" s="17" t="str">
        <f>VLOOKUP($E413,Samples_Ext!$A:$Y,Samples_Seq!S$2,FALSE)</f>
        <v>None</v>
      </c>
      <c r="T413" s="17" t="str">
        <f>VLOOKUP($E413,Samples_Ext!$A:$Y,Samples_Seq!T$2,FALSE)</f>
        <v>None</v>
      </c>
      <c r="U413" s="17" t="str">
        <f>VLOOKUP($E413,Samples_Ext!$A:$Y,Samples_Seq!U$2,FALSE)</f>
        <v>None</v>
      </c>
      <c r="V413" s="17" t="str">
        <f>VLOOKUP($E413,Samples_Ext!$A:$Y,Samples_Seq!V$2,FALSE)</f>
        <v>None</v>
      </c>
      <c r="W413" s="17" t="str">
        <f>VLOOKUP($E413,Samples_Ext!$A:$Y,Samples_Seq!W$2,FALSE)</f>
        <v>H</v>
      </c>
      <c r="X413" s="17" t="str">
        <f>VLOOKUP($E413,Samples_Ext!$A:$Y,Samples_Seq!X$2,FALSE)</f>
        <v>01</v>
      </c>
      <c r="Y413" s="17" t="str">
        <f>VLOOKUP($E413,Samples_Ext!$A:$Y,Samples_Seq!Y$2,FALSE)</f>
        <v>PC17554</v>
      </c>
      <c r="Z413" s="17">
        <f>VLOOKUP($E413,Samples_Ext!$A:$Y,Samples_Seq!Z$2,FALSE)</f>
        <v>52.621000000000002</v>
      </c>
      <c r="AA413" s="17">
        <f>VLOOKUP($E413,Samples_Ext!$A:$Y,Samples_Seq!AA$2,FALSE)</f>
        <v>72.459999999999994</v>
      </c>
      <c r="AB413" s="17">
        <f>VLOOKUP($E413,Samples_Ext!$A:$Y,Samples_Seq!AB$2,FALSE)</f>
        <v>3812.9176599999996</v>
      </c>
      <c r="AC413" s="17" t="str">
        <f>VLOOKUP($E413,Samples_Ext!$A:$Y,Samples_Seq!AC$2,FALSE)</f>
        <v>Yes</v>
      </c>
      <c r="AD413" s="17" t="str">
        <f>VLOOKUP($E413,Samples_Ext!$A:$Y,Samples_Seq!AD$2,FALSE)</f>
        <v>No</v>
      </c>
    </row>
    <row r="414" spans="1:31" s="17" customFormat="1" ht="13.8" hidden="1" x14ac:dyDescent="0.3">
      <c r="A414" s="17" t="s">
        <v>1319</v>
      </c>
      <c r="B414" s="17" t="s">
        <v>2125</v>
      </c>
      <c r="C414" s="17" t="s">
        <v>2096</v>
      </c>
      <c r="D414" s="17" t="s">
        <v>2097</v>
      </c>
      <c r="E414" s="17" t="s">
        <v>1319</v>
      </c>
      <c r="F414" s="64" t="str">
        <f t="shared" si="6"/>
        <v>SC552955;</v>
      </c>
      <c r="G414" s="17" t="str">
        <f>IFERROR(VLOOKUP($E414,Samples_Ext!$A:$Y,Samples_Seq!G$2,FALSE),"")</f>
        <v>Stool_56</v>
      </c>
      <c r="H414" s="17" t="str">
        <f>VLOOKUP($E414,Samples_Ext!$A:$Y,Samples_Seq!H$2,FALSE)</f>
        <v>Study</v>
      </c>
      <c r="I414" s="17" t="str">
        <f>VLOOKUP($E414,Samples_Ext!$A:$Y,Samples_Seq!I$2,FALSE)</f>
        <v>IE</v>
      </c>
      <c r="J414" s="17">
        <f>VLOOKUP($E414,Samples_Ext!$A:$Y,Samples_Seq!J$2,FALSE)</f>
        <v>56</v>
      </c>
      <c r="K414" s="17" t="str">
        <f>VLOOKUP($E414,Samples_Ext!$A:$Y,Samples_Seq!K$2,FALSE)</f>
        <v>Stool</v>
      </c>
      <c r="L414" s="17" t="str">
        <f>VLOOKUP($E414,Samples_Ext!$A:$Y,Samples_Seq!L$2,FALSE)</f>
        <v>Study</v>
      </c>
      <c r="M414" s="17" t="str">
        <f>VLOOKUP($E414,Samples_Ext!$A:$Y,Samples_Seq!M$2,FALSE)</f>
        <v>sFEMB-001-R-037</v>
      </c>
      <c r="N414" s="17" t="str">
        <f>VLOOKUP($E414,Samples_Ext!$A:$Y,Samples_Seq!N$2,FALSE)</f>
        <v>Qiagen</v>
      </c>
      <c r="O414" s="17" t="str">
        <f>VLOOKUP($E414,Samples_Ext!$A:$Y,Samples_Seq!O$2,FALSE)</f>
        <v>MagAttract PowerSoil DNA Kit</v>
      </c>
      <c r="P414" s="17" t="str">
        <f>VLOOKUP($E414,Samples_Ext!$A:$Y,Samples_Seq!P$2,FALSE)</f>
        <v>KingFisher</v>
      </c>
      <c r="Q414" s="17" t="str">
        <f>VLOOKUP($E414,Samples_Ext!$A:$Y,Samples_Seq!Q$2,FALSE)</f>
        <v>TissueLyzer</v>
      </c>
      <c r="R414" s="17" t="str">
        <f>VLOOKUP($E414,Samples_Ext!$A:$Y,Samples_Seq!R$2,FALSE)</f>
        <v>Plate</v>
      </c>
      <c r="S414" s="17" t="str">
        <f>VLOOKUP($E414,Samples_Ext!$A:$Y,Samples_Seq!S$2,FALSE)</f>
        <v>None</v>
      </c>
      <c r="T414" s="17" t="str">
        <f>VLOOKUP($E414,Samples_Ext!$A:$Y,Samples_Seq!T$2,FALSE)</f>
        <v>None</v>
      </c>
      <c r="U414" s="17" t="str">
        <f>VLOOKUP($E414,Samples_Ext!$A:$Y,Samples_Seq!U$2,FALSE)</f>
        <v>None</v>
      </c>
      <c r="V414" s="17" t="str">
        <f>VLOOKUP($E414,Samples_Ext!$A:$Y,Samples_Seq!V$2,FALSE)</f>
        <v>None</v>
      </c>
      <c r="W414" s="17" t="str">
        <f>VLOOKUP($E414,Samples_Ext!$A:$Y,Samples_Seq!W$2,FALSE)</f>
        <v>H</v>
      </c>
      <c r="X414" s="17" t="str">
        <f>VLOOKUP($E414,Samples_Ext!$A:$Y,Samples_Seq!X$2,FALSE)</f>
        <v>01</v>
      </c>
      <c r="Y414" s="17" t="str">
        <f>VLOOKUP($E414,Samples_Ext!$A:$Y,Samples_Seq!Y$2,FALSE)</f>
        <v>PC21455</v>
      </c>
      <c r="Z414" s="17">
        <f>VLOOKUP($E414,Samples_Ext!$A:$Y,Samples_Seq!Z$2,FALSE)</f>
        <v>55.3949</v>
      </c>
      <c r="AA414" s="17">
        <f>VLOOKUP($E414,Samples_Ext!$A:$Y,Samples_Seq!AA$2,FALSE)</f>
        <v>10.540000000000001</v>
      </c>
      <c r="AB414" s="17">
        <f>VLOOKUP($E414,Samples_Ext!$A:$Y,Samples_Seq!AB$2,FALSE)</f>
        <v>583.86224600000003</v>
      </c>
      <c r="AC414" s="17" t="str">
        <f>VLOOKUP($E414,Samples_Ext!$A:$Y,Samples_Seq!AC$2,FALSE)</f>
        <v>Yes</v>
      </c>
      <c r="AD414" s="17" t="str">
        <f>VLOOKUP($E414,Samples_Ext!$A:$Y,Samples_Seq!AD$2,FALSE)</f>
        <v>No</v>
      </c>
    </row>
    <row r="415" spans="1:31" s="17" customFormat="1" ht="13.8" hidden="1" x14ac:dyDescent="0.3">
      <c r="A415" s="17" t="s">
        <v>1321</v>
      </c>
      <c r="B415" s="17" t="s">
        <v>2127</v>
      </c>
      <c r="C415" s="17" t="s">
        <v>2096</v>
      </c>
      <c r="D415" s="17" t="s">
        <v>2097</v>
      </c>
      <c r="E415" s="17" t="s">
        <v>1321</v>
      </c>
      <c r="F415" s="64" t="str">
        <f t="shared" si="6"/>
        <v>SC552957;</v>
      </c>
      <c r="G415" s="17" t="str">
        <f>IFERROR(VLOOKUP($E415,Samples_Ext!$A:$Y,Samples_Seq!G$2,FALSE),"")</f>
        <v>Stool_17</v>
      </c>
      <c r="H415" s="17" t="str">
        <f>VLOOKUP($E415,Samples_Ext!$A:$Y,Samples_Seq!H$2,FALSE)</f>
        <v>Study</v>
      </c>
      <c r="I415" s="17" t="str">
        <f>VLOOKUP($E415,Samples_Ext!$A:$Y,Samples_Seq!I$2,FALSE)</f>
        <v>IE</v>
      </c>
      <c r="J415" s="17">
        <f>VLOOKUP($E415,Samples_Ext!$A:$Y,Samples_Seq!J$2,FALSE)</f>
        <v>17</v>
      </c>
      <c r="K415" s="17" t="str">
        <f>VLOOKUP($E415,Samples_Ext!$A:$Y,Samples_Seq!K$2,FALSE)</f>
        <v>Stool</v>
      </c>
      <c r="L415" s="17" t="str">
        <f>VLOOKUP($E415,Samples_Ext!$A:$Y,Samples_Seq!L$2,FALSE)</f>
        <v>Study</v>
      </c>
      <c r="M415" s="17" t="str">
        <f>VLOOKUP($E415,Samples_Ext!$A:$Y,Samples_Seq!M$2,FALSE)</f>
        <v>sFEMB-001-R-037</v>
      </c>
      <c r="N415" s="17" t="str">
        <f>VLOOKUP($E415,Samples_Ext!$A:$Y,Samples_Seq!N$2,FALSE)</f>
        <v>Qiagen</v>
      </c>
      <c r="O415" s="17" t="str">
        <f>VLOOKUP($E415,Samples_Ext!$A:$Y,Samples_Seq!O$2,FALSE)</f>
        <v>MagAttract PowerSoil DNA Kit</v>
      </c>
      <c r="P415" s="17" t="str">
        <f>VLOOKUP($E415,Samples_Ext!$A:$Y,Samples_Seq!P$2,FALSE)</f>
        <v>KingFisher</v>
      </c>
      <c r="Q415" s="17" t="str">
        <f>VLOOKUP($E415,Samples_Ext!$A:$Y,Samples_Seq!Q$2,FALSE)</f>
        <v>TissueLyzer</v>
      </c>
      <c r="R415" s="17" t="str">
        <f>VLOOKUP($E415,Samples_Ext!$A:$Y,Samples_Seq!R$2,FALSE)</f>
        <v>Plate</v>
      </c>
      <c r="S415" s="17" t="str">
        <f>VLOOKUP($E415,Samples_Ext!$A:$Y,Samples_Seq!S$2,FALSE)</f>
        <v>None</v>
      </c>
      <c r="T415" s="17" t="str">
        <f>VLOOKUP($E415,Samples_Ext!$A:$Y,Samples_Seq!T$2,FALSE)</f>
        <v>None</v>
      </c>
      <c r="U415" s="17" t="str">
        <f>VLOOKUP($E415,Samples_Ext!$A:$Y,Samples_Seq!U$2,FALSE)</f>
        <v>None</v>
      </c>
      <c r="V415" s="17" t="str">
        <f>VLOOKUP($E415,Samples_Ext!$A:$Y,Samples_Seq!V$2,FALSE)</f>
        <v>None</v>
      </c>
      <c r="W415" s="17" t="str">
        <f>VLOOKUP($E415,Samples_Ext!$A:$Y,Samples_Seq!W$2,FALSE)</f>
        <v>B</v>
      </c>
      <c r="X415" s="17" t="str">
        <f>VLOOKUP($E415,Samples_Ext!$A:$Y,Samples_Seq!X$2,FALSE)</f>
        <v>02</v>
      </c>
      <c r="Y415" s="17" t="str">
        <f>VLOOKUP($E415,Samples_Ext!$A:$Y,Samples_Seq!Y$2,FALSE)</f>
        <v>PC21455</v>
      </c>
      <c r="Z415" s="17">
        <f>VLOOKUP($E415,Samples_Ext!$A:$Y,Samples_Seq!Z$2,FALSE)</f>
        <v>67.854399999999998</v>
      </c>
      <c r="AA415" s="17">
        <f>VLOOKUP($E415,Samples_Ext!$A:$Y,Samples_Seq!AA$2,FALSE)</f>
        <v>11.6</v>
      </c>
      <c r="AB415" s="17">
        <f>VLOOKUP($E415,Samples_Ext!$A:$Y,Samples_Seq!AB$2,FALSE)</f>
        <v>787.11104</v>
      </c>
      <c r="AC415" s="17" t="str">
        <f>VLOOKUP($E415,Samples_Ext!$A:$Y,Samples_Seq!AC$2,FALSE)</f>
        <v>Yes</v>
      </c>
      <c r="AD415" s="17" t="str">
        <f>VLOOKUP($E415,Samples_Ext!$A:$Y,Samples_Seq!AD$2,FALSE)</f>
        <v>No</v>
      </c>
    </row>
    <row r="416" spans="1:31" s="17" customFormat="1" ht="13.8" hidden="1" x14ac:dyDescent="0.3">
      <c r="A416" s="17" t="s">
        <v>1333</v>
      </c>
      <c r="B416" s="17" t="s">
        <v>2139</v>
      </c>
      <c r="C416" s="17" t="s">
        <v>2096</v>
      </c>
      <c r="D416" s="17" t="s">
        <v>2097</v>
      </c>
      <c r="E416" s="17" t="s">
        <v>1333</v>
      </c>
      <c r="F416" s="64" t="str">
        <f t="shared" si="6"/>
        <v>SC552969;</v>
      </c>
      <c r="G416" s="17" t="str">
        <f>IFERROR(VLOOKUP($E416,Samples_Ext!$A:$Y,Samples_Seq!G$2,FALSE),"")</f>
        <v>Stool_18</v>
      </c>
      <c r="H416" s="17" t="str">
        <f>VLOOKUP($E416,Samples_Ext!$A:$Y,Samples_Seq!H$2,FALSE)</f>
        <v>Study</v>
      </c>
      <c r="I416" s="17" t="str">
        <f>VLOOKUP($E416,Samples_Ext!$A:$Y,Samples_Seq!I$2,FALSE)</f>
        <v>IE</v>
      </c>
      <c r="J416" s="17">
        <f>VLOOKUP($E416,Samples_Ext!$A:$Y,Samples_Seq!J$2,FALSE)</f>
        <v>18</v>
      </c>
      <c r="K416" s="17" t="str">
        <f>VLOOKUP($E416,Samples_Ext!$A:$Y,Samples_Seq!K$2,FALSE)</f>
        <v>Stool</v>
      </c>
      <c r="L416" s="17" t="str">
        <f>VLOOKUP($E416,Samples_Ext!$A:$Y,Samples_Seq!L$2,FALSE)</f>
        <v>Study</v>
      </c>
      <c r="M416" s="17" t="str">
        <f>VLOOKUP($E416,Samples_Ext!$A:$Y,Samples_Seq!M$2,FALSE)</f>
        <v>sFEMB-001-R-038</v>
      </c>
      <c r="N416" s="17" t="str">
        <f>VLOOKUP($E416,Samples_Ext!$A:$Y,Samples_Seq!N$2,FALSE)</f>
        <v>Qiagen</v>
      </c>
      <c r="O416" s="17" t="str">
        <f>VLOOKUP($E416,Samples_Ext!$A:$Y,Samples_Seq!O$2,FALSE)</f>
        <v>MagAttract PowerMicrobiome Kit</v>
      </c>
      <c r="P416" s="17" t="str">
        <f>VLOOKUP($E416,Samples_Ext!$A:$Y,Samples_Seq!P$2,FALSE)</f>
        <v>KingFisher</v>
      </c>
      <c r="Q416" s="17" t="str">
        <f>VLOOKUP($E416,Samples_Ext!$A:$Y,Samples_Seq!Q$2,FALSE)</f>
        <v>TissueLyzer</v>
      </c>
      <c r="R416" s="17" t="str">
        <f>VLOOKUP($E416,Samples_Ext!$A:$Y,Samples_Seq!R$2,FALSE)</f>
        <v>Plate</v>
      </c>
      <c r="S416" s="17" t="str">
        <f>VLOOKUP($E416,Samples_Ext!$A:$Y,Samples_Seq!S$2,FALSE)</f>
        <v>None</v>
      </c>
      <c r="T416" s="17" t="str">
        <f>VLOOKUP($E416,Samples_Ext!$A:$Y,Samples_Seq!T$2,FALSE)</f>
        <v>None</v>
      </c>
      <c r="U416" s="17" t="str">
        <f>VLOOKUP($E416,Samples_Ext!$A:$Y,Samples_Seq!U$2,FALSE)</f>
        <v>None</v>
      </c>
      <c r="V416" s="17" t="str">
        <f>VLOOKUP($E416,Samples_Ext!$A:$Y,Samples_Seq!V$2,FALSE)</f>
        <v>None</v>
      </c>
      <c r="W416" s="17" t="str">
        <f>VLOOKUP($E416,Samples_Ext!$A:$Y,Samples_Seq!W$2,FALSE)</f>
        <v>H</v>
      </c>
      <c r="X416" s="17" t="str">
        <f>VLOOKUP($E416,Samples_Ext!$A:$Y,Samples_Seq!X$2,FALSE)</f>
        <v>01</v>
      </c>
      <c r="Y416" s="17" t="str">
        <f>VLOOKUP($E416,Samples_Ext!$A:$Y,Samples_Seq!Y$2,FALSE)</f>
        <v>PC21456</v>
      </c>
      <c r="Z416" s="17">
        <f>VLOOKUP($E416,Samples_Ext!$A:$Y,Samples_Seq!Z$2,FALSE)</f>
        <v>60.850900000000003</v>
      </c>
      <c r="AA416" s="17">
        <f>VLOOKUP($E416,Samples_Ext!$A:$Y,Samples_Seq!AA$2,FALSE)</f>
        <v>19.179999999999996</v>
      </c>
      <c r="AB416" s="17">
        <f>VLOOKUP($E416,Samples_Ext!$A:$Y,Samples_Seq!AB$2,FALSE)</f>
        <v>1167.1202619999999</v>
      </c>
      <c r="AC416" s="17" t="str">
        <f>VLOOKUP($E416,Samples_Ext!$A:$Y,Samples_Seq!AC$2,FALSE)</f>
        <v>Yes</v>
      </c>
      <c r="AD416" s="17" t="str">
        <f>VLOOKUP($E416,Samples_Ext!$A:$Y,Samples_Seq!AD$2,FALSE)</f>
        <v>No</v>
      </c>
    </row>
    <row r="417" spans="1:31" s="17" customFormat="1" ht="13.8" hidden="1" x14ac:dyDescent="0.3">
      <c r="A417" s="17" t="s">
        <v>1335</v>
      </c>
      <c r="B417" s="17" t="s">
        <v>2141</v>
      </c>
      <c r="C417" s="17" t="s">
        <v>2096</v>
      </c>
      <c r="D417" s="17" t="s">
        <v>2097</v>
      </c>
      <c r="E417" s="17" t="s">
        <v>1335</v>
      </c>
      <c r="F417" s="64" t="str">
        <f t="shared" si="6"/>
        <v>SC552971;</v>
      </c>
      <c r="G417" s="17" t="str">
        <f>IFERROR(VLOOKUP($E417,Samples_Ext!$A:$Y,Samples_Seq!G$2,FALSE),"")</f>
        <v>Stool_16</v>
      </c>
      <c r="H417" s="17" t="str">
        <f>VLOOKUP($E417,Samples_Ext!$A:$Y,Samples_Seq!H$2,FALSE)</f>
        <v>Study</v>
      </c>
      <c r="I417" s="17" t="str">
        <f>VLOOKUP($E417,Samples_Ext!$A:$Y,Samples_Seq!I$2,FALSE)</f>
        <v>IE</v>
      </c>
      <c r="J417" s="17">
        <f>VLOOKUP($E417,Samples_Ext!$A:$Y,Samples_Seq!J$2,FALSE)</f>
        <v>16</v>
      </c>
      <c r="K417" s="17" t="str">
        <f>VLOOKUP($E417,Samples_Ext!$A:$Y,Samples_Seq!K$2,FALSE)</f>
        <v>Stool</v>
      </c>
      <c r="L417" s="17" t="str">
        <f>VLOOKUP($E417,Samples_Ext!$A:$Y,Samples_Seq!L$2,FALSE)</f>
        <v>Study</v>
      </c>
      <c r="M417" s="17" t="str">
        <f>VLOOKUP($E417,Samples_Ext!$A:$Y,Samples_Seq!M$2,FALSE)</f>
        <v>sFEMB-001-R-038</v>
      </c>
      <c r="N417" s="17" t="str">
        <f>VLOOKUP($E417,Samples_Ext!$A:$Y,Samples_Seq!N$2,FALSE)</f>
        <v>Qiagen</v>
      </c>
      <c r="O417" s="17" t="str">
        <f>VLOOKUP($E417,Samples_Ext!$A:$Y,Samples_Seq!O$2,FALSE)</f>
        <v>MagAttract PowerMicrobiome Kit</v>
      </c>
      <c r="P417" s="17" t="str">
        <f>VLOOKUP($E417,Samples_Ext!$A:$Y,Samples_Seq!P$2,FALSE)</f>
        <v>KingFisher</v>
      </c>
      <c r="Q417" s="17" t="str">
        <f>VLOOKUP($E417,Samples_Ext!$A:$Y,Samples_Seq!Q$2,FALSE)</f>
        <v>TissueLyzer</v>
      </c>
      <c r="R417" s="17" t="str">
        <f>VLOOKUP($E417,Samples_Ext!$A:$Y,Samples_Seq!R$2,FALSE)</f>
        <v>Plate</v>
      </c>
      <c r="S417" s="17" t="str">
        <f>VLOOKUP($E417,Samples_Ext!$A:$Y,Samples_Seq!S$2,FALSE)</f>
        <v>None</v>
      </c>
      <c r="T417" s="17" t="str">
        <f>VLOOKUP($E417,Samples_Ext!$A:$Y,Samples_Seq!T$2,FALSE)</f>
        <v>None</v>
      </c>
      <c r="U417" s="17" t="str">
        <f>VLOOKUP($E417,Samples_Ext!$A:$Y,Samples_Seq!U$2,FALSE)</f>
        <v>None</v>
      </c>
      <c r="V417" s="17" t="str">
        <f>VLOOKUP($E417,Samples_Ext!$A:$Y,Samples_Seq!V$2,FALSE)</f>
        <v>None</v>
      </c>
      <c r="W417" s="17" t="str">
        <f>VLOOKUP($E417,Samples_Ext!$A:$Y,Samples_Seq!W$2,FALSE)</f>
        <v>B</v>
      </c>
      <c r="X417" s="17" t="str">
        <f>VLOOKUP($E417,Samples_Ext!$A:$Y,Samples_Seq!X$2,FALSE)</f>
        <v>02</v>
      </c>
      <c r="Y417" s="17" t="str">
        <f>VLOOKUP($E417,Samples_Ext!$A:$Y,Samples_Seq!Y$2,FALSE)</f>
        <v>PC21456</v>
      </c>
      <c r="Z417" s="17">
        <f>VLOOKUP($E417,Samples_Ext!$A:$Y,Samples_Seq!Z$2,FALSE)</f>
        <v>45.4298</v>
      </c>
      <c r="AA417" s="17">
        <f>VLOOKUP($E417,Samples_Ext!$A:$Y,Samples_Seq!AA$2,FALSE)</f>
        <v>10.57</v>
      </c>
      <c r="AB417" s="17">
        <f>VLOOKUP($E417,Samples_Ext!$A:$Y,Samples_Seq!AB$2,FALSE)</f>
        <v>480.19298600000002</v>
      </c>
      <c r="AC417" s="17" t="str">
        <f>VLOOKUP($E417,Samples_Ext!$A:$Y,Samples_Seq!AC$2,FALSE)</f>
        <v>Yes</v>
      </c>
      <c r="AD417" s="17" t="str">
        <f>VLOOKUP($E417,Samples_Ext!$A:$Y,Samples_Seq!AD$2,FALSE)</f>
        <v>No</v>
      </c>
    </row>
    <row r="418" spans="1:31" s="17" customFormat="1" ht="13.8" hidden="1" x14ac:dyDescent="0.3">
      <c r="A418" s="17" t="s">
        <v>1434</v>
      </c>
      <c r="B418" s="17" t="s">
        <v>2153</v>
      </c>
      <c r="C418" s="17" t="s">
        <v>2096</v>
      </c>
      <c r="D418" s="17" t="s">
        <v>2097</v>
      </c>
      <c r="E418" s="17" t="s">
        <v>1434</v>
      </c>
      <c r="F418" s="64" t="str">
        <f t="shared" si="6"/>
        <v>SC552983;</v>
      </c>
      <c r="G418" s="17" t="str">
        <f>IFERROR(VLOOKUP($E418,Samples_Ext!$A:$Y,Samples_Seq!G$2,FALSE),"")</f>
        <v>Stool_81</v>
      </c>
      <c r="H418" s="17" t="str">
        <f>VLOOKUP($E418,Samples_Ext!$A:$Y,Samples_Seq!H$2,FALSE)</f>
        <v>Study</v>
      </c>
      <c r="I418" s="17" t="str">
        <f>VLOOKUP($E418,Samples_Ext!$A:$Y,Samples_Seq!I$2,FALSE)</f>
        <v>IE</v>
      </c>
      <c r="J418" s="17">
        <f>VLOOKUP($E418,Samples_Ext!$A:$Y,Samples_Seq!J$2,FALSE)</f>
        <v>81</v>
      </c>
      <c r="K418" s="17" t="str">
        <f>VLOOKUP($E418,Samples_Ext!$A:$Y,Samples_Seq!K$2,FALSE)</f>
        <v>Stool</v>
      </c>
      <c r="L418" s="17" t="str">
        <f>VLOOKUP($E418,Samples_Ext!$A:$Y,Samples_Seq!L$2,FALSE)</f>
        <v>Study</v>
      </c>
      <c r="M418" s="17" t="str">
        <f>VLOOKUP($E418,Samples_Ext!$A:$Y,Samples_Seq!M$2,FALSE)</f>
        <v>sFEMB-001-R-039</v>
      </c>
      <c r="N418" s="17" t="str">
        <f>VLOOKUP($E418,Samples_Ext!$A:$Y,Samples_Seq!N$2,FALSE)</f>
        <v>Qiagen</v>
      </c>
      <c r="O418" s="17" t="str">
        <f>VLOOKUP($E418,Samples_Ext!$A:$Y,Samples_Seq!O$2,FALSE)</f>
        <v>DNeasy PowerSoil Pro kit</v>
      </c>
      <c r="P418" s="17" t="str">
        <f>VLOOKUP($E418,Samples_Ext!$A:$Y,Samples_Seq!P$2,FALSE)</f>
        <v>None</v>
      </c>
      <c r="Q418" s="17" t="str">
        <f>VLOOKUP($E418,Samples_Ext!$A:$Y,Samples_Seq!Q$2,FALSE)</f>
        <v>Vertical</v>
      </c>
      <c r="R418" s="17" t="str">
        <f>VLOOKUP($E418,Samples_Ext!$A:$Y,Samples_Seq!R$2,FALSE)</f>
        <v>Tubes</v>
      </c>
      <c r="S418" s="17" t="str">
        <f>VLOOKUP($E418,Samples_Ext!$A:$Y,Samples_Seq!S$2,FALSE)</f>
        <v>None</v>
      </c>
      <c r="T418" s="17" t="str">
        <f>VLOOKUP($E418,Samples_Ext!$A:$Y,Samples_Seq!T$2,FALSE)</f>
        <v>None</v>
      </c>
      <c r="U418" s="17" t="str">
        <f>VLOOKUP($E418,Samples_Ext!$A:$Y,Samples_Seq!U$2,FALSE)</f>
        <v>None</v>
      </c>
      <c r="V418" s="17" t="str">
        <f>VLOOKUP($E418,Samples_Ext!$A:$Y,Samples_Seq!V$2,FALSE)</f>
        <v>None</v>
      </c>
      <c r="W418" s="17" t="str">
        <f>VLOOKUP($E418,Samples_Ext!$A:$Y,Samples_Seq!W$2,FALSE)</f>
        <v>H</v>
      </c>
      <c r="X418" s="17" t="str">
        <f>VLOOKUP($E418,Samples_Ext!$A:$Y,Samples_Seq!X$2,FALSE)</f>
        <v>01</v>
      </c>
      <c r="Y418" s="17" t="str">
        <f>VLOOKUP($E418,Samples_Ext!$A:$Y,Samples_Seq!Y$2,FALSE)</f>
        <v>PC21457</v>
      </c>
      <c r="Z418" s="17">
        <f>VLOOKUP($E418,Samples_Ext!$A:$Y,Samples_Seq!Z$2,FALSE)</f>
        <v>63.389499999999998</v>
      </c>
      <c r="AA418" s="17">
        <f>VLOOKUP($E418,Samples_Ext!$A:$Y,Samples_Seq!AA$2,FALSE)</f>
        <v>0.76</v>
      </c>
      <c r="AB418" s="17">
        <f>VLOOKUP($E418,Samples_Ext!$A:$Y,Samples_Seq!AB$2,FALSE)</f>
        <v>48.176020000000001</v>
      </c>
      <c r="AC418" s="17" t="str">
        <f>VLOOKUP($E418,Samples_Ext!$A:$Y,Samples_Seq!AC$2,FALSE)</f>
        <v>Yes</v>
      </c>
      <c r="AD418" s="17" t="str">
        <f>VLOOKUP($E418,Samples_Ext!$A:$Y,Samples_Seq!AD$2,FALSE)</f>
        <v>No</v>
      </c>
      <c r="AE418" s="17" t="s">
        <v>1669</v>
      </c>
    </row>
    <row r="419" spans="1:31" s="17" customFormat="1" ht="13.8" hidden="1" x14ac:dyDescent="0.3">
      <c r="A419" s="17" t="s">
        <v>1436</v>
      </c>
      <c r="B419" s="17" t="s">
        <v>2155</v>
      </c>
      <c r="C419" s="17" t="s">
        <v>2096</v>
      </c>
      <c r="D419" s="17" t="s">
        <v>2097</v>
      </c>
      <c r="E419" s="17" t="s">
        <v>1436</v>
      </c>
      <c r="F419" s="64" t="str">
        <f t="shared" si="6"/>
        <v>SC552985;</v>
      </c>
      <c r="G419" s="17" t="str">
        <f>IFERROR(VLOOKUP($E419,Samples_Ext!$A:$Y,Samples_Seq!G$2,FALSE),"")</f>
        <v>Stool_94</v>
      </c>
      <c r="H419" s="17" t="str">
        <f>VLOOKUP($E419,Samples_Ext!$A:$Y,Samples_Seq!H$2,FALSE)</f>
        <v>Study</v>
      </c>
      <c r="I419" s="17" t="str">
        <f>VLOOKUP($E419,Samples_Ext!$A:$Y,Samples_Seq!I$2,FALSE)</f>
        <v>IE</v>
      </c>
      <c r="J419" s="17">
        <f>VLOOKUP($E419,Samples_Ext!$A:$Y,Samples_Seq!J$2,FALSE)</f>
        <v>94</v>
      </c>
      <c r="K419" s="17" t="str">
        <f>VLOOKUP($E419,Samples_Ext!$A:$Y,Samples_Seq!K$2,FALSE)</f>
        <v>Stool</v>
      </c>
      <c r="L419" s="17" t="str">
        <f>VLOOKUP($E419,Samples_Ext!$A:$Y,Samples_Seq!L$2,FALSE)</f>
        <v>Study</v>
      </c>
      <c r="M419" s="17" t="str">
        <f>VLOOKUP($E419,Samples_Ext!$A:$Y,Samples_Seq!M$2,FALSE)</f>
        <v>sFEMB-001-R-039</v>
      </c>
      <c r="N419" s="17" t="str">
        <f>VLOOKUP($E419,Samples_Ext!$A:$Y,Samples_Seq!N$2,FALSE)</f>
        <v>Qiagen</v>
      </c>
      <c r="O419" s="17" t="str">
        <f>VLOOKUP($E419,Samples_Ext!$A:$Y,Samples_Seq!O$2,FALSE)</f>
        <v>DNeasy PowerSoil Pro kit</v>
      </c>
      <c r="P419" s="17" t="str">
        <f>VLOOKUP($E419,Samples_Ext!$A:$Y,Samples_Seq!P$2,FALSE)</f>
        <v>None</v>
      </c>
      <c r="Q419" s="17" t="str">
        <f>VLOOKUP($E419,Samples_Ext!$A:$Y,Samples_Seq!Q$2,FALSE)</f>
        <v>Vertical</v>
      </c>
      <c r="R419" s="17" t="str">
        <f>VLOOKUP($E419,Samples_Ext!$A:$Y,Samples_Seq!R$2,FALSE)</f>
        <v>Tubes</v>
      </c>
      <c r="S419" s="17" t="str">
        <f>VLOOKUP($E419,Samples_Ext!$A:$Y,Samples_Seq!S$2,FALSE)</f>
        <v>None</v>
      </c>
      <c r="T419" s="17" t="str">
        <f>VLOOKUP($E419,Samples_Ext!$A:$Y,Samples_Seq!T$2,FALSE)</f>
        <v>None</v>
      </c>
      <c r="U419" s="17" t="str">
        <f>VLOOKUP($E419,Samples_Ext!$A:$Y,Samples_Seq!U$2,FALSE)</f>
        <v>None</v>
      </c>
      <c r="V419" s="17" t="str">
        <f>VLOOKUP($E419,Samples_Ext!$A:$Y,Samples_Seq!V$2,FALSE)</f>
        <v>None</v>
      </c>
      <c r="W419" s="17" t="str">
        <f>VLOOKUP($E419,Samples_Ext!$A:$Y,Samples_Seq!W$2,FALSE)</f>
        <v>B</v>
      </c>
      <c r="X419" s="17" t="str">
        <f>VLOOKUP($E419,Samples_Ext!$A:$Y,Samples_Seq!X$2,FALSE)</f>
        <v>02</v>
      </c>
      <c r="Y419" s="17" t="str">
        <f>VLOOKUP($E419,Samples_Ext!$A:$Y,Samples_Seq!Y$2,FALSE)</f>
        <v>PC21457</v>
      </c>
      <c r="Z419" s="17">
        <f>VLOOKUP($E419,Samples_Ext!$A:$Y,Samples_Seq!Z$2,FALSE)</f>
        <v>81.436400000000006</v>
      </c>
      <c r="AA419" s="17">
        <f>VLOOKUP($E419,Samples_Ext!$A:$Y,Samples_Seq!AA$2,FALSE)</f>
        <v>0.75</v>
      </c>
      <c r="AB419" s="17">
        <f>VLOOKUP($E419,Samples_Ext!$A:$Y,Samples_Seq!AB$2,FALSE)</f>
        <v>61.077300000000001</v>
      </c>
      <c r="AC419" s="17" t="str">
        <f>VLOOKUP($E419,Samples_Ext!$A:$Y,Samples_Seq!AC$2,FALSE)</f>
        <v>Yes</v>
      </c>
      <c r="AD419" s="17" t="str">
        <f>VLOOKUP($E419,Samples_Ext!$A:$Y,Samples_Seq!AD$2,FALSE)</f>
        <v>No</v>
      </c>
    </row>
    <row r="420" spans="1:31" s="17" customFormat="1" ht="13.8" hidden="1" x14ac:dyDescent="0.3">
      <c r="A420" s="17" t="s">
        <v>1347</v>
      </c>
      <c r="B420" s="17" t="s">
        <v>2168</v>
      </c>
      <c r="C420" s="17" t="s">
        <v>2096</v>
      </c>
      <c r="D420" s="17" t="s">
        <v>2097</v>
      </c>
      <c r="E420" s="17" t="s">
        <v>1347</v>
      </c>
      <c r="F420" s="64" t="str">
        <f t="shared" si="6"/>
        <v>SC552998;</v>
      </c>
      <c r="G420" s="17" t="str">
        <f>IFERROR(VLOOKUP($E420,Samples_Ext!$A:$Y,Samples_Seq!G$2,FALSE),"")</f>
        <v>Stool_74</v>
      </c>
      <c r="H420" s="17" t="str">
        <f>VLOOKUP($E420,Samples_Ext!$A:$Y,Samples_Seq!H$2,FALSE)</f>
        <v>Study</v>
      </c>
      <c r="I420" s="17" t="str">
        <f>VLOOKUP($E420,Samples_Ext!$A:$Y,Samples_Seq!I$2,FALSE)</f>
        <v>IE</v>
      </c>
      <c r="J420" s="17">
        <f>VLOOKUP($E420,Samples_Ext!$A:$Y,Samples_Seq!J$2,FALSE)</f>
        <v>74</v>
      </c>
      <c r="K420" s="17" t="str">
        <f>VLOOKUP($E420,Samples_Ext!$A:$Y,Samples_Seq!K$2,FALSE)</f>
        <v>Stool</v>
      </c>
      <c r="L420" s="17" t="str">
        <f>VLOOKUP($E420,Samples_Ext!$A:$Y,Samples_Seq!L$2,FALSE)</f>
        <v>Study</v>
      </c>
      <c r="M420" s="17" t="str">
        <f>VLOOKUP($E420,Samples_Ext!$A:$Y,Samples_Seq!M$2,FALSE)</f>
        <v>sFEMB-001-R-040</v>
      </c>
      <c r="N420" s="17" t="str">
        <f>VLOOKUP($E420,Samples_Ext!$A:$Y,Samples_Seq!N$2,FALSE)</f>
        <v>Qiagen</v>
      </c>
      <c r="O420" s="17" t="str">
        <f>VLOOKUP($E420,Samples_Ext!$A:$Y,Samples_Seq!O$2,FALSE)</f>
        <v>MagAttract PowerSoil DNA Kit</v>
      </c>
      <c r="P420" s="17" t="str">
        <f>VLOOKUP($E420,Samples_Ext!$A:$Y,Samples_Seq!P$2,FALSE)</f>
        <v>KingFisher</v>
      </c>
      <c r="Q420" s="17" t="str">
        <f>VLOOKUP($E420,Samples_Ext!$A:$Y,Samples_Seq!Q$2,FALSE)</f>
        <v>TissueLyzer</v>
      </c>
      <c r="R420" s="17" t="str">
        <f>VLOOKUP($E420,Samples_Ext!$A:$Y,Samples_Seq!R$2,FALSE)</f>
        <v>Plate</v>
      </c>
      <c r="S420" s="17" t="str">
        <f>VLOOKUP($E420,Samples_Ext!$A:$Y,Samples_Seq!S$2,FALSE)</f>
        <v>Pro Plate</v>
      </c>
      <c r="T420" s="17" t="str">
        <f>VLOOKUP($E420,Samples_Ext!$A:$Y,Samples_Seq!T$2,FALSE)</f>
        <v>None</v>
      </c>
      <c r="U420" s="17" t="str">
        <f>VLOOKUP($E420,Samples_Ext!$A:$Y,Samples_Seq!U$2,FALSE)</f>
        <v>None</v>
      </c>
      <c r="V420" s="17" t="str">
        <f>VLOOKUP($E420,Samples_Ext!$A:$Y,Samples_Seq!V$2,FALSE)</f>
        <v>None</v>
      </c>
      <c r="W420" s="17" t="str">
        <f>VLOOKUP($E420,Samples_Ext!$A:$Y,Samples_Seq!W$2,FALSE)</f>
        <v>H</v>
      </c>
      <c r="X420" s="17" t="str">
        <f>VLOOKUP($E420,Samples_Ext!$A:$Y,Samples_Seq!X$2,FALSE)</f>
        <v>01</v>
      </c>
      <c r="Y420" s="17" t="str">
        <f>VLOOKUP($E420,Samples_Ext!$A:$Y,Samples_Seq!Y$2,FALSE)</f>
        <v>PC21458</v>
      </c>
      <c r="Z420" s="17">
        <f>VLOOKUP($E420,Samples_Ext!$A:$Y,Samples_Seq!Z$2,FALSE)</f>
        <v>71.806700000000006</v>
      </c>
      <c r="AA420" s="17">
        <f>VLOOKUP($E420,Samples_Ext!$A:$Y,Samples_Seq!AA$2,FALSE)</f>
        <v>39.61</v>
      </c>
      <c r="AB420" s="17">
        <f>VLOOKUP($E420,Samples_Ext!$A:$Y,Samples_Seq!AB$2,FALSE)</f>
        <v>2844.263387</v>
      </c>
      <c r="AC420" s="17" t="str">
        <f>VLOOKUP($E420,Samples_Ext!$A:$Y,Samples_Seq!AC$2,FALSE)</f>
        <v>Yes</v>
      </c>
      <c r="AD420" s="17" t="str">
        <f>VLOOKUP($E420,Samples_Ext!$A:$Y,Samples_Seq!AD$2,FALSE)</f>
        <v>No</v>
      </c>
    </row>
    <row r="421" spans="1:31" s="17" customFormat="1" ht="13.8" hidden="1" x14ac:dyDescent="0.3">
      <c r="A421" s="17" t="s">
        <v>1349</v>
      </c>
      <c r="B421" s="17" t="s">
        <v>2170</v>
      </c>
      <c r="C421" s="17" t="s">
        <v>2096</v>
      </c>
      <c r="D421" s="17" t="s">
        <v>2097</v>
      </c>
      <c r="E421" s="17" t="s">
        <v>1349</v>
      </c>
      <c r="F421" s="64" t="str">
        <f t="shared" si="6"/>
        <v>SC553000;</v>
      </c>
      <c r="G421" s="17" t="str">
        <f>IFERROR(VLOOKUP($E421,Samples_Ext!$A:$Y,Samples_Seq!G$2,FALSE),"")</f>
        <v>Stool_80</v>
      </c>
      <c r="H421" s="17" t="str">
        <f>VLOOKUP($E421,Samples_Ext!$A:$Y,Samples_Seq!H$2,FALSE)</f>
        <v>Study</v>
      </c>
      <c r="I421" s="17" t="str">
        <f>VLOOKUP($E421,Samples_Ext!$A:$Y,Samples_Seq!I$2,FALSE)</f>
        <v>IE</v>
      </c>
      <c r="J421" s="17">
        <f>VLOOKUP($E421,Samples_Ext!$A:$Y,Samples_Seq!J$2,FALSE)</f>
        <v>80</v>
      </c>
      <c r="K421" s="17" t="str">
        <f>VLOOKUP($E421,Samples_Ext!$A:$Y,Samples_Seq!K$2,FALSE)</f>
        <v>Stool</v>
      </c>
      <c r="L421" s="17" t="str">
        <f>VLOOKUP($E421,Samples_Ext!$A:$Y,Samples_Seq!L$2,FALSE)</f>
        <v>Study</v>
      </c>
      <c r="M421" s="17" t="str">
        <f>VLOOKUP($E421,Samples_Ext!$A:$Y,Samples_Seq!M$2,FALSE)</f>
        <v>sFEMB-001-R-040</v>
      </c>
      <c r="N421" s="17" t="str">
        <f>VLOOKUP($E421,Samples_Ext!$A:$Y,Samples_Seq!N$2,FALSE)</f>
        <v>Qiagen</v>
      </c>
      <c r="O421" s="17" t="str">
        <f>VLOOKUP($E421,Samples_Ext!$A:$Y,Samples_Seq!O$2,FALSE)</f>
        <v>MagAttract PowerSoil DNA Kit</v>
      </c>
      <c r="P421" s="17" t="str">
        <f>VLOOKUP($E421,Samples_Ext!$A:$Y,Samples_Seq!P$2,FALSE)</f>
        <v>KingFisher</v>
      </c>
      <c r="Q421" s="17" t="str">
        <f>VLOOKUP($E421,Samples_Ext!$A:$Y,Samples_Seq!Q$2,FALSE)</f>
        <v>TissueLyzer</v>
      </c>
      <c r="R421" s="17" t="str">
        <f>VLOOKUP($E421,Samples_Ext!$A:$Y,Samples_Seq!R$2,FALSE)</f>
        <v>Plate</v>
      </c>
      <c r="S421" s="17" t="str">
        <f>VLOOKUP($E421,Samples_Ext!$A:$Y,Samples_Seq!S$2,FALSE)</f>
        <v>Pro Plate</v>
      </c>
      <c r="T421" s="17" t="str">
        <f>VLOOKUP($E421,Samples_Ext!$A:$Y,Samples_Seq!T$2,FALSE)</f>
        <v>None</v>
      </c>
      <c r="U421" s="17" t="str">
        <f>VLOOKUP($E421,Samples_Ext!$A:$Y,Samples_Seq!U$2,FALSE)</f>
        <v>None</v>
      </c>
      <c r="V421" s="17" t="str">
        <f>VLOOKUP($E421,Samples_Ext!$A:$Y,Samples_Seq!V$2,FALSE)</f>
        <v>None</v>
      </c>
      <c r="W421" s="17" t="str">
        <f>VLOOKUP($E421,Samples_Ext!$A:$Y,Samples_Seq!W$2,FALSE)</f>
        <v>B</v>
      </c>
      <c r="X421" s="17" t="str">
        <f>VLOOKUP($E421,Samples_Ext!$A:$Y,Samples_Seq!X$2,FALSE)</f>
        <v>02</v>
      </c>
      <c r="Y421" s="17" t="str">
        <f>VLOOKUP($E421,Samples_Ext!$A:$Y,Samples_Seq!Y$2,FALSE)</f>
        <v>PC21458</v>
      </c>
      <c r="Z421" s="17">
        <f>VLOOKUP($E421,Samples_Ext!$A:$Y,Samples_Seq!Z$2,FALSE)</f>
        <v>67.631900000000002</v>
      </c>
      <c r="AA421" s="17">
        <f>VLOOKUP($E421,Samples_Ext!$A:$Y,Samples_Seq!AA$2,FALSE)</f>
        <v>46.639999999999993</v>
      </c>
      <c r="AB421" s="17">
        <f>VLOOKUP($E421,Samples_Ext!$A:$Y,Samples_Seq!AB$2,FALSE)</f>
        <v>3154.3518159999999</v>
      </c>
      <c r="AC421" s="17" t="str">
        <f>VLOOKUP($E421,Samples_Ext!$A:$Y,Samples_Seq!AC$2,FALSE)</f>
        <v>Yes</v>
      </c>
      <c r="AD421" s="17" t="str">
        <f>VLOOKUP($E421,Samples_Ext!$A:$Y,Samples_Seq!AD$2,FALSE)</f>
        <v>No</v>
      </c>
    </row>
    <row r="422" spans="1:31" s="17" customFormat="1" ht="13.8" hidden="1" x14ac:dyDescent="0.3">
      <c r="A422" s="17" t="s">
        <v>1361</v>
      </c>
      <c r="B422" s="17" t="s">
        <v>2182</v>
      </c>
      <c r="C422" s="17" t="s">
        <v>2096</v>
      </c>
      <c r="D422" s="17" t="s">
        <v>2097</v>
      </c>
      <c r="E422" s="17" t="s">
        <v>1361</v>
      </c>
      <c r="F422" s="64" t="str">
        <f t="shared" si="6"/>
        <v>SC553012;</v>
      </c>
      <c r="G422" s="17" t="str">
        <f>IFERROR(VLOOKUP($E422,Samples_Ext!$A:$Y,Samples_Seq!G$2,FALSE),"")</f>
        <v>Stool_43</v>
      </c>
      <c r="H422" s="17" t="str">
        <f>VLOOKUP($E422,Samples_Ext!$A:$Y,Samples_Seq!H$2,FALSE)</f>
        <v>Study</v>
      </c>
      <c r="I422" s="17" t="str">
        <f>VLOOKUP($E422,Samples_Ext!$A:$Y,Samples_Seq!I$2,FALSE)</f>
        <v>IE</v>
      </c>
      <c r="J422" s="17">
        <f>VLOOKUP($E422,Samples_Ext!$A:$Y,Samples_Seq!J$2,FALSE)</f>
        <v>43</v>
      </c>
      <c r="K422" s="17" t="str">
        <f>VLOOKUP($E422,Samples_Ext!$A:$Y,Samples_Seq!K$2,FALSE)</f>
        <v>Stool</v>
      </c>
      <c r="L422" s="17" t="str">
        <f>VLOOKUP($E422,Samples_Ext!$A:$Y,Samples_Seq!L$2,FALSE)</f>
        <v>Study</v>
      </c>
      <c r="M422" s="17" t="str">
        <f>VLOOKUP($E422,Samples_Ext!$A:$Y,Samples_Seq!M$2,FALSE)</f>
        <v>sFEMB-001-R-041</v>
      </c>
      <c r="N422" s="17" t="str">
        <f>VLOOKUP($E422,Samples_Ext!$A:$Y,Samples_Seq!N$2,FALSE)</f>
        <v>ZymoResearch</v>
      </c>
      <c r="O422" s="17" t="str">
        <f>VLOOKUP($E422,Samples_Ext!$A:$Y,Samples_Seq!O$2,FALSE)</f>
        <v>96 MagBead DNA Extraction Kit</v>
      </c>
      <c r="P422" s="17" t="str">
        <f>VLOOKUP($E422,Samples_Ext!$A:$Y,Samples_Seq!P$2,FALSE)</f>
        <v>None</v>
      </c>
      <c r="Q422" s="17" t="str">
        <f>VLOOKUP($E422,Samples_Ext!$A:$Y,Samples_Seq!Q$2,FALSE)</f>
        <v>Vertical</v>
      </c>
      <c r="R422" s="17" t="str">
        <f>VLOOKUP($E422,Samples_Ext!$A:$Y,Samples_Seq!R$2,FALSE)</f>
        <v>Tubes</v>
      </c>
      <c r="S422" s="17" t="str">
        <f>VLOOKUP($E422,Samples_Ext!$A:$Y,Samples_Seq!S$2,FALSE)</f>
        <v>None</v>
      </c>
      <c r="T422" s="17" t="str">
        <f>VLOOKUP($E422,Samples_Ext!$A:$Y,Samples_Seq!T$2,FALSE)</f>
        <v>None</v>
      </c>
      <c r="U422" s="17" t="str">
        <f>VLOOKUP($E422,Samples_Ext!$A:$Y,Samples_Seq!U$2,FALSE)</f>
        <v>None</v>
      </c>
      <c r="V422" s="17" t="str">
        <f>VLOOKUP($E422,Samples_Ext!$A:$Y,Samples_Seq!V$2,FALSE)</f>
        <v>None</v>
      </c>
      <c r="W422" s="17" t="str">
        <f>VLOOKUP($E422,Samples_Ext!$A:$Y,Samples_Seq!W$2,FALSE)</f>
        <v>H</v>
      </c>
      <c r="X422" s="17" t="str">
        <f>VLOOKUP($E422,Samples_Ext!$A:$Y,Samples_Seq!X$2,FALSE)</f>
        <v>01</v>
      </c>
      <c r="Y422" s="17" t="str">
        <f>VLOOKUP($E422,Samples_Ext!$A:$Y,Samples_Seq!Y$2,FALSE)</f>
        <v>PC21459</v>
      </c>
      <c r="Z422" s="17">
        <f>VLOOKUP($E422,Samples_Ext!$A:$Y,Samples_Seq!Z$2,FALSE)</f>
        <v>3.4144999999999999</v>
      </c>
      <c r="AA422" s="17">
        <f>VLOOKUP($E422,Samples_Ext!$A:$Y,Samples_Seq!AA$2,FALSE)</f>
        <v>1.3000000000000003</v>
      </c>
      <c r="AB422" s="17">
        <f>VLOOKUP($E422,Samples_Ext!$A:$Y,Samples_Seq!AB$2,FALSE)</f>
        <v>4.4388500000000004</v>
      </c>
      <c r="AC422" s="17" t="str">
        <f>VLOOKUP($E422,Samples_Ext!$A:$Y,Samples_Seq!AC$2,FALSE)</f>
        <v>Yes</v>
      </c>
      <c r="AD422" s="17" t="str">
        <f>VLOOKUP($E422,Samples_Ext!$A:$Y,Samples_Seq!AD$2,FALSE)</f>
        <v>No</v>
      </c>
    </row>
    <row r="423" spans="1:31" s="17" customFormat="1" ht="13.8" hidden="1" x14ac:dyDescent="0.3">
      <c r="A423" s="17" t="s">
        <v>1363</v>
      </c>
      <c r="B423" s="17" t="s">
        <v>2184</v>
      </c>
      <c r="C423" s="17" t="s">
        <v>2096</v>
      </c>
      <c r="D423" s="17" t="s">
        <v>2097</v>
      </c>
      <c r="E423" s="17" t="s">
        <v>1363</v>
      </c>
      <c r="F423" s="64" t="str">
        <f t="shared" si="6"/>
        <v>SC553014;</v>
      </c>
      <c r="G423" s="17" t="str">
        <f>IFERROR(VLOOKUP($E423,Samples_Ext!$A:$Y,Samples_Seq!G$2,FALSE),"")</f>
        <v>Stool_07</v>
      </c>
      <c r="H423" s="17" t="str">
        <f>VLOOKUP($E423,Samples_Ext!$A:$Y,Samples_Seq!H$2,FALSE)</f>
        <v>Study</v>
      </c>
      <c r="I423" s="17" t="str">
        <f>VLOOKUP($E423,Samples_Ext!$A:$Y,Samples_Seq!I$2,FALSE)</f>
        <v>IE</v>
      </c>
      <c r="J423" s="17">
        <f>VLOOKUP($E423,Samples_Ext!$A:$Y,Samples_Seq!J$2,FALSE)</f>
        <v>7</v>
      </c>
      <c r="K423" s="17" t="str">
        <f>VLOOKUP($E423,Samples_Ext!$A:$Y,Samples_Seq!K$2,FALSE)</f>
        <v>Stool</v>
      </c>
      <c r="L423" s="17" t="str">
        <f>VLOOKUP($E423,Samples_Ext!$A:$Y,Samples_Seq!L$2,FALSE)</f>
        <v>Study</v>
      </c>
      <c r="M423" s="17" t="str">
        <f>VLOOKUP($E423,Samples_Ext!$A:$Y,Samples_Seq!M$2,FALSE)</f>
        <v>sFEMB-001-R-041</v>
      </c>
      <c r="N423" s="17" t="str">
        <f>VLOOKUP($E423,Samples_Ext!$A:$Y,Samples_Seq!N$2,FALSE)</f>
        <v>ZymoResearch</v>
      </c>
      <c r="O423" s="17" t="str">
        <f>VLOOKUP($E423,Samples_Ext!$A:$Y,Samples_Seq!O$2,FALSE)</f>
        <v>96 MagBead DNA Extraction Kit</v>
      </c>
      <c r="P423" s="17" t="str">
        <f>VLOOKUP($E423,Samples_Ext!$A:$Y,Samples_Seq!P$2,FALSE)</f>
        <v>None</v>
      </c>
      <c r="Q423" s="17" t="str">
        <f>VLOOKUP($E423,Samples_Ext!$A:$Y,Samples_Seq!Q$2,FALSE)</f>
        <v>Vertical</v>
      </c>
      <c r="R423" s="17" t="str">
        <f>VLOOKUP($E423,Samples_Ext!$A:$Y,Samples_Seq!R$2,FALSE)</f>
        <v>Tubes</v>
      </c>
      <c r="S423" s="17" t="str">
        <f>VLOOKUP($E423,Samples_Ext!$A:$Y,Samples_Seq!S$2,FALSE)</f>
        <v>None</v>
      </c>
      <c r="T423" s="17" t="str">
        <f>VLOOKUP($E423,Samples_Ext!$A:$Y,Samples_Seq!T$2,FALSE)</f>
        <v>None</v>
      </c>
      <c r="U423" s="17" t="str">
        <f>VLOOKUP($E423,Samples_Ext!$A:$Y,Samples_Seq!U$2,FALSE)</f>
        <v>None</v>
      </c>
      <c r="V423" s="17" t="str">
        <f>VLOOKUP($E423,Samples_Ext!$A:$Y,Samples_Seq!V$2,FALSE)</f>
        <v>None</v>
      </c>
      <c r="W423" s="17" t="str">
        <f>VLOOKUP($E423,Samples_Ext!$A:$Y,Samples_Seq!W$2,FALSE)</f>
        <v>B</v>
      </c>
      <c r="X423" s="17" t="str">
        <f>VLOOKUP($E423,Samples_Ext!$A:$Y,Samples_Seq!X$2,FALSE)</f>
        <v>02</v>
      </c>
      <c r="Y423" s="17" t="str">
        <f>VLOOKUP($E423,Samples_Ext!$A:$Y,Samples_Seq!Y$2,FALSE)</f>
        <v>PC21459</v>
      </c>
      <c r="Z423" s="17">
        <f>VLOOKUP($E423,Samples_Ext!$A:$Y,Samples_Seq!Z$2,FALSE)</f>
        <v>0</v>
      </c>
      <c r="AA423" s="17" t="e">
        <f>VLOOKUP($E423,Samples_Ext!$A:$Y,Samples_Seq!AA$2,FALSE)</f>
        <v>#DIV/0!</v>
      </c>
      <c r="AB423" s="17">
        <f>VLOOKUP($E423,Samples_Ext!$A:$Y,Samples_Seq!AB$2,FALSE)</f>
        <v>0</v>
      </c>
      <c r="AC423" s="17" t="str">
        <f>VLOOKUP($E423,Samples_Ext!$A:$Y,Samples_Seq!AC$2,FALSE)</f>
        <v>Yes</v>
      </c>
      <c r="AD423" s="17" t="str">
        <f>VLOOKUP($E423,Samples_Ext!$A:$Y,Samples_Seq!AD$2,FALSE)</f>
        <v>No</v>
      </c>
    </row>
    <row r="424" spans="1:31" s="17" customFormat="1" ht="13.8" hidden="1" x14ac:dyDescent="0.3">
      <c r="A424" s="17" t="s">
        <v>1375</v>
      </c>
      <c r="B424" s="17" t="s">
        <v>2196</v>
      </c>
      <c r="C424" s="17" t="s">
        <v>2096</v>
      </c>
      <c r="D424" s="17" t="s">
        <v>2097</v>
      </c>
      <c r="E424" s="17" t="s">
        <v>1375</v>
      </c>
      <c r="F424" s="64" t="str">
        <f t="shared" si="6"/>
        <v>SC553026;</v>
      </c>
      <c r="G424" s="17" t="str">
        <f>IFERROR(VLOOKUP($E424,Samples_Ext!$A:$Y,Samples_Seq!G$2,FALSE),"")</f>
        <v>Stool_92</v>
      </c>
      <c r="H424" s="17" t="str">
        <f>VLOOKUP($E424,Samples_Ext!$A:$Y,Samples_Seq!H$2,FALSE)</f>
        <v>Study</v>
      </c>
      <c r="I424" s="17" t="str">
        <f>VLOOKUP($E424,Samples_Ext!$A:$Y,Samples_Seq!I$2,FALSE)</f>
        <v>IE</v>
      </c>
      <c r="J424" s="17">
        <f>VLOOKUP($E424,Samples_Ext!$A:$Y,Samples_Seq!J$2,FALSE)</f>
        <v>92</v>
      </c>
      <c r="K424" s="17" t="str">
        <f>VLOOKUP($E424,Samples_Ext!$A:$Y,Samples_Seq!K$2,FALSE)</f>
        <v>Stool</v>
      </c>
      <c r="L424" s="17" t="str">
        <f>VLOOKUP($E424,Samples_Ext!$A:$Y,Samples_Seq!L$2,FALSE)</f>
        <v>Study</v>
      </c>
      <c r="M424" s="17" t="str">
        <f>VLOOKUP($E424,Samples_Ext!$A:$Y,Samples_Seq!M$2,FALSE)</f>
        <v>sFEMB-001-R-042</v>
      </c>
      <c r="N424" s="17" t="str">
        <f>VLOOKUP($E424,Samples_Ext!$A:$Y,Samples_Seq!N$2,FALSE)</f>
        <v>ThermoFisher</v>
      </c>
      <c r="O424" s="17" t="str">
        <f>VLOOKUP($E424,Samples_Ext!$A:$Y,Samples_Seq!O$2,FALSE)</f>
        <v>MagMax Microbiome Ultra Kit</v>
      </c>
      <c r="P424" s="17" t="str">
        <f>VLOOKUP($E424,Samples_Ext!$A:$Y,Samples_Seq!P$2,FALSE)</f>
        <v>KingFisher</v>
      </c>
      <c r="Q424" s="17" t="str">
        <f>VLOOKUP($E424,Samples_Ext!$A:$Y,Samples_Seq!Q$2,FALSE)</f>
        <v>TissueLyzer</v>
      </c>
      <c r="R424" s="17" t="str">
        <f>VLOOKUP($E424,Samples_Ext!$A:$Y,Samples_Seq!R$2,FALSE)</f>
        <v>Plate</v>
      </c>
      <c r="S424" s="17" t="str">
        <f>VLOOKUP($E424,Samples_Ext!$A:$Y,Samples_Seq!S$2,FALSE)</f>
        <v>None</v>
      </c>
      <c r="T424" s="17" t="str">
        <f>VLOOKUP($E424,Samples_Ext!$A:$Y,Samples_Seq!T$2,FALSE)</f>
        <v>None</v>
      </c>
      <c r="U424" s="17" t="str">
        <f>VLOOKUP($E424,Samples_Ext!$A:$Y,Samples_Seq!U$2,FALSE)</f>
        <v>None</v>
      </c>
      <c r="V424" s="17" t="str">
        <f>VLOOKUP($E424,Samples_Ext!$A:$Y,Samples_Seq!V$2,FALSE)</f>
        <v>None</v>
      </c>
      <c r="W424" s="17" t="str">
        <f>VLOOKUP($E424,Samples_Ext!$A:$Y,Samples_Seq!W$2,FALSE)</f>
        <v>H</v>
      </c>
      <c r="X424" s="17" t="str">
        <f>VLOOKUP($E424,Samples_Ext!$A:$Y,Samples_Seq!X$2,FALSE)</f>
        <v>01</v>
      </c>
      <c r="Y424" s="17" t="str">
        <f>VLOOKUP($E424,Samples_Ext!$A:$Y,Samples_Seq!Y$2,FALSE)</f>
        <v>PC21460</v>
      </c>
      <c r="Z424" s="17">
        <f>VLOOKUP($E424,Samples_Ext!$A:$Y,Samples_Seq!Z$2,FALSE)</f>
        <v>138.5915</v>
      </c>
      <c r="AA424" s="17">
        <f>VLOOKUP($E424,Samples_Ext!$A:$Y,Samples_Seq!AA$2,FALSE)</f>
        <v>12.950000000000001</v>
      </c>
      <c r="AB424" s="17">
        <f>VLOOKUP($E424,Samples_Ext!$A:$Y,Samples_Seq!AB$2,FALSE)</f>
        <v>1794.7599250000001</v>
      </c>
      <c r="AC424" s="17" t="str">
        <f>VLOOKUP($E424,Samples_Ext!$A:$Y,Samples_Seq!AC$2,FALSE)</f>
        <v>Yes</v>
      </c>
      <c r="AD424" s="17" t="str">
        <f>VLOOKUP($E424,Samples_Ext!$A:$Y,Samples_Seq!AD$2,FALSE)</f>
        <v>No</v>
      </c>
    </row>
    <row r="425" spans="1:31" s="17" customFormat="1" ht="13.8" hidden="1" x14ac:dyDescent="0.3">
      <c r="A425" s="17" t="s">
        <v>1377</v>
      </c>
      <c r="B425" s="17" t="s">
        <v>2198</v>
      </c>
      <c r="C425" s="17" t="s">
        <v>2096</v>
      </c>
      <c r="D425" s="17" t="s">
        <v>2097</v>
      </c>
      <c r="E425" s="17" t="s">
        <v>1377</v>
      </c>
      <c r="F425" s="64" t="str">
        <f t="shared" si="6"/>
        <v>SC553028;</v>
      </c>
      <c r="G425" s="17" t="str">
        <f>IFERROR(VLOOKUP($E425,Samples_Ext!$A:$Y,Samples_Seq!G$2,FALSE),"")</f>
        <v>Stool_98</v>
      </c>
      <c r="H425" s="17" t="str">
        <f>VLOOKUP($E425,Samples_Ext!$A:$Y,Samples_Seq!H$2,FALSE)</f>
        <v>Study</v>
      </c>
      <c r="I425" s="17" t="str">
        <f>VLOOKUP($E425,Samples_Ext!$A:$Y,Samples_Seq!I$2,FALSE)</f>
        <v>IE</v>
      </c>
      <c r="J425" s="17">
        <f>VLOOKUP($E425,Samples_Ext!$A:$Y,Samples_Seq!J$2,FALSE)</f>
        <v>98</v>
      </c>
      <c r="K425" s="17" t="str">
        <f>VLOOKUP($E425,Samples_Ext!$A:$Y,Samples_Seq!K$2,FALSE)</f>
        <v>Stool</v>
      </c>
      <c r="L425" s="17" t="str">
        <f>VLOOKUP($E425,Samples_Ext!$A:$Y,Samples_Seq!L$2,FALSE)</f>
        <v>Study</v>
      </c>
      <c r="M425" s="17" t="str">
        <f>VLOOKUP($E425,Samples_Ext!$A:$Y,Samples_Seq!M$2,FALSE)</f>
        <v>sFEMB-001-R-042</v>
      </c>
      <c r="N425" s="17" t="str">
        <f>VLOOKUP($E425,Samples_Ext!$A:$Y,Samples_Seq!N$2,FALSE)</f>
        <v>ThermoFisher</v>
      </c>
      <c r="O425" s="17" t="str">
        <f>VLOOKUP($E425,Samples_Ext!$A:$Y,Samples_Seq!O$2,FALSE)</f>
        <v>MagMax Microbiome Ultra Kit</v>
      </c>
      <c r="P425" s="17" t="str">
        <f>VLOOKUP($E425,Samples_Ext!$A:$Y,Samples_Seq!P$2,FALSE)</f>
        <v>KingFisher</v>
      </c>
      <c r="Q425" s="17" t="str">
        <f>VLOOKUP($E425,Samples_Ext!$A:$Y,Samples_Seq!Q$2,FALSE)</f>
        <v>TissueLyzer</v>
      </c>
      <c r="R425" s="17" t="str">
        <f>VLOOKUP($E425,Samples_Ext!$A:$Y,Samples_Seq!R$2,FALSE)</f>
        <v>Plate</v>
      </c>
      <c r="S425" s="17" t="str">
        <f>VLOOKUP($E425,Samples_Ext!$A:$Y,Samples_Seq!S$2,FALSE)</f>
        <v>None</v>
      </c>
      <c r="T425" s="17" t="str">
        <f>VLOOKUP($E425,Samples_Ext!$A:$Y,Samples_Seq!T$2,FALSE)</f>
        <v>None</v>
      </c>
      <c r="U425" s="17" t="str">
        <f>VLOOKUP($E425,Samples_Ext!$A:$Y,Samples_Seq!U$2,FALSE)</f>
        <v>None</v>
      </c>
      <c r="V425" s="17" t="str">
        <f>VLOOKUP($E425,Samples_Ext!$A:$Y,Samples_Seq!V$2,FALSE)</f>
        <v>None</v>
      </c>
      <c r="W425" s="17" t="str">
        <f>VLOOKUP($E425,Samples_Ext!$A:$Y,Samples_Seq!W$2,FALSE)</f>
        <v>B</v>
      </c>
      <c r="X425" s="17" t="str">
        <f>VLOOKUP($E425,Samples_Ext!$A:$Y,Samples_Seq!X$2,FALSE)</f>
        <v>02</v>
      </c>
      <c r="Y425" s="17" t="str">
        <f>VLOOKUP($E425,Samples_Ext!$A:$Y,Samples_Seq!Y$2,FALSE)</f>
        <v>PC21460</v>
      </c>
      <c r="Z425" s="17">
        <f>VLOOKUP($E425,Samples_Ext!$A:$Y,Samples_Seq!Z$2,FALSE)</f>
        <v>159.05260000000001</v>
      </c>
      <c r="AA425" s="17">
        <f>VLOOKUP($E425,Samples_Ext!$A:$Y,Samples_Seq!AA$2,FALSE)</f>
        <v>16.269999999999996</v>
      </c>
      <c r="AB425" s="17">
        <f>VLOOKUP($E425,Samples_Ext!$A:$Y,Samples_Seq!AB$2,FALSE)</f>
        <v>2587.7858019999994</v>
      </c>
      <c r="AC425" s="17" t="str">
        <f>VLOOKUP($E425,Samples_Ext!$A:$Y,Samples_Seq!AC$2,FALSE)</f>
        <v>Yes</v>
      </c>
      <c r="AD425" s="17" t="str">
        <f>VLOOKUP($E425,Samples_Ext!$A:$Y,Samples_Seq!AD$2,FALSE)</f>
        <v>No</v>
      </c>
    </row>
    <row r="426" spans="1:31" s="17" customFormat="1" ht="13.8" hidden="1" x14ac:dyDescent="0.3">
      <c r="A426" s="17" t="s">
        <v>1383</v>
      </c>
      <c r="B426" s="17" t="s">
        <v>2222</v>
      </c>
      <c r="C426" s="17" t="s">
        <v>2096</v>
      </c>
      <c r="D426" s="17" t="s">
        <v>2097</v>
      </c>
      <c r="E426" s="17" t="s">
        <v>1383</v>
      </c>
      <c r="F426" s="64" t="str">
        <f t="shared" si="6"/>
        <v>SC553034;</v>
      </c>
      <c r="G426" s="17" t="str">
        <f>IFERROR(VLOOKUP($E426,Samples_Ext!$A:$Y,Samples_Seq!G$2,FALSE),"")</f>
        <v>Stool_68</v>
      </c>
      <c r="H426" s="17" t="str">
        <f>VLOOKUP($E426,Samples_Ext!$A:$Y,Samples_Seq!H$2,FALSE)</f>
        <v>Study</v>
      </c>
      <c r="I426" s="17" t="str">
        <f>VLOOKUP($E426,Samples_Ext!$A:$Y,Samples_Seq!I$2,FALSE)</f>
        <v>IE</v>
      </c>
      <c r="J426" s="17">
        <f>VLOOKUP($E426,Samples_Ext!$A:$Y,Samples_Seq!J$2,FALSE)</f>
        <v>68</v>
      </c>
      <c r="K426" s="17" t="str">
        <f>VLOOKUP($E426,Samples_Ext!$A:$Y,Samples_Seq!K$2,FALSE)</f>
        <v>Stool</v>
      </c>
      <c r="L426" s="17" t="str">
        <f>VLOOKUP($E426,Samples_Ext!$A:$Y,Samples_Seq!L$2,FALSE)</f>
        <v>Study</v>
      </c>
      <c r="M426" s="17" t="str">
        <f>VLOOKUP($E426,Samples_Ext!$A:$Y,Samples_Seq!M$2,FALSE)</f>
        <v>sFEMB-001-R-043</v>
      </c>
      <c r="N426" s="17" t="str">
        <f>VLOOKUP($E426,Samples_Ext!$A:$Y,Samples_Seq!N$2,FALSE)</f>
        <v>Qiagen</v>
      </c>
      <c r="O426" s="17" t="str">
        <f>VLOOKUP($E426,Samples_Ext!$A:$Y,Samples_Seq!O$2,FALSE)</f>
        <v>DNeasy PowerSoil Pro kit</v>
      </c>
      <c r="P426" s="17" t="str">
        <f>VLOOKUP($E426,Samples_Ext!$A:$Y,Samples_Seq!P$2,FALSE)</f>
        <v>None</v>
      </c>
      <c r="Q426" s="17" t="str">
        <f>VLOOKUP($E426,Samples_Ext!$A:$Y,Samples_Seq!Q$2,FALSE)</f>
        <v>Horizontal</v>
      </c>
      <c r="R426" s="17" t="str">
        <f>VLOOKUP($E426,Samples_Ext!$A:$Y,Samples_Seq!R$2,FALSE)</f>
        <v>Tubes</v>
      </c>
      <c r="S426" s="17" t="str">
        <f>VLOOKUP($E426,Samples_Ext!$A:$Y,Samples_Seq!S$2,FALSE)</f>
        <v>None</v>
      </c>
      <c r="T426" s="17" t="str">
        <f>VLOOKUP($E426,Samples_Ext!$A:$Y,Samples_Seq!T$2,FALSE)</f>
        <v>None</v>
      </c>
      <c r="U426" s="17" t="str">
        <f>VLOOKUP($E426,Samples_Ext!$A:$Y,Samples_Seq!U$2,FALSE)</f>
        <v>None</v>
      </c>
      <c r="V426" s="17" t="str">
        <f>VLOOKUP($E426,Samples_Ext!$A:$Y,Samples_Seq!V$2,FALSE)</f>
        <v>None</v>
      </c>
      <c r="W426" s="17" t="str">
        <f>VLOOKUP($E426,Samples_Ext!$A:$Y,Samples_Seq!W$2,FALSE)</f>
        <v>B</v>
      </c>
      <c r="X426" s="17" t="str">
        <f>VLOOKUP($E426,Samples_Ext!$A:$Y,Samples_Seq!X$2,FALSE)</f>
        <v>01</v>
      </c>
      <c r="Y426" s="17" t="str">
        <f>VLOOKUP($E426,Samples_Ext!$A:$Y,Samples_Seq!Y$2,FALSE)</f>
        <v>PC21461</v>
      </c>
      <c r="Z426" s="17">
        <f>VLOOKUP($E426,Samples_Ext!$A:$Y,Samples_Seq!Z$2,FALSE)</f>
        <v>101.0029</v>
      </c>
      <c r="AA426" s="17">
        <f>VLOOKUP($E426,Samples_Ext!$A:$Y,Samples_Seq!AA$2,FALSE)</f>
        <v>13.55</v>
      </c>
      <c r="AB426" s="17">
        <f>VLOOKUP($E426,Samples_Ext!$A:$Y,Samples_Seq!AB$2,FALSE)</f>
        <v>1368.589295</v>
      </c>
      <c r="AC426" s="17" t="str">
        <f>VLOOKUP($E426,Samples_Ext!$A:$Y,Samples_Seq!AC$2,FALSE)</f>
        <v>No</v>
      </c>
      <c r="AD426" s="17" t="str">
        <f>VLOOKUP($E426,Samples_Ext!$A:$Y,Samples_Seq!AD$2,FALSE)</f>
        <v>Yes</v>
      </c>
      <c r="AE426" s="17" t="s">
        <v>1669</v>
      </c>
    </row>
    <row r="427" spans="1:31" s="17" customFormat="1" ht="13.8" hidden="1" x14ac:dyDescent="0.3">
      <c r="A427" s="17" t="s">
        <v>1387</v>
      </c>
      <c r="B427" s="17" t="s">
        <v>2226</v>
      </c>
      <c r="C427" s="17" t="s">
        <v>2096</v>
      </c>
      <c r="D427" s="17" t="s">
        <v>2097</v>
      </c>
      <c r="E427" s="17" t="s">
        <v>1387</v>
      </c>
      <c r="F427" s="64" t="str">
        <f t="shared" si="6"/>
        <v>SC553038;</v>
      </c>
      <c r="G427" s="17" t="str">
        <f>IFERROR(VLOOKUP($E427,Samples_Ext!$A:$Y,Samples_Seq!G$2,FALSE),"")</f>
        <v>Stool_67</v>
      </c>
      <c r="H427" s="17" t="str">
        <f>VLOOKUP($E427,Samples_Ext!$A:$Y,Samples_Seq!H$2,FALSE)</f>
        <v>Study</v>
      </c>
      <c r="I427" s="17" t="str">
        <f>VLOOKUP($E427,Samples_Ext!$A:$Y,Samples_Seq!I$2,FALSE)</f>
        <v>IE</v>
      </c>
      <c r="J427" s="17">
        <f>VLOOKUP($E427,Samples_Ext!$A:$Y,Samples_Seq!J$2,FALSE)</f>
        <v>67</v>
      </c>
      <c r="K427" s="17" t="str">
        <f>VLOOKUP($E427,Samples_Ext!$A:$Y,Samples_Seq!K$2,FALSE)</f>
        <v>Stool</v>
      </c>
      <c r="L427" s="17" t="str">
        <f>VLOOKUP($E427,Samples_Ext!$A:$Y,Samples_Seq!L$2,FALSE)</f>
        <v>Study</v>
      </c>
      <c r="M427" s="17" t="str">
        <f>VLOOKUP($E427,Samples_Ext!$A:$Y,Samples_Seq!M$2,FALSE)</f>
        <v>sFEMB-001-R-044</v>
      </c>
      <c r="N427" s="17" t="str">
        <f>VLOOKUP($E427,Samples_Ext!$A:$Y,Samples_Seq!N$2,FALSE)</f>
        <v>ZymoResearch</v>
      </c>
      <c r="O427" s="17" t="str">
        <f>VLOOKUP($E427,Samples_Ext!$A:$Y,Samples_Seq!O$2,FALSE)</f>
        <v>96 MagBead DNA Extraction Kit</v>
      </c>
      <c r="P427" s="17" t="str">
        <f>VLOOKUP($E427,Samples_Ext!$A:$Y,Samples_Seq!P$2,FALSE)</f>
        <v>None</v>
      </c>
      <c r="Q427" s="17" t="str">
        <f>VLOOKUP($E427,Samples_Ext!$A:$Y,Samples_Seq!Q$2,FALSE)</f>
        <v>Horizontal</v>
      </c>
      <c r="R427" s="17" t="str">
        <f>VLOOKUP($E427,Samples_Ext!$A:$Y,Samples_Seq!R$2,FALSE)</f>
        <v>Tubes</v>
      </c>
      <c r="S427" s="17" t="str">
        <f>VLOOKUP($E427,Samples_Ext!$A:$Y,Samples_Seq!S$2,FALSE)</f>
        <v>None</v>
      </c>
      <c r="T427" s="17" t="str">
        <f>VLOOKUP($E427,Samples_Ext!$A:$Y,Samples_Seq!T$2,FALSE)</f>
        <v>None</v>
      </c>
      <c r="U427" s="17" t="str">
        <f>VLOOKUP($E427,Samples_Ext!$A:$Y,Samples_Seq!U$2,FALSE)</f>
        <v>None</v>
      </c>
      <c r="V427" s="17" t="str">
        <f>VLOOKUP($E427,Samples_Ext!$A:$Y,Samples_Seq!V$2,FALSE)</f>
        <v>None</v>
      </c>
      <c r="W427" s="17" t="str">
        <f>VLOOKUP($E427,Samples_Ext!$A:$Y,Samples_Seq!W$2,FALSE)</f>
        <v>B</v>
      </c>
      <c r="X427" s="17" t="str">
        <f>VLOOKUP($E427,Samples_Ext!$A:$Y,Samples_Seq!X$2,FALSE)</f>
        <v>01</v>
      </c>
      <c r="Y427" s="17" t="str">
        <f>VLOOKUP($E427,Samples_Ext!$A:$Y,Samples_Seq!Y$2,FALSE)</f>
        <v>PC21462</v>
      </c>
      <c r="Z427" s="17">
        <f>VLOOKUP($E427,Samples_Ext!$A:$Y,Samples_Seq!Z$2,FALSE)</f>
        <v>72.100499999999997</v>
      </c>
      <c r="AA427" s="17">
        <f>VLOOKUP($E427,Samples_Ext!$A:$Y,Samples_Seq!AA$2,FALSE)</f>
        <v>7.490000000000002</v>
      </c>
      <c r="AB427" s="17">
        <f>VLOOKUP($E427,Samples_Ext!$A:$Y,Samples_Seq!AB$2,FALSE)</f>
        <v>540.03274500000009</v>
      </c>
      <c r="AC427" s="17" t="str">
        <f>VLOOKUP($E427,Samples_Ext!$A:$Y,Samples_Seq!AC$2,FALSE)</f>
        <v>No</v>
      </c>
      <c r="AD427" s="17" t="str">
        <f>VLOOKUP($E427,Samples_Ext!$A:$Y,Samples_Seq!AD$2,FALSE)</f>
        <v>Yes</v>
      </c>
    </row>
    <row r="428" spans="1:31" s="17" customFormat="1" ht="13.8" hidden="1" x14ac:dyDescent="0.3">
      <c r="A428" s="17" t="s">
        <v>1391</v>
      </c>
      <c r="B428" s="17" t="s">
        <v>2230</v>
      </c>
      <c r="C428" s="17" t="s">
        <v>2096</v>
      </c>
      <c r="D428" s="17" t="s">
        <v>2097</v>
      </c>
      <c r="E428" s="17" t="s">
        <v>1391</v>
      </c>
      <c r="F428" s="64" t="str">
        <f t="shared" si="6"/>
        <v>SC553042;</v>
      </c>
      <c r="G428" s="17" t="str">
        <f>IFERROR(VLOOKUP($E428,Samples_Ext!$A:$Y,Samples_Seq!G$2,FALSE),"")</f>
        <v>Stool_73</v>
      </c>
      <c r="H428" s="17" t="str">
        <f>VLOOKUP($E428,Samples_Ext!$A:$Y,Samples_Seq!H$2,FALSE)</f>
        <v>Study</v>
      </c>
      <c r="I428" s="17" t="str">
        <f>VLOOKUP($E428,Samples_Ext!$A:$Y,Samples_Seq!I$2,FALSE)</f>
        <v>IE</v>
      </c>
      <c r="J428" s="17">
        <f>VLOOKUP($E428,Samples_Ext!$A:$Y,Samples_Seq!J$2,FALSE)</f>
        <v>73</v>
      </c>
      <c r="K428" s="17" t="str">
        <f>VLOOKUP($E428,Samples_Ext!$A:$Y,Samples_Seq!K$2,FALSE)</f>
        <v>Stool</v>
      </c>
      <c r="L428" s="17" t="str">
        <f>VLOOKUP($E428,Samples_Ext!$A:$Y,Samples_Seq!L$2,FALSE)</f>
        <v>Study</v>
      </c>
      <c r="M428" s="17" t="str">
        <f>VLOOKUP($E428,Samples_Ext!$A:$Y,Samples_Seq!M$2,FALSE)</f>
        <v>sFEMB-001-R-045</v>
      </c>
      <c r="N428" s="17" t="str">
        <f>VLOOKUP($E428,Samples_Ext!$A:$Y,Samples_Seq!N$2,FALSE)</f>
        <v>Qiagen</v>
      </c>
      <c r="O428" s="17" t="str">
        <f>VLOOKUP($E428,Samples_Ext!$A:$Y,Samples_Seq!O$2,FALSE)</f>
        <v>MagAttract PowerSoil DNA Kit</v>
      </c>
      <c r="P428" s="17" t="str">
        <f>VLOOKUP($E428,Samples_Ext!$A:$Y,Samples_Seq!P$2,FALSE)</f>
        <v>KingFisher</v>
      </c>
      <c r="Q428" s="17" t="str">
        <f>VLOOKUP($E428,Samples_Ext!$A:$Y,Samples_Seq!Q$2,FALSE)</f>
        <v>SPEX</v>
      </c>
      <c r="R428" s="17" t="str">
        <f>VLOOKUP($E428,Samples_Ext!$A:$Y,Samples_Seq!R$2,FALSE)</f>
        <v>Plate</v>
      </c>
      <c r="S428" s="17" t="str">
        <f>VLOOKUP($E428,Samples_Ext!$A:$Y,Samples_Seq!S$2,FALSE)</f>
        <v>None</v>
      </c>
      <c r="T428" s="17" t="str">
        <f>VLOOKUP($E428,Samples_Ext!$A:$Y,Samples_Seq!T$2,FALSE)</f>
        <v>None</v>
      </c>
      <c r="U428" s="17" t="str">
        <f>VLOOKUP($E428,Samples_Ext!$A:$Y,Samples_Seq!U$2,FALSE)</f>
        <v>None</v>
      </c>
      <c r="V428" s="17" t="str">
        <f>VLOOKUP($E428,Samples_Ext!$A:$Y,Samples_Seq!V$2,FALSE)</f>
        <v>None</v>
      </c>
      <c r="W428" s="17" t="str">
        <f>VLOOKUP($E428,Samples_Ext!$A:$Y,Samples_Seq!W$2,FALSE)</f>
        <v>B</v>
      </c>
      <c r="X428" s="17" t="str">
        <f>VLOOKUP($E428,Samples_Ext!$A:$Y,Samples_Seq!X$2,FALSE)</f>
        <v>01</v>
      </c>
      <c r="Y428" s="17" t="str">
        <f>VLOOKUP($E428,Samples_Ext!$A:$Y,Samples_Seq!Y$2,FALSE)</f>
        <v>PC21463</v>
      </c>
      <c r="Z428" s="17">
        <f>VLOOKUP($E428,Samples_Ext!$A:$Y,Samples_Seq!Z$2,FALSE)</f>
        <v>64.659499999999994</v>
      </c>
      <c r="AA428" s="17">
        <f>VLOOKUP($E428,Samples_Ext!$A:$Y,Samples_Seq!AA$2,FALSE)</f>
        <v>8.48</v>
      </c>
      <c r="AB428" s="17">
        <f>VLOOKUP($E428,Samples_Ext!$A:$Y,Samples_Seq!AB$2,FALSE)</f>
        <v>548.31255999999996</v>
      </c>
      <c r="AC428" s="17" t="str">
        <f>VLOOKUP($E428,Samples_Ext!$A:$Y,Samples_Seq!AC$2,FALSE)</f>
        <v>No</v>
      </c>
      <c r="AD428" s="17" t="str">
        <f>VLOOKUP($E428,Samples_Ext!$A:$Y,Samples_Seq!AD$2,FALSE)</f>
        <v>Yes</v>
      </c>
    </row>
    <row r="429" spans="1:31" s="17" customFormat="1" ht="13.8" hidden="1" x14ac:dyDescent="0.3">
      <c r="A429" s="17" t="s">
        <v>1395</v>
      </c>
      <c r="B429" s="17" t="s">
        <v>2234</v>
      </c>
      <c r="C429" s="17" t="s">
        <v>2096</v>
      </c>
      <c r="D429" s="17" t="s">
        <v>2097</v>
      </c>
      <c r="E429" s="17" t="s">
        <v>1395</v>
      </c>
      <c r="F429" s="64" t="str">
        <f t="shared" si="6"/>
        <v>SC553046;</v>
      </c>
      <c r="G429" s="17" t="str">
        <f>IFERROR(VLOOKUP($E429,Samples_Ext!$A:$Y,Samples_Seq!G$2,FALSE),"")</f>
        <v>Stool_72</v>
      </c>
      <c r="H429" s="17" t="str">
        <f>VLOOKUP($E429,Samples_Ext!$A:$Y,Samples_Seq!H$2,FALSE)</f>
        <v>Study</v>
      </c>
      <c r="I429" s="17" t="str">
        <f>VLOOKUP($E429,Samples_Ext!$A:$Y,Samples_Seq!I$2,FALSE)</f>
        <v>IE</v>
      </c>
      <c r="J429" s="17">
        <f>VLOOKUP($E429,Samples_Ext!$A:$Y,Samples_Seq!J$2,FALSE)</f>
        <v>72</v>
      </c>
      <c r="K429" s="17" t="str">
        <f>VLOOKUP($E429,Samples_Ext!$A:$Y,Samples_Seq!K$2,FALSE)</f>
        <v>Stool</v>
      </c>
      <c r="L429" s="17" t="str">
        <f>VLOOKUP($E429,Samples_Ext!$A:$Y,Samples_Seq!L$2,FALSE)</f>
        <v>Study</v>
      </c>
      <c r="M429" s="17" t="str">
        <f>VLOOKUP($E429,Samples_Ext!$A:$Y,Samples_Seq!M$2,FALSE)</f>
        <v>sFEMB-001-R-046</v>
      </c>
      <c r="N429" s="17" t="str">
        <f>VLOOKUP($E429,Samples_Ext!$A:$Y,Samples_Seq!N$2,FALSE)</f>
        <v>Qiagen</v>
      </c>
      <c r="O429" s="17" t="str">
        <f>VLOOKUP($E429,Samples_Ext!$A:$Y,Samples_Seq!O$2,FALSE)</f>
        <v>MagAttract PowerMicrobiome Kit</v>
      </c>
      <c r="P429" s="17" t="str">
        <f>VLOOKUP($E429,Samples_Ext!$A:$Y,Samples_Seq!P$2,FALSE)</f>
        <v>KingFisher</v>
      </c>
      <c r="Q429" s="17" t="str">
        <f>VLOOKUP($E429,Samples_Ext!$A:$Y,Samples_Seq!Q$2,FALSE)</f>
        <v>SPEX</v>
      </c>
      <c r="R429" s="17" t="str">
        <f>VLOOKUP($E429,Samples_Ext!$A:$Y,Samples_Seq!R$2,FALSE)</f>
        <v>Plate</v>
      </c>
      <c r="S429" s="17" t="str">
        <f>VLOOKUP($E429,Samples_Ext!$A:$Y,Samples_Seq!S$2,FALSE)</f>
        <v>None</v>
      </c>
      <c r="T429" s="17" t="str">
        <f>VLOOKUP($E429,Samples_Ext!$A:$Y,Samples_Seq!T$2,FALSE)</f>
        <v>None</v>
      </c>
      <c r="U429" s="17" t="str">
        <f>VLOOKUP($E429,Samples_Ext!$A:$Y,Samples_Seq!U$2,FALSE)</f>
        <v>None</v>
      </c>
      <c r="V429" s="17" t="str">
        <f>VLOOKUP($E429,Samples_Ext!$A:$Y,Samples_Seq!V$2,FALSE)</f>
        <v>None</v>
      </c>
      <c r="W429" s="17" t="str">
        <f>VLOOKUP($E429,Samples_Ext!$A:$Y,Samples_Seq!W$2,FALSE)</f>
        <v>B</v>
      </c>
      <c r="X429" s="17" t="str">
        <f>VLOOKUP($E429,Samples_Ext!$A:$Y,Samples_Seq!X$2,FALSE)</f>
        <v>01</v>
      </c>
      <c r="Y429" s="17" t="str">
        <f>VLOOKUP($E429,Samples_Ext!$A:$Y,Samples_Seq!Y$2,FALSE)</f>
        <v>PC21464</v>
      </c>
      <c r="Z429" s="17">
        <f>VLOOKUP($E429,Samples_Ext!$A:$Y,Samples_Seq!Z$2,FALSE)</f>
        <v>81.892300000000006</v>
      </c>
      <c r="AA429" s="17">
        <f>VLOOKUP($E429,Samples_Ext!$A:$Y,Samples_Seq!AA$2,FALSE)</f>
        <v>31.579999999999995</v>
      </c>
      <c r="AB429" s="17">
        <f>VLOOKUP($E429,Samples_Ext!$A:$Y,Samples_Seq!AB$2,FALSE)</f>
        <v>2586.1588339999998</v>
      </c>
      <c r="AC429" s="17" t="str">
        <f>VLOOKUP($E429,Samples_Ext!$A:$Y,Samples_Seq!AC$2,FALSE)</f>
        <v>No</v>
      </c>
      <c r="AD429" s="17" t="str">
        <f>VLOOKUP($E429,Samples_Ext!$A:$Y,Samples_Seq!AD$2,FALSE)</f>
        <v>Yes</v>
      </c>
    </row>
    <row r="430" spans="1:31" s="17" customFormat="1" ht="13.8" hidden="1" x14ac:dyDescent="0.3">
      <c r="A430" s="17" t="s">
        <v>1399</v>
      </c>
      <c r="B430" s="17" t="s">
        <v>2238</v>
      </c>
      <c r="C430" s="17" t="s">
        <v>2096</v>
      </c>
      <c r="D430" s="17" t="s">
        <v>2097</v>
      </c>
      <c r="E430" s="17" t="s">
        <v>1399</v>
      </c>
      <c r="F430" s="64" t="str">
        <f t="shared" si="6"/>
        <v>SC553050;</v>
      </c>
      <c r="G430" s="17" t="str">
        <f>IFERROR(VLOOKUP($E430,Samples_Ext!$A:$Y,Samples_Seq!G$2,FALSE),"")</f>
        <v>Stool_71</v>
      </c>
      <c r="H430" s="17" t="str">
        <f>VLOOKUP($E430,Samples_Ext!$A:$Y,Samples_Seq!H$2,FALSE)</f>
        <v>Study</v>
      </c>
      <c r="I430" s="17" t="str">
        <f>VLOOKUP($E430,Samples_Ext!$A:$Y,Samples_Seq!I$2,FALSE)</f>
        <v>IE</v>
      </c>
      <c r="J430" s="17">
        <f>VLOOKUP($E430,Samples_Ext!$A:$Y,Samples_Seq!J$2,FALSE)</f>
        <v>71</v>
      </c>
      <c r="K430" s="17" t="str">
        <f>VLOOKUP($E430,Samples_Ext!$A:$Y,Samples_Seq!K$2,FALSE)</f>
        <v>Stool</v>
      </c>
      <c r="L430" s="17" t="str">
        <f>VLOOKUP($E430,Samples_Ext!$A:$Y,Samples_Seq!L$2,FALSE)</f>
        <v>Study</v>
      </c>
      <c r="M430" s="17" t="str">
        <f>VLOOKUP($E430,Samples_Ext!$A:$Y,Samples_Seq!M$2,FALSE)</f>
        <v>sFEMB-001-R-047</v>
      </c>
      <c r="N430" s="17" t="str">
        <f>VLOOKUP($E430,Samples_Ext!$A:$Y,Samples_Seq!N$2,FALSE)</f>
        <v>Qiagen</v>
      </c>
      <c r="O430" s="17" t="str">
        <f>VLOOKUP($E430,Samples_Ext!$A:$Y,Samples_Seq!O$2,FALSE)</f>
        <v>DNeasy PowerSoil Pro kit</v>
      </c>
      <c r="P430" s="17" t="str">
        <f>VLOOKUP($E430,Samples_Ext!$A:$Y,Samples_Seq!P$2,FALSE)</f>
        <v>None</v>
      </c>
      <c r="Q430" s="17" t="str">
        <f>VLOOKUP($E430,Samples_Ext!$A:$Y,Samples_Seq!Q$2,FALSE)</f>
        <v>SPEX</v>
      </c>
      <c r="R430" s="17" t="str">
        <f>VLOOKUP($E430,Samples_Ext!$A:$Y,Samples_Seq!R$2,FALSE)</f>
        <v>Tubes</v>
      </c>
      <c r="S430" s="17" t="str">
        <f>VLOOKUP($E430,Samples_Ext!$A:$Y,Samples_Seq!S$2,FALSE)</f>
        <v>None</v>
      </c>
      <c r="T430" s="17" t="str">
        <f>VLOOKUP($E430,Samples_Ext!$A:$Y,Samples_Seq!T$2,FALSE)</f>
        <v>None</v>
      </c>
      <c r="U430" s="17" t="str">
        <f>VLOOKUP($E430,Samples_Ext!$A:$Y,Samples_Seq!U$2,FALSE)</f>
        <v>None</v>
      </c>
      <c r="V430" s="17" t="str">
        <f>VLOOKUP($E430,Samples_Ext!$A:$Y,Samples_Seq!V$2,FALSE)</f>
        <v>Residuals of 016</v>
      </c>
      <c r="W430" s="17" t="str">
        <f>VLOOKUP($E430,Samples_Ext!$A:$Y,Samples_Seq!W$2,FALSE)</f>
        <v>B</v>
      </c>
      <c r="X430" s="17" t="str">
        <f>VLOOKUP($E430,Samples_Ext!$A:$Y,Samples_Seq!X$2,FALSE)</f>
        <v>01</v>
      </c>
      <c r="Y430" s="17" t="str">
        <f>VLOOKUP($E430,Samples_Ext!$A:$Y,Samples_Seq!Y$2,FALSE)</f>
        <v>PC21465</v>
      </c>
      <c r="Z430" s="17">
        <f>VLOOKUP($E430,Samples_Ext!$A:$Y,Samples_Seq!Z$2,FALSE)</f>
        <v>99.171000000000006</v>
      </c>
      <c r="AA430" s="17">
        <f>VLOOKUP($E430,Samples_Ext!$A:$Y,Samples_Seq!AA$2,FALSE)</f>
        <v>18.29</v>
      </c>
      <c r="AB430" s="17">
        <f>VLOOKUP($E430,Samples_Ext!$A:$Y,Samples_Seq!AB$2,FALSE)</f>
        <v>1813.8375899999999</v>
      </c>
      <c r="AC430" s="17" t="str">
        <f>VLOOKUP($E430,Samples_Ext!$A:$Y,Samples_Seq!AC$2,FALSE)</f>
        <v>No</v>
      </c>
      <c r="AD430" s="17" t="str">
        <f>VLOOKUP($E430,Samples_Ext!$A:$Y,Samples_Seq!AD$2,FALSE)</f>
        <v>Yes</v>
      </c>
      <c r="AE430" s="17" t="s">
        <v>1669</v>
      </c>
    </row>
    <row r="431" spans="1:31" s="17" customFormat="1" ht="13.8" hidden="1" x14ac:dyDescent="0.3">
      <c r="A431" s="17" t="s">
        <v>1403</v>
      </c>
      <c r="B431" s="17" t="s">
        <v>2242</v>
      </c>
      <c r="C431" s="17" t="s">
        <v>2096</v>
      </c>
      <c r="D431" s="17" t="s">
        <v>2097</v>
      </c>
      <c r="E431" s="17" t="s">
        <v>1403</v>
      </c>
      <c r="F431" s="64" t="str">
        <f t="shared" si="6"/>
        <v>SC553054;</v>
      </c>
      <c r="G431" s="17" t="str">
        <f>IFERROR(VLOOKUP($E431,Samples_Ext!$A:$Y,Samples_Seq!G$2,FALSE),"")</f>
        <v>Stool_82</v>
      </c>
      <c r="H431" s="17" t="str">
        <f>VLOOKUP($E431,Samples_Ext!$A:$Y,Samples_Seq!H$2,FALSE)</f>
        <v>Study</v>
      </c>
      <c r="I431" s="17" t="str">
        <f>VLOOKUP($E431,Samples_Ext!$A:$Y,Samples_Seq!I$2,FALSE)</f>
        <v>IE</v>
      </c>
      <c r="J431" s="17">
        <f>VLOOKUP($E431,Samples_Ext!$A:$Y,Samples_Seq!J$2,FALSE)</f>
        <v>82</v>
      </c>
      <c r="K431" s="17" t="str">
        <f>VLOOKUP($E431,Samples_Ext!$A:$Y,Samples_Seq!K$2,FALSE)</f>
        <v>Stool</v>
      </c>
      <c r="L431" s="17" t="str">
        <f>VLOOKUP($E431,Samples_Ext!$A:$Y,Samples_Seq!L$2,FALSE)</f>
        <v>Study</v>
      </c>
      <c r="M431" s="17" t="str">
        <f>VLOOKUP($E431,Samples_Ext!$A:$Y,Samples_Seq!M$2,FALSE)</f>
        <v>sFEMB-001-R-048</v>
      </c>
      <c r="N431" s="17" t="str">
        <f>VLOOKUP($E431,Samples_Ext!$A:$Y,Samples_Seq!N$2,FALSE)</f>
        <v>Qiagen</v>
      </c>
      <c r="O431" s="17" t="str">
        <f>VLOOKUP($E431,Samples_Ext!$A:$Y,Samples_Seq!O$2,FALSE)</f>
        <v>MagAttract PowerSoil DNA Kit</v>
      </c>
      <c r="P431" s="17" t="str">
        <f>VLOOKUP($E431,Samples_Ext!$A:$Y,Samples_Seq!P$2,FALSE)</f>
        <v>KingFisher</v>
      </c>
      <c r="Q431" s="17" t="str">
        <f>VLOOKUP($E431,Samples_Ext!$A:$Y,Samples_Seq!Q$2,FALSE)</f>
        <v>SPEX</v>
      </c>
      <c r="R431" s="17" t="str">
        <f>VLOOKUP($E431,Samples_Ext!$A:$Y,Samples_Seq!R$2,FALSE)</f>
        <v>Plate</v>
      </c>
      <c r="S431" s="17" t="str">
        <f>VLOOKUP($E431,Samples_Ext!$A:$Y,Samples_Seq!S$2,FALSE)</f>
        <v>Pro Plate</v>
      </c>
      <c r="T431" s="17" t="str">
        <f>VLOOKUP($E431,Samples_Ext!$A:$Y,Samples_Seq!T$2,FALSE)</f>
        <v>None</v>
      </c>
      <c r="U431" s="17" t="str">
        <f>VLOOKUP($E431,Samples_Ext!$A:$Y,Samples_Seq!U$2,FALSE)</f>
        <v>None</v>
      </c>
      <c r="V431" s="17" t="str">
        <f>VLOOKUP($E431,Samples_Ext!$A:$Y,Samples_Seq!V$2,FALSE)</f>
        <v>None</v>
      </c>
      <c r="W431" s="17" t="str">
        <f>VLOOKUP($E431,Samples_Ext!$A:$Y,Samples_Seq!W$2,FALSE)</f>
        <v>B</v>
      </c>
      <c r="X431" s="17" t="str">
        <f>VLOOKUP($E431,Samples_Ext!$A:$Y,Samples_Seq!X$2,FALSE)</f>
        <v>01</v>
      </c>
      <c r="Y431" s="17" t="str">
        <f>VLOOKUP($E431,Samples_Ext!$A:$Y,Samples_Seq!Y$2,FALSE)</f>
        <v>PC21466</v>
      </c>
      <c r="Z431" s="17">
        <f>VLOOKUP($E431,Samples_Ext!$A:$Y,Samples_Seq!Z$2,FALSE)</f>
        <v>64.114099999999993</v>
      </c>
      <c r="AA431" s="17">
        <f>VLOOKUP($E431,Samples_Ext!$A:$Y,Samples_Seq!AA$2,FALSE)</f>
        <v>23.36</v>
      </c>
      <c r="AB431" s="17">
        <f>VLOOKUP($E431,Samples_Ext!$A:$Y,Samples_Seq!AB$2,FALSE)</f>
        <v>1497.7053759999999</v>
      </c>
      <c r="AC431" s="17" t="str">
        <f>VLOOKUP($E431,Samples_Ext!$A:$Y,Samples_Seq!AC$2,FALSE)</f>
        <v>No</v>
      </c>
      <c r="AD431" s="17" t="str">
        <f>VLOOKUP($E431,Samples_Ext!$A:$Y,Samples_Seq!AD$2,FALSE)</f>
        <v>Yes</v>
      </c>
    </row>
    <row r="432" spans="1:31" s="17" customFormat="1" ht="13.8" hidden="1" x14ac:dyDescent="0.3">
      <c r="A432" s="17" t="s">
        <v>1407</v>
      </c>
      <c r="B432" s="17" t="s">
        <v>2246</v>
      </c>
      <c r="C432" s="17" t="s">
        <v>2096</v>
      </c>
      <c r="D432" s="17" t="s">
        <v>2097</v>
      </c>
      <c r="E432" s="17" t="s">
        <v>1407</v>
      </c>
      <c r="F432" s="64" t="str">
        <f t="shared" si="6"/>
        <v>SC553058;</v>
      </c>
      <c r="G432" s="17" t="str">
        <f>IFERROR(VLOOKUP($E432,Samples_Ext!$A:$Y,Samples_Seq!G$2,FALSE),"")</f>
        <v>Stool_75</v>
      </c>
      <c r="H432" s="17" t="str">
        <f>VLOOKUP($E432,Samples_Ext!$A:$Y,Samples_Seq!H$2,FALSE)</f>
        <v>Study</v>
      </c>
      <c r="I432" s="17" t="str">
        <f>VLOOKUP($E432,Samples_Ext!$A:$Y,Samples_Seq!I$2,FALSE)</f>
        <v>IE</v>
      </c>
      <c r="J432" s="17">
        <f>VLOOKUP($E432,Samples_Ext!$A:$Y,Samples_Seq!J$2,FALSE)</f>
        <v>75</v>
      </c>
      <c r="K432" s="17" t="str">
        <f>VLOOKUP($E432,Samples_Ext!$A:$Y,Samples_Seq!K$2,FALSE)</f>
        <v>Stool</v>
      </c>
      <c r="L432" s="17" t="str">
        <f>VLOOKUP($E432,Samples_Ext!$A:$Y,Samples_Seq!L$2,FALSE)</f>
        <v>Study</v>
      </c>
      <c r="M432" s="17" t="str">
        <f>VLOOKUP($E432,Samples_Ext!$A:$Y,Samples_Seq!M$2,FALSE)</f>
        <v>sFEMB-001-R-049</v>
      </c>
      <c r="N432" s="17" t="str">
        <f>VLOOKUP($E432,Samples_Ext!$A:$Y,Samples_Seq!N$2,FALSE)</f>
        <v>ZymoResearch</v>
      </c>
      <c r="O432" s="17" t="str">
        <f>VLOOKUP($E432,Samples_Ext!$A:$Y,Samples_Seq!O$2,FALSE)</f>
        <v>96 MagBead DNA Extraction Kit</v>
      </c>
      <c r="P432" s="17" t="str">
        <f>VLOOKUP($E432,Samples_Ext!$A:$Y,Samples_Seq!P$2,FALSE)</f>
        <v>None</v>
      </c>
      <c r="Q432" s="17" t="str">
        <f>VLOOKUP($E432,Samples_Ext!$A:$Y,Samples_Seq!Q$2,FALSE)</f>
        <v>SPEX</v>
      </c>
      <c r="R432" s="17" t="str">
        <f>VLOOKUP($E432,Samples_Ext!$A:$Y,Samples_Seq!R$2,FALSE)</f>
        <v>Plate</v>
      </c>
      <c r="S432" s="17" t="str">
        <f>VLOOKUP($E432,Samples_Ext!$A:$Y,Samples_Seq!S$2,FALSE)</f>
        <v>None</v>
      </c>
      <c r="T432" s="17" t="str">
        <f>VLOOKUP($E432,Samples_Ext!$A:$Y,Samples_Seq!T$2,FALSE)</f>
        <v>None</v>
      </c>
      <c r="U432" s="17" t="str">
        <f>VLOOKUP($E432,Samples_Ext!$A:$Y,Samples_Seq!U$2,FALSE)</f>
        <v>None</v>
      </c>
      <c r="V432" s="17" t="str">
        <f>VLOOKUP($E432,Samples_Ext!$A:$Y,Samples_Seq!V$2,FALSE)</f>
        <v>None</v>
      </c>
      <c r="W432" s="17" t="str">
        <f>VLOOKUP($E432,Samples_Ext!$A:$Y,Samples_Seq!W$2,FALSE)</f>
        <v>B</v>
      </c>
      <c r="X432" s="17" t="str">
        <f>VLOOKUP($E432,Samples_Ext!$A:$Y,Samples_Seq!X$2,FALSE)</f>
        <v>01</v>
      </c>
      <c r="Y432" s="17" t="str">
        <f>VLOOKUP($E432,Samples_Ext!$A:$Y,Samples_Seq!Y$2,FALSE)</f>
        <v>PC21467</v>
      </c>
      <c r="Z432" s="17">
        <f>VLOOKUP($E432,Samples_Ext!$A:$Y,Samples_Seq!Z$2,FALSE)</f>
        <v>37.6387</v>
      </c>
      <c r="AA432" s="17">
        <f>VLOOKUP($E432,Samples_Ext!$A:$Y,Samples_Seq!AA$2,FALSE)</f>
        <v>1.01</v>
      </c>
      <c r="AB432" s="17">
        <f>VLOOKUP($E432,Samples_Ext!$A:$Y,Samples_Seq!AB$2,FALSE)</f>
        <v>38.015087000000001</v>
      </c>
      <c r="AC432" s="17" t="str">
        <f>VLOOKUP($E432,Samples_Ext!$A:$Y,Samples_Seq!AC$2,FALSE)</f>
        <v>No</v>
      </c>
      <c r="AD432" s="17" t="str">
        <f>VLOOKUP($E432,Samples_Ext!$A:$Y,Samples_Seq!AD$2,FALSE)</f>
        <v>Yes</v>
      </c>
    </row>
    <row r="433" spans="1:31" s="17" customFormat="1" ht="13.8" hidden="1" x14ac:dyDescent="0.3">
      <c r="A433" s="17" t="s">
        <v>1411</v>
      </c>
      <c r="B433" s="17" t="s">
        <v>2250</v>
      </c>
      <c r="C433" s="17" t="s">
        <v>2096</v>
      </c>
      <c r="D433" s="17" t="s">
        <v>2097</v>
      </c>
      <c r="E433" s="17" t="s">
        <v>1411</v>
      </c>
      <c r="F433" s="64" t="str">
        <f t="shared" si="6"/>
        <v>SC553062;</v>
      </c>
      <c r="G433" s="17" t="str">
        <f>IFERROR(VLOOKUP($E433,Samples_Ext!$A:$Y,Samples_Seq!G$2,FALSE),"")</f>
        <v>Stool_75</v>
      </c>
      <c r="H433" s="17" t="str">
        <f>VLOOKUP($E433,Samples_Ext!$A:$Y,Samples_Seq!H$2,FALSE)</f>
        <v>Study</v>
      </c>
      <c r="I433" s="17" t="str">
        <f>VLOOKUP($E433,Samples_Ext!$A:$Y,Samples_Seq!I$2,FALSE)</f>
        <v>IE</v>
      </c>
      <c r="J433" s="17">
        <f>VLOOKUP($E433,Samples_Ext!$A:$Y,Samples_Seq!J$2,FALSE)</f>
        <v>75</v>
      </c>
      <c r="K433" s="17" t="str">
        <f>VLOOKUP($E433,Samples_Ext!$A:$Y,Samples_Seq!K$2,FALSE)</f>
        <v>Stool</v>
      </c>
      <c r="L433" s="17" t="str">
        <f>VLOOKUP($E433,Samples_Ext!$A:$Y,Samples_Seq!L$2,FALSE)</f>
        <v>Study</v>
      </c>
      <c r="M433" s="17" t="str">
        <f>VLOOKUP($E433,Samples_Ext!$A:$Y,Samples_Seq!M$2,FALSE)</f>
        <v>sFEMB-001-R-050</v>
      </c>
      <c r="N433" s="17" t="str">
        <f>VLOOKUP($E433,Samples_Ext!$A:$Y,Samples_Seq!N$2,FALSE)</f>
        <v>ThermoFisher</v>
      </c>
      <c r="O433" s="17" t="str">
        <f>VLOOKUP($E433,Samples_Ext!$A:$Y,Samples_Seq!O$2,FALSE)</f>
        <v>MagMax Microbiome Ultra Kit</v>
      </c>
      <c r="P433" s="17" t="str">
        <f>VLOOKUP($E433,Samples_Ext!$A:$Y,Samples_Seq!P$2,FALSE)</f>
        <v>KingFisher</v>
      </c>
      <c r="Q433" s="17" t="str">
        <f>VLOOKUP($E433,Samples_Ext!$A:$Y,Samples_Seq!Q$2,FALSE)</f>
        <v>SPEX</v>
      </c>
      <c r="R433" s="17" t="str">
        <f>VLOOKUP($E433,Samples_Ext!$A:$Y,Samples_Seq!R$2,FALSE)</f>
        <v>Plate</v>
      </c>
      <c r="S433" s="17" t="str">
        <f>VLOOKUP($E433,Samples_Ext!$A:$Y,Samples_Seq!S$2,FALSE)</f>
        <v>None</v>
      </c>
      <c r="T433" s="17" t="str">
        <f>VLOOKUP($E433,Samples_Ext!$A:$Y,Samples_Seq!T$2,FALSE)</f>
        <v>None</v>
      </c>
      <c r="U433" s="17" t="str">
        <f>VLOOKUP($E433,Samples_Ext!$A:$Y,Samples_Seq!U$2,FALSE)</f>
        <v>None</v>
      </c>
      <c r="V433" s="17" t="str">
        <f>VLOOKUP($E433,Samples_Ext!$A:$Y,Samples_Seq!V$2,FALSE)</f>
        <v>None</v>
      </c>
      <c r="W433" s="17" t="str">
        <f>VLOOKUP($E433,Samples_Ext!$A:$Y,Samples_Seq!W$2,FALSE)</f>
        <v>B</v>
      </c>
      <c r="X433" s="17" t="str">
        <f>VLOOKUP($E433,Samples_Ext!$A:$Y,Samples_Seq!X$2,FALSE)</f>
        <v>01</v>
      </c>
      <c r="Y433" s="17" t="str">
        <f>VLOOKUP($E433,Samples_Ext!$A:$Y,Samples_Seq!Y$2,FALSE)</f>
        <v>PC21468</v>
      </c>
      <c r="Z433" s="17">
        <f>VLOOKUP($E433,Samples_Ext!$A:$Y,Samples_Seq!Z$2,FALSE)</f>
        <v>166.41669999999999</v>
      </c>
      <c r="AA433" s="17">
        <f>VLOOKUP($E433,Samples_Ext!$A:$Y,Samples_Seq!AA$2,FALSE)</f>
        <v>24.86</v>
      </c>
      <c r="AB433" s="17">
        <f>VLOOKUP($E433,Samples_Ext!$A:$Y,Samples_Seq!AB$2,FALSE)</f>
        <v>4137.119162</v>
      </c>
      <c r="AC433" s="17" t="str">
        <f>VLOOKUP($E433,Samples_Ext!$A:$Y,Samples_Seq!AC$2,FALSE)</f>
        <v>No</v>
      </c>
      <c r="AD433" s="17" t="str">
        <f>VLOOKUP($E433,Samples_Ext!$A:$Y,Samples_Seq!AD$2,FALSE)</f>
        <v>Yes</v>
      </c>
    </row>
    <row r="434" spans="1:31" s="17" customFormat="1" ht="13.8" hidden="1" x14ac:dyDescent="0.3">
      <c r="A434" s="17" t="s">
        <v>1459</v>
      </c>
      <c r="B434" s="17" t="s">
        <v>2254</v>
      </c>
      <c r="C434" s="17" t="s">
        <v>2096</v>
      </c>
      <c r="D434" s="17" t="s">
        <v>2097</v>
      </c>
      <c r="E434" s="17" t="s">
        <v>1459</v>
      </c>
      <c r="F434" s="64" t="str">
        <f t="shared" si="6"/>
        <v>SC553066;</v>
      </c>
      <c r="G434" s="17" t="str">
        <f>IFERROR(VLOOKUP($E434,Samples_Ext!$A:$Y,Samples_Seq!G$2,FALSE),"")</f>
        <v>Stool_77</v>
      </c>
      <c r="H434" s="17" t="str">
        <f>VLOOKUP($E434,Samples_Ext!$A:$Y,Samples_Seq!H$2,FALSE)</f>
        <v>Study</v>
      </c>
      <c r="I434" s="17" t="str">
        <f>VLOOKUP($E434,Samples_Ext!$A:$Y,Samples_Seq!I$2,FALSE)</f>
        <v>IE</v>
      </c>
      <c r="J434" s="17">
        <f>VLOOKUP($E434,Samples_Ext!$A:$Y,Samples_Seq!J$2,FALSE)</f>
        <v>77</v>
      </c>
      <c r="K434" s="17" t="str">
        <f>VLOOKUP($E434,Samples_Ext!$A:$Y,Samples_Seq!K$2,FALSE)</f>
        <v>Stool</v>
      </c>
      <c r="L434" s="17" t="str">
        <f>VLOOKUP($E434,Samples_Ext!$A:$Y,Samples_Seq!L$2,FALSE)</f>
        <v>Study</v>
      </c>
      <c r="M434" s="17" t="str">
        <f>VLOOKUP($E434,Samples_Ext!$A:$Y,Samples_Seq!M$2,FALSE)</f>
        <v>sFEMB-001-R-051</v>
      </c>
      <c r="N434" s="17" t="str">
        <f>VLOOKUP($E434,Samples_Ext!$A:$Y,Samples_Seq!N$2,FALSE)</f>
        <v>Qiagen</v>
      </c>
      <c r="O434" s="17" t="str">
        <f>VLOOKUP($E434,Samples_Ext!$A:$Y,Samples_Seq!O$2,FALSE)</f>
        <v>MagAttract PowerSoil DNA Kit</v>
      </c>
      <c r="P434" s="17" t="str">
        <f>VLOOKUP($E434,Samples_Ext!$A:$Y,Samples_Seq!P$2,FALSE)</f>
        <v>KingFisher</v>
      </c>
      <c r="Q434" s="17" t="str">
        <f>VLOOKUP($E434,Samples_Ext!$A:$Y,Samples_Seq!Q$2,FALSE)</f>
        <v>AFA</v>
      </c>
      <c r="R434" s="17" t="str">
        <f>VLOOKUP($E434,Samples_Ext!$A:$Y,Samples_Seq!R$2,FALSE)</f>
        <v>Tubes</v>
      </c>
      <c r="S434" s="17" t="str">
        <f>VLOOKUP($E434,Samples_Ext!$A:$Y,Samples_Seq!S$2,FALSE)</f>
        <v>AFA</v>
      </c>
      <c r="T434" s="17">
        <f>VLOOKUP($E434,Samples_Ext!$A:$Y,Samples_Seq!T$2,FALSE)</f>
        <v>2</v>
      </c>
      <c r="U434" s="17">
        <f>VLOOKUP($E434,Samples_Ext!$A:$Y,Samples_Seq!U$2,FALSE)</f>
        <v>140</v>
      </c>
      <c r="V434" s="17" t="str">
        <f>VLOOKUP($E434,Samples_Ext!$A:$Y,Samples_Seq!V$2,FALSE)</f>
        <v>None</v>
      </c>
      <c r="W434" s="17" t="str">
        <f>VLOOKUP($E434,Samples_Ext!$A:$Y,Samples_Seq!W$2,FALSE)</f>
        <v>B</v>
      </c>
      <c r="X434" s="17" t="str">
        <f>VLOOKUP($E434,Samples_Ext!$A:$Y,Samples_Seq!X$2,FALSE)</f>
        <v>01</v>
      </c>
      <c r="Y434" s="17" t="str">
        <f>VLOOKUP($E434,Samples_Ext!$A:$Y,Samples_Seq!Y$2,FALSE)</f>
        <v>PC21491</v>
      </c>
      <c r="Z434" s="17">
        <f>VLOOKUP($E434,Samples_Ext!$A:$Y,Samples_Seq!Z$2,FALSE)</f>
        <v>70.650499999999994</v>
      </c>
      <c r="AA434" s="17">
        <f>VLOOKUP($E434,Samples_Ext!$A:$Y,Samples_Seq!AA$2,FALSE)</f>
        <v>26.000000000000004</v>
      </c>
      <c r="AB434" s="17">
        <f>VLOOKUP($E434,Samples_Ext!$A:$Y,Samples_Seq!AB$2,FALSE)</f>
        <v>1836.913</v>
      </c>
      <c r="AC434" s="17" t="str">
        <f>VLOOKUP($E434,Samples_Ext!$A:$Y,Samples_Seq!AC$2,FALSE)</f>
        <v>No</v>
      </c>
      <c r="AD434" s="17" t="str">
        <f>VLOOKUP($E434,Samples_Ext!$A:$Y,Samples_Seq!AD$2,FALSE)</f>
        <v>Yes</v>
      </c>
    </row>
    <row r="435" spans="1:31" s="17" customFormat="1" ht="13.8" hidden="1" x14ac:dyDescent="0.3">
      <c r="A435" s="17" t="s">
        <v>1462</v>
      </c>
      <c r="B435" s="17" t="s">
        <v>2257</v>
      </c>
      <c r="C435" s="17" t="s">
        <v>2096</v>
      </c>
      <c r="D435" s="17" t="s">
        <v>2097</v>
      </c>
      <c r="E435" s="17" t="s">
        <v>1462</v>
      </c>
      <c r="F435" s="64" t="str">
        <f t="shared" si="6"/>
        <v>SC553069;</v>
      </c>
      <c r="G435" s="17" t="str">
        <f>IFERROR(VLOOKUP($E435,Samples_Ext!$A:$Y,Samples_Seq!G$2,FALSE),"")</f>
        <v>Stool_101</v>
      </c>
      <c r="H435" s="17" t="str">
        <f>VLOOKUP($E435,Samples_Ext!$A:$Y,Samples_Seq!H$2,FALSE)</f>
        <v>Study</v>
      </c>
      <c r="I435" s="17" t="str">
        <f>VLOOKUP($E435,Samples_Ext!$A:$Y,Samples_Seq!I$2,FALSE)</f>
        <v>IE</v>
      </c>
      <c r="J435" s="17">
        <f>VLOOKUP($E435,Samples_Ext!$A:$Y,Samples_Seq!J$2,FALSE)</f>
        <v>101</v>
      </c>
      <c r="K435" s="17" t="str">
        <f>VLOOKUP($E435,Samples_Ext!$A:$Y,Samples_Seq!K$2,FALSE)</f>
        <v>Stool</v>
      </c>
      <c r="L435" s="17" t="str">
        <f>VLOOKUP($E435,Samples_Ext!$A:$Y,Samples_Seq!L$2,FALSE)</f>
        <v>Study</v>
      </c>
      <c r="M435" s="17" t="str">
        <f>VLOOKUP($E435,Samples_Ext!$A:$Y,Samples_Seq!M$2,FALSE)</f>
        <v>sFEMB-001-R-052</v>
      </c>
      <c r="N435" s="17" t="str">
        <f>VLOOKUP($E435,Samples_Ext!$A:$Y,Samples_Seq!N$2,FALSE)</f>
        <v>Qiagen</v>
      </c>
      <c r="O435" s="17" t="str">
        <f>VLOOKUP($E435,Samples_Ext!$A:$Y,Samples_Seq!O$2,FALSE)</f>
        <v>MagAttract PowerMicrobiome Kit</v>
      </c>
      <c r="P435" s="17" t="str">
        <f>VLOOKUP($E435,Samples_Ext!$A:$Y,Samples_Seq!P$2,FALSE)</f>
        <v>KingFisher</v>
      </c>
      <c r="Q435" s="17" t="str">
        <f>VLOOKUP($E435,Samples_Ext!$A:$Y,Samples_Seq!Q$2,FALSE)</f>
        <v>AFA</v>
      </c>
      <c r="R435" s="17" t="str">
        <f>VLOOKUP($E435,Samples_Ext!$A:$Y,Samples_Seq!R$2,FALSE)</f>
        <v>Tubes</v>
      </c>
      <c r="S435" s="17" t="str">
        <f>VLOOKUP($E435,Samples_Ext!$A:$Y,Samples_Seq!S$2,FALSE)</f>
        <v>AFA</v>
      </c>
      <c r="T435" s="17">
        <f>VLOOKUP($E435,Samples_Ext!$A:$Y,Samples_Seq!T$2,FALSE)</f>
        <v>2</v>
      </c>
      <c r="U435" s="17">
        <f>VLOOKUP($E435,Samples_Ext!$A:$Y,Samples_Seq!U$2,FALSE)</f>
        <v>140</v>
      </c>
      <c r="V435" s="17" t="str">
        <f>VLOOKUP($E435,Samples_Ext!$A:$Y,Samples_Seq!V$2,FALSE)</f>
        <v>None</v>
      </c>
      <c r="W435" s="17" t="str">
        <f>VLOOKUP($E435,Samples_Ext!$A:$Y,Samples_Seq!W$2,FALSE)</f>
        <v>A</v>
      </c>
      <c r="X435" s="17" t="str">
        <f>VLOOKUP($E435,Samples_Ext!$A:$Y,Samples_Seq!X$2,FALSE)</f>
        <v>01</v>
      </c>
      <c r="Y435" s="17" t="str">
        <f>VLOOKUP($E435,Samples_Ext!$A:$Y,Samples_Seq!Y$2,FALSE)</f>
        <v>PC21492</v>
      </c>
      <c r="Z435" s="17">
        <f>VLOOKUP($E435,Samples_Ext!$A:$Y,Samples_Seq!Z$2,FALSE)</f>
        <v>57.3414</v>
      </c>
      <c r="AA435" s="17">
        <f>VLOOKUP($E435,Samples_Ext!$A:$Y,Samples_Seq!AA$2,FALSE)</f>
        <v>8.4700000000000006</v>
      </c>
      <c r="AB435" s="17">
        <f>VLOOKUP($E435,Samples_Ext!$A:$Y,Samples_Seq!AB$2,FALSE)</f>
        <v>485.68165800000008</v>
      </c>
      <c r="AC435" s="17" t="str">
        <f>VLOOKUP($E435,Samples_Ext!$A:$Y,Samples_Seq!AC$2,FALSE)</f>
        <v>No</v>
      </c>
      <c r="AD435" s="17" t="str">
        <f>VLOOKUP($E435,Samples_Ext!$A:$Y,Samples_Seq!AD$2,FALSE)</f>
        <v>Yes</v>
      </c>
    </row>
    <row r="436" spans="1:31" s="17" customFormat="1" ht="13.8" hidden="1" x14ac:dyDescent="0.3">
      <c r="A436" s="17" t="s">
        <v>1463</v>
      </c>
      <c r="B436" s="17" t="s">
        <v>2258</v>
      </c>
      <c r="C436" s="17" t="s">
        <v>2096</v>
      </c>
      <c r="D436" s="17" t="s">
        <v>2097</v>
      </c>
      <c r="E436" s="17" t="s">
        <v>1463</v>
      </c>
      <c r="F436" s="64" t="str">
        <f t="shared" si="6"/>
        <v>SC553070;</v>
      </c>
      <c r="G436" s="17" t="str">
        <f>IFERROR(VLOOKUP($E436,Samples_Ext!$A:$Y,Samples_Seq!G$2,FALSE),"")</f>
        <v>Stool_102</v>
      </c>
      <c r="H436" s="17" t="str">
        <f>VLOOKUP($E436,Samples_Ext!$A:$Y,Samples_Seq!H$2,FALSE)</f>
        <v>Study</v>
      </c>
      <c r="I436" s="17" t="str">
        <f>VLOOKUP($E436,Samples_Ext!$A:$Y,Samples_Seq!I$2,FALSE)</f>
        <v>IE</v>
      </c>
      <c r="J436" s="17">
        <f>VLOOKUP($E436,Samples_Ext!$A:$Y,Samples_Seq!J$2,FALSE)</f>
        <v>102</v>
      </c>
      <c r="K436" s="17" t="str">
        <f>VLOOKUP($E436,Samples_Ext!$A:$Y,Samples_Seq!K$2,FALSE)</f>
        <v>Stool</v>
      </c>
      <c r="L436" s="17" t="str">
        <f>VLOOKUP($E436,Samples_Ext!$A:$Y,Samples_Seq!L$2,FALSE)</f>
        <v>Study</v>
      </c>
      <c r="M436" s="17" t="str">
        <f>VLOOKUP($E436,Samples_Ext!$A:$Y,Samples_Seq!M$2,FALSE)</f>
        <v>sFEMB-001-R-052</v>
      </c>
      <c r="N436" s="17" t="str">
        <f>VLOOKUP($E436,Samples_Ext!$A:$Y,Samples_Seq!N$2,FALSE)</f>
        <v>Qiagen</v>
      </c>
      <c r="O436" s="17" t="str">
        <f>VLOOKUP($E436,Samples_Ext!$A:$Y,Samples_Seq!O$2,FALSE)</f>
        <v>MagAttract PowerMicrobiome Kit</v>
      </c>
      <c r="P436" s="17" t="str">
        <f>VLOOKUP($E436,Samples_Ext!$A:$Y,Samples_Seq!P$2,FALSE)</f>
        <v>KingFisher</v>
      </c>
      <c r="Q436" s="17" t="str">
        <f>VLOOKUP($E436,Samples_Ext!$A:$Y,Samples_Seq!Q$2,FALSE)</f>
        <v>AFA</v>
      </c>
      <c r="R436" s="17" t="str">
        <f>VLOOKUP($E436,Samples_Ext!$A:$Y,Samples_Seq!R$2,FALSE)</f>
        <v>Tubes</v>
      </c>
      <c r="S436" s="17" t="str">
        <f>VLOOKUP($E436,Samples_Ext!$A:$Y,Samples_Seq!S$2,FALSE)</f>
        <v>AFA</v>
      </c>
      <c r="T436" s="17">
        <f>VLOOKUP($E436,Samples_Ext!$A:$Y,Samples_Seq!T$2,FALSE)</f>
        <v>2</v>
      </c>
      <c r="U436" s="17">
        <f>VLOOKUP($E436,Samples_Ext!$A:$Y,Samples_Seq!U$2,FALSE)</f>
        <v>140</v>
      </c>
      <c r="V436" s="17" t="str">
        <f>VLOOKUP($E436,Samples_Ext!$A:$Y,Samples_Seq!V$2,FALSE)</f>
        <v>None</v>
      </c>
      <c r="W436" s="17" t="str">
        <f>VLOOKUP($E436,Samples_Ext!$A:$Y,Samples_Seq!W$2,FALSE)</f>
        <v>B</v>
      </c>
      <c r="X436" s="17" t="str">
        <f>VLOOKUP($E436,Samples_Ext!$A:$Y,Samples_Seq!X$2,FALSE)</f>
        <v>01</v>
      </c>
      <c r="Y436" s="17" t="str">
        <f>VLOOKUP($E436,Samples_Ext!$A:$Y,Samples_Seq!Y$2,FALSE)</f>
        <v>PC21492</v>
      </c>
      <c r="Z436" s="17">
        <f>VLOOKUP($E436,Samples_Ext!$A:$Y,Samples_Seq!Z$2,FALSE)</f>
        <v>66.062299999999993</v>
      </c>
      <c r="AA436" s="17">
        <f>VLOOKUP($E436,Samples_Ext!$A:$Y,Samples_Seq!AA$2,FALSE)</f>
        <v>7.6800000000000015</v>
      </c>
      <c r="AB436" s="17">
        <f>VLOOKUP($E436,Samples_Ext!$A:$Y,Samples_Seq!AB$2,FALSE)</f>
        <v>507.35846400000003</v>
      </c>
      <c r="AC436" s="17" t="str">
        <f>VLOOKUP($E436,Samples_Ext!$A:$Y,Samples_Seq!AC$2,FALSE)</f>
        <v>No</v>
      </c>
      <c r="AD436" s="17" t="str">
        <f>VLOOKUP($E436,Samples_Ext!$A:$Y,Samples_Seq!AD$2,FALSE)</f>
        <v>Yes</v>
      </c>
    </row>
    <row r="437" spans="1:31" s="17" customFormat="1" ht="13.8" hidden="1" x14ac:dyDescent="0.3">
      <c r="A437" s="17" t="s">
        <v>1464</v>
      </c>
      <c r="B437" s="17" t="s">
        <v>2259</v>
      </c>
      <c r="C437" s="17" t="s">
        <v>2096</v>
      </c>
      <c r="D437" s="17" t="s">
        <v>2097</v>
      </c>
      <c r="E437" s="17" t="s">
        <v>1464</v>
      </c>
      <c r="F437" s="64" t="str">
        <f t="shared" si="6"/>
        <v>SC553071;</v>
      </c>
      <c r="G437" s="17" t="str">
        <f>IFERROR(VLOOKUP($E437,Samples_Ext!$A:$Y,Samples_Seq!G$2,FALSE),"")</f>
        <v>Stool_103</v>
      </c>
      <c r="H437" s="17" t="str">
        <f>VLOOKUP($E437,Samples_Ext!$A:$Y,Samples_Seq!H$2,FALSE)</f>
        <v>Study</v>
      </c>
      <c r="I437" s="17" t="str">
        <f>VLOOKUP($E437,Samples_Ext!$A:$Y,Samples_Seq!I$2,FALSE)</f>
        <v>IE</v>
      </c>
      <c r="J437" s="17">
        <f>VLOOKUP($E437,Samples_Ext!$A:$Y,Samples_Seq!J$2,FALSE)</f>
        <v>103</v>
      </c>
      <c r="K437" s="17" t="str">
        <f>VLOOKUP($E437,Samples_Ext!$A:$Y,Samples_Seq!K$2,FALSE)</f>
        <v>Stool</v>
      </c>
      <c r="L437" s="17" t="str">
        <f>VLOOKUP($E437,Samples_Ext!$A:$Y,Samples_Seq!L$2,FALSE)</f>
        <v>Study</v>
      </c>
      <c r="M437" s="17" t="str">
        <f>VLOOKUP($E437,Samples_Ext!$A:$Y,Samples_Seq!M$2,FALSE)</f>
        <v>sFEMB-001-R-052</v>
      </c>
      <c r="N437" s="17" t="str">
        <f>VLOOKUP($E437,Samples_Ext!$A:$Y,Samples_Seq!N$2,FALSE)</f>
        <v>Qiagen</v>
      </c>
      <c r="O437" s="17" t="str">
        <f>VLOOKUP($E437,Samples_Ext!$A:$Y,Samples_Seq!O$2,FALSE)</f>
        <v>MagAttract PowerMicrobiome Kit</v>
      </c>
      <c r="P437" s="17" t="str">
        <f>VLOOKUP($E437,Samples_Ext!$A:$Y,Samples_Seq!P$2,FALSE)</f>
        <v>KingFisher</v>
      </c>
      <c r="Q437" s="17" t="str">
        <f>VLOOKUP($E437,Samples_Ext!$A:$Y,Samples_Seq!Q$2,FALSE)</f>
        <v>AFA</v>
      </c>
      <c r="R437" s="17" t="str">
        <f>VLOOKUP($E437,Samples_Ext!$A:$Y,Samples_Seq!R$2,FALSE)</f>
        <v>Tubes</v>
      </c>
      <c r="S437" s="17" t="str">
        <f>VLOOKUP($E437,Samples_Ext!$A:$Y,Samples_Seq!S$2,FALSE)</f>
        <v>AFA</v>
      </c>
      <c r="T437" s="17">
        <f>VLOOKUP($E437,Samples_Ext!$A:$Y,Samples_Seq!T$2,FALSE)</f>
        <v>2</v>
      </c>
      <c r="U437" s="17">
        <f>VLOOKUP($E437,Samples_Ext!$A:$Y,Samples_Seq!U$2,FALSE)</f>
        <v>140</v>
      </c>
      <c r="V437" s="17" t="str">
        <f>VLOOKUP($E437,Samples_Ext!$A:$Y,Samples_Seq!V$2,FALSE)</f>
        <v>None</v>
      </c>
      <c r="W437" s="17" t="str">
        <f>VLOOKUP($E437,Samples_Ext!$A:$Y,Samples_Seq!W$2,FALSE)</f>
        <v>C</v>
      </c>
      <c r="X437" s="17" t="str">
        <f>VLOOKUP($E437,Samples_Ext!$A:$Y,Samples_Seq!X$2,FALSE)</f>
        <v>01</v>
      </c>
      <c r="Y437" s="17" t="str">
        <f>VLOOKUP($E437,Samples_Ext!$A:$Y,Samples_Seq!Y$2,FALSE)</f>
        <v>PC21492</v>
      </c>
      <c r="Z437" s="17">
        <f>VLOOKUP($E437,Samples_Ext!$A:$Y,Samples_Seq!Z$2,FALSE)</f>
        <v>67.226299999999995</v>
      </c>
      <c r="AA437" s="17">
        <f>VLOOKUP($E437,Samples_Ext!$A:$Y,Samples_Seq!AA$2,FALSE)</f>
        <v>9.1900000000000013</v>
      </c>
      <c r="AB437" s="17">
        <f>VLOOKUP($E437,Samples_Ext!$A:$Y,Samples_Seq!AB$2,FALSE)</f>
        <v>617.80969700000003</v>
      </c>
      <c r="AC437" s="17" t="str">
        <f>VLOOKUP($E437,Samples_Ext!$A:$Y,Samples_Seq!AC$2,FALSE)</f>
        <v>No</v>
      </c>
      <c r="AD437" s="17" t="str">
        <f>VLOOKUP($E437,Samples_Ext!$A:$Y,Samples_Seq!AD$2,FALSE)</f>
        <v>Yes</v>
      </c>
    </row>
    <row r="438" spans="1:31" s="17" customFormat="1" ht="13.8" hidden="1" x14ac:dyDescent="0.3">
      <c r="A438" s="17" t="s">
        <v>1465</v>
      </c>
      <c r="B438" s="17" t="s">
        <v>2260</v>
      </c>
      <c r="C438" s="17" t="s">
        <v>2096</v>
      </c>
      <c r="D438" s="17" t="s">
        <v>2097</v>
      </c>
      <c r="E438" s="17" t="s">
        <v>1465</v>
      </c>
      <c r="F438" s="64" t="str">
        <f t="shared" si="6"/>
        <v>SC553072;</v>
      </c>
      <c r="G438" s="17" t="str">
        <f>IFERROR(VLOOKUP($E438,Samples_Ext!$A:$Y,Samples_Seq!G$2,FALSE),"")</f>
        <v>Stool_104</v>
      </c>
      <c r="H438" s="17" t="str">
        <f>VLOOKUP($E438,Samples_Ext!$A:$Y,Samples_Seq!H$2,FALSE)</f>
        <v>Study</v>
      </c>
      <c r="I438" s="17" t="str">
        <f>VLOOKUP($E438,Samples_Ext!$A:$Y,Samples_Seq!I$2,FALSE)</f>
        <v>IE</v>
      </c>
      <c r="J438" s="17">
        <f>VLOOKUP($E438,Samples_Ext!$A:$Y,Samples_Seq!J$2,FALSE)</f>
        <v>104</v>
      </c>
      <c r="K438" s="17" t="str">
        <f>VLOOKUP($E438,Samples_Ext!$A:$Y,Samples_Seq!K$2,FALSE)</f>
        <v>Stool</v>
      </c>
      <c r="L438" s="17" t="str">
        <f>VLOOKUP($E438,Samples_Ext!$A:$Y,Samples_Seq!L$2,FALSE)</f>
        <v>Study</v>
      </c>
      <c r="M438" s="17" t="str">
        <f>VLOOKUP($E438,Samples_Ext!$A:$Y,Samples_Seq!M$2,FALSE)</f>
        <v>sFEMB-001-R-052</v>
      </c>
      <c r="N438" s="17" t="str">
        <f>VLOOKUP($E438,Samples_Ext!$A:$Y,Samples_Seq!N$2,FALSE)</f>
        <v>Qiagen</v>
      </c>
      <c r="O438" s="17" t="str">
        <f>VLOOKUP($E438,Samples_Ext!$A:$Y,Samples_Seq!O$2,FALSE)</f>
        <v>MagAttract PowerMicrobiome Kit</v>
      </c>
      <c r="P438" s="17" t="str">
        <f>VLOOKUP($E438,Samples_Ext!$A:$Y,Samples_Seq!P$2,FALSE)</f>
        <v>KingFisher</v>
      </c>
      <c r="Q438" s="17" t="str">
        <f>VLOOKUP($E438,Samples_Ext!$A:$Y,Samples_Seq!Q$2,FALSE)</f>
        <v>AFA</v>
      </c>
      <c r="R438" s="17" t="str">
        <f>VLOOKUP($E438,Samples_Ext!$A:$Y,Samples_Seq!R$2,FALSE)</f>
        <v>Tubes</v>
      </c>
      <c r="S438" s="17" t="str">
        <f>VLOOKUP($E438,Samples_Ext!$A:$Y,Samples_Seq!S$2,FALSE)</f>
        <v>AFA</v>
      </c>
      <c r="T438" s="17">
        <f>VLOOKUP($E438,Samples_Ext!$A:$Y,Samples_Seq!T$2,FALSE)</f>
        <v>2</v>
      </c>
      <c r="U438" s="17">
        <f>VLOOKUP($E438,Samples_Ext!$A:$Y,Samples_Seq!U$2,FALSE)</f>
        <v>140</v>
      </c>
      <c r="V438" s="17" t="str">
        <f>VLOOKUP($E438,Samples_Ext!$A:$Y,Samples_Seq!V$2,FALSE)</f>
        <v>None</v>
      </c>
      <c r="W438" s="17" t="str">
        <f>VLOOKUP($E438,Samples_Ext!$A:$Y,Samples_Seq!W$2,FALSE)</f>
        <v>D</v>
      </c>
      <c r="X438" s="17" t="str">
        <f>VLOOKUP($E438,Samples_Ext!$A:$Y,Samples_Seq!X$2,FALSE)</f>
        <v>01</v>
      </c>
      <c r="Y438" s="17" t="str">
        <f>VLOOKUP($E438,Samples_Ext!$A:$Y,Samples_Seq!Y$2,FALSE)</f>
        <v>PC21492</v>
      </c>
      <c r="Z438" s="17">
        <f>VLOOKUP($E438,Samples_Ext!$A:$Y,Samples_Seq!Z$2,FALSE)</f>
        <v>65.834800000000001</v>
      </c>
      <c r="AA438" s="17">
        <f>VLOOKUP($E438,Samples_Ext!$A:$Y,Samples_Seq!AA$2,FALSE)</f>
        <v>17</v>
      </c>
      <c r="AB438" s="17">
        <f>VLOOKUP($E438,Samples_Ext!$A:$Y,Samples_Seq!AB$2,FALSE)</f>
        <v>1119.1916000000001</v>
      </c>
      <c r="AC438" s="17" t="str">
        <f>VLOOKUP($E438,Samples_Ext!$A:$Y,Samples_Seq!AC$2,FALSE)</f>
        <v>No</v>
      </c>
      <c r="AD438" s="17" t="str">
        <f>VLOOKUP($E438,Samples_Ext!$A:$Y,Samples_Seq!AD$2,FALSE)</f>
        <v>Yes</v>
      </c>
    </row>
    <row r="439" spans="1:31" s="17" customFormat="1" ht="13.8" hidden="1" x14ac:dyDescent="0.3">
      <c r="A439" s="17" t="s">
        <v>1466</v>
      </c>
      <c r="B439" s="17" t="s">
        <v>2261</v>
      </c>
      <c r="C439" s="17" t="s">
        <v>2096</v>
      </c>
      <c r="D439" s="17" t="s">
        <v>2097</v>
      </c>
      <c r="E439" s="17" t="s">
        <v>1466</v>
      </c>
      <c r="F439" s="64" t="str">
        <f t="shared" si="6"/>
        <v>SC553073;</v>
      </c>
      <c r="G439" s="17" t="str">
        <f>IFERROR(VLOOKUP($E439,Samples_Ext!$A:$Y,Samples_Seq!G$2,FALSE),"")</f>
        <v>Stool_105</v>
      </c>
      <c r="H439" s="17" t="str">
        <f>VLOOKUP($E439,Samples_Ext!$A:$Y,Samples_Seq!H$2,FALSE)</f>
        <v>Study</v>
      </c>
      <c r="I439" s="17" t="str">
        <f>VLOOKUP($E439,Samples_Ext!$A:$Y,Samples_Seq!I$2,FALSE)</f>
        <v>IE</v>
      </c>
      <c r="J439" s="17">
        <f>VLOOKUP($E439,Samples_Ext!$A:$Y,Samples_Seq!J$2,FALSE)</f>
        <v>105</v>
      </c>
      <c r="K439" s="17" t="str">
        <f>VLOOKUP($E439,Samples_Ext!$A:$Y,Samples_Seq!K$2,FALSE)</f>
        <v>Stool</v>
      </c>
      <c r="L439" s="17" t="str">
        <f>VLOOKUP($E439,Samples_Ext!$A:$Y,Samples_Seq!L$2,FALSE)</f>
        <v>Study</v>
      </c>
      <c r="M439" s="17" t="str">
        <f>VLOOKUP($E439,Samples_Ext!$A:$Y,Samples_Seq!M$2,FALSE)</f>
        <v>sFEMB-001-R-052</v>
      </c>
      <c r="N439" s="17" t="str">
        <f>VLOOKUP($E439,Samples_Ext!$A:$Y,Samples_Seq!N$2,FALSE)</f>
        <v>Qiagen</v>
      </c>
      <c r="O439" s="17" t="str">
        <f>VLOOKUP($E439,Samples_Ext!$A:$Y,Samples_Seq!O$2,FALSE)</f>
        <v>MagAttract PowerMicrobiome Kit</v>
      </c>
      <c r="P439" s="17" t="str">
        <f>VLOOKUP($E439,Samples_Ext!$A:$Y,Samples_Seq!P$2,FALSE)</f>
        <v>KingFisher</v>
      </c>
      <c r="Q439" s="17" t="str">
        <f>VLOOKUP($E439,Samples_Ext!$A:$Y,Samples_Seq!Q$2,FALSE)</f>
        <v>AFA</v>
      </c>
      <c r="R439" s="17" t="str">
        <f>VLOOKUP($E439,Samples_Ext!$A:$Y,Samples_Seq!R$2,FALSE)</f>
        <v>Tubes</v>
      </c>
      <c r="S439" s="17" t="str">
        <f>VLOOKUP($E439,Samples_Ext!$A:$Y,Samples_Seq!S$2,FALSE)</f>
        <v>AFA</v>
      </c>
      <c r="T439" s="17">
        <f>VLOOKUP($E439,Samples_Ext!$A:$Y,Samples_Seq!T$2,FALSE)</f>
        <v>2</v>
      </c>
      <c r="U439" s="17">
        <f>VLOOKUP($E439,Samples_Ext!$A:$Y,Samples_Seq!U$2,FALSE)</f>
        <v>140</v>
      </c>
      <c r="V439" s="17" t="str">
        <f>VLOOKUP($E439,Samples_Ext!$A:$Y,Samples_Seq!V$2,FALSE)</f>
        <v>None</v>
      </c>
      <c r="W439" s="17" t="str">
        <f>VLOOKUP($E439,Samples_Ext!$A:$Y,Samples_Seq!W$2,FALSE)</f>
        <v>E</v>
      </c>
      <c r="X439" s="17" t="str">
        <f>VLOOKUP($E439,Samples_Ext!$A:$Y,Samples_Seq!X$2,FALSE)</f>
        <v>01</v>
      </c>
      <c r="Y439" s="17" t="str">
        <f>VLOOKUP($E439,Samples_Ext!$A:$Y,Samples_Seq!Y$2,FALSE)</f>
        <v>PC21492</v>
      </c>
      <c r="Z439" s="17">
        <f>VLOOKUP($E439,Samples_Ext!$A:$Y,Samples_Seq!Z$2,FALSE)</f>
        <v>56.6616</v>
      </c>
      <c r="AA439" s="17">
        <f>VLOOKUP($E439,Samples_Ext!$A:$Y,Samples_Seq!AA$2,FALSE)</f>
        <v>4.68</v>
      </c>
      <c r="AB439" s="17">
        <f>VLOOKUP($E439,Samples_Ext!$A:$Y,Samples_Seq!AB$2,FALSE)</f>
        <v>265.176288</v>
      </c>
      <c r="AC439" s="17" t="str">
        <f>VLOOKUP($E439,Samples_Ext!$A:$Y,Samples_Seq!AC$2,FALSE)</f>
        <v>No</v>
      </c>
      <c r="AD439" s="17" t="str">
        <f>VLOOKUP($E439,Samples_Ext!$A:$Y,Samples_Seq!AD$2,FALSE)</f>
        <v>Yes</v>
      </c>
    </row>
    <row r="440" spans="1:31" s="17" customFormat="1" ht="13.8" hidden="1" x14ac:dyDescent="0.3">
      <c r="A440" s="17" t="s">
        <v>1467</v>
      </c>
      <c r="B440" s="17" t="s">
        <v>2262</v>
      </c>
      <c r="C440" s="17" t="s">
        <v>2096</v>
      </c>
      <c r="D440" s="17" t="s">
        <v>2097</v>
      </c>
      <c r="E440" s="17" t="s">
        <v>1467</v>
      </c>
      <c r="F440" s="64" t="str">
        <f t="shared" si="6"/>
        <v>SC553074;</v>
      </c>
      <c r="G440" s="17" t="str">
        <f>IFERROR(VLOOKUP($E440,Samples_Ext!$A:$Y,Samples_Seq!G$2,FALSE),"")</f>
        <v>Stool_107</v>
      </c>
      <c r="H440" s="17" t="str">
        <f>VLOOKUP($E440,Samples_Ext!$A:$Y,Samples_Seq!H$2,FALSE)</f>
        <v>Study</v>
      </c>
      <c r="I440" s="17" t="str">
        <f>VLOOKUP($E440,Samples_Ext!$A:$Y,Samples_Seq!I$2,FALSE)</f>
        <v>IE</v>
      </c>
      <c r="J440" s="17">
        <f>VLOOKUP($E440,Samples_Ext!$A:$Y,Samples_Seq!J$2,FALSE)</f>
        <v>107</v>
      </c>
      <c r="K440" s="17" t="str">
        <f>VLOOKUP($E440,Samples_Ext!$A:$Y,Samples_Seq!K$2,FALSE)</f>
        <v>Stool</v>
      </c>
      <c r="L440" s="17" t="str">
        <f>VLOOKUP($E440,Samples_Ext!$A:$Y,Samples_Seq!L$2,FALSE)</f>
        <v>Study</v>
      </c>
      <c r="M440" s="17" t="str">
        <f>VLOOKUP($E440,Samples_Ext!$A:$Y,Samples_Seq!M$2,FALSE)</f>
        <v>sFEMB-001-R-052</v>
      </c>
      <c r="N440" s="17" t="str">
        <f>VLOOKUP($E440,Samples_Ext!$A:$Y,Samples_Seq!N$2,FALSE)</f>
        <v>Qiagen</v>
      </c>
      <c r="O440" s="17" t="str">
        <f>VLOOKUP($E440,Samples_Ext!$A:$Y,Samples_Seq!O$2,FALSE)</f>
        <v>MagAttract PowerMicrobiome Kit</v>
      </c>
      <c r="P440" s="17" t="str">
        <f>VLOOKUP($E440,Samples_Ext!$A:$Y,Samples_Seq!P$2,FALSE)</f>
        <v>KingFisher</v>
      </c>
      <c r="Q440" s="17" t="str">
        <f>VLOOKUP($E440,Samples_Ext!$A:$Y,Samples_Seq!Q$2,FALSE)</f>
        <v>AFA</v>
      </c>
      <c r="R440" s="17" t="str">
        <f>VLOOKUP($E440,Samples_Ext!$A:$Y,Samples_Seq!R$2,FALSE)</f>
        <v>Tubes</v>
      </c>
      <c r="S440" s="17" t="str">
        <f>VLOOKUP($E440,Samples_Ext!$A:$Y,Samples_Seq!S$2,FALSE)</f>
        <v>AFA</v>
      </c>
      <c r="T440" s="17">
        <f>VLOOKUP($E440,Samples_Ext!$A:$Y,Samples_Seq!T$2,FALSE)</f>
        <v>2</v>
      </c>
      <c r="U440" s="17">
        <f>VLOOKUP($E440,Samples_Ext!$A:$Y,Samples_Seq!U$2,FALSE)</f>
        <v>140</v>
      </c>
      <c r="V440" s="17" t="str">
        <f>VLOOKUP($E440,Samples_Ext!$A:$Y,Samples_Seq!V$2,FALSE)</f>
        <v>None</v>
      </c>
      <c r="W440" s="17" t="str">
        <f>VLOOKUP($E440,Samples_Ext!$A:$Y,Samples_Seq!W$2,FALSE)</f>
        <v>F</v>
      </c>
      <c r="X440" s="17" t="str">
        <f>VLOOKUP($E440,Samples_Ext!$A:$Y,Samples_Seq!X$2,FALSE)</f>
        <v>01</v>
      </c>
      <c r="Y440" s="17" t="str">
        <f>VLOOKUP($E440,Samples_Ext!$A:$Y,Samples_Seq!Y$2,FALSE)</f>
        <v>PC21492</v>
      </c>
      <c r="Z440" s="17">
        <f>VLOOKUP($E440,Samples_Ext!$A:$Y,Samples_Seq!Z$2,FALSE)</f>
        <v>63.966500000000003</v>
      </c>
      <c r="AA440" s="17">
        <f>VLOOKUP($E440,Samples_Ext!$A:$Y,Samples_Seq!AA$2,FALSE)</f>
        <v>10.499999999999998</v>
      </c>
      <c r="AB440" s="17">
        <f>VLOOKUP($E440,Samples_Ext!$A:$Y,Samples_Seq!AB$2,FALSE)</f>
        <v>671.64824999999996</v>
      </c>
      <c r="AC440" s="17" t="str">
        <f>VLOOKUP($E440,Samples_Ext!$A:$Y,Samples_Seq!AC$2,FALSE)</f>
        <v>No</v>
      </c>
      <c r="AD440" s="17" t="str">
        <f>VLOOKUP($E440,Samples_Ext!$A:$Y,Samples_Seq!AD$2,FALSE)</f>
        <v>Yes</v>
      </c>
    </row>
    <row r="441" spans="1:31" s="17" customFormat="1" ht="13.8" hidden="1" x14ac:dyDescent="0.3">
      <c r="A441" s="17" t="s">
        <v>1468</v>
      </c>
      <c r="B441" s="17" t="s">
        <v>2263</v>
      </c>
      <c r="C441" s="17" t="s">
        <v>2096</v>
      </c>
      <c r="D441" s="17" t="s">
        <v>2097</v>
      </c>
      <c r="E441" s="17" t="s">
        <v>1468</v>
      </c>
      <c r="F441" s="64" t="str">
        <f t="shared" si="6"/>
        <v>SC553075;</v>
      </c>
      <c r="G441" s="17" t="str">
        <f>IFERROR(VLOOKUP($E441,Samples_Ext!$A:$Y,Samples_Seq!G$2,FALSE),"")</f>
        <v>Stool_106</v>
      </c>
      <c r="H441" s="17" t="str">
        <f>VLOOKUP($E441,Samples_Ext!$A:$Y,Samples_Seq!H$2,FALSE)</f>
        <v>Study</v>
      </c>
      <c r="I441" s="17" t="str">
        <f>VLOOKUP($E441,Samples_Ext!$A:$Y,Samples_Seq!I$2,FALSE)</f>
        <v>IE</v>
      </c>
      <c r="J441" s="17">
        <f>VLOOKUP($E441,Samples_Ext!$A:$Y,Samples_Seq!J$2,FALSE)</f>
        <v>106</v>
      </c>
      <c r="K441" s="17" t="str">
        <f>VLOOKUP($E441,Samples_Ext!$A:$Y,Samples_Seq!K$2,FALSE)</f>
        <v>Stool</v>
      </c>
      <c r="L441" s="17" t="str">
        <f>VLOOKUP($E441,Samples_Ext!$A:$Y,Samples_Seq!L$2,FALSE)</f>
        <v>Study</v>
      </c>
      <c r="M441" s="17" t="str">
        <f>VLOOKUP($E441,Samples_Ext!$A:$Y,Samples_Seq!M$2,FALSE)</f>
        <v>sFEMB-001-R-052</v>
      </c>
      <c r="N441" s="17" t="str">
        <f>VLOOKUP($E441,Samples_Ext!$A:$Y,Samples_Seq!N$2,FALSE)</f>
        <v>Qiagen</v>
      </c>
      <c r="O441" s="17" t="str">
        <f>VLOOKUP($E441,Samples_Ext!$A:$Y,Samples_Seq!O$2,FALSE)</f>
        <v>MagAttract PowerMicrobiome Kit</v>
      </c>
      <c r="P441" s="17" t="str">
        <f>VLOOKUP($E441,Samples_Ext!$A:$Y,Samples_Seq!P$2,FALSE)</f>
        <v>KingFisher</v>
      </c>
      <c r="Q441" s="17" t="str">
        <f>VLOOKUP($E441,Samples_Ext!$A:$Y,Samples_Seq!Q$2,FALSE)</f>
        <v>AFA</v>
      </c>
      <c r="R441" s="17" t="str">
        <f>VLOOKUP($E441,Samples_Ext!$A:$Y,Samples_Seq!R$2,FALSE)</f>
        <v>Tubes</v>
      </c>
      <c r="S441" s="17" t="str">
        <f>VLOOKUP($E441,Samples_Ext!$A:$Y,Samples_Seq!S$2,FALSE)</f>
        <v>AFA</v>
      </c>
      <c r="T441" s="17">
        <f>VLOOKUP($E441,Samples_Ext!$A:$Y,Samples_Seq!T$2,FALSE)</f>
        <v>2</v>
      </c>
      <c r="U441" s="17">
        <f>VLOOKUP($E441,Samples_Ext!$A:$Y,Samples_Seq!U$2,FALSE)</f>
        <v>140</v>
      </c>
      <c r="V441" s="17" t="str">
        <f>VLOOKUP($E441,Samples_Ext!$A:$Y,Samples_Seq!V$2,FALSE)</f>
        <v>None</v>
      </c>
      <c r="W441" s="17" t="str">
        <f>VLOOKUP($E441,Samples_Ext!$A:$Y,Samples_Seq!W$2,FALSE)</f>
        <v>G</v>
      </c>
      <c r="X441" s="17" t="str">
        <f>VLOOKUP($E441,Samples_Ext!$A:$Y,Samples_Seq!X$2,FALSE)</f>
        <v>01</v>
      </c>
      <c r="Y441" s="17" t="str">
        <f>VLOOKUP($E441,Samples_Ext!$A:$Y,Samples_Seq!Y$2,FALSE)</f>
        <v>PC21492</v>
      </c>
      <c r="Z441" s="17">
        <f>VLOOKUP($E441,Samples_Ext!$A:$Y,Samples_Seq!Z$2,FALSE)</f>
        <v>68.634500000000003</v>
      </c>
      <c r="AA441" s="17">
        <f>VLOOKUP($E441,Samples_Ext!$A:$Y,Samples_Seq!AA$2,FALSE)</f>
        <v>14.74</v>
      </c>
      <c r="AB441" s="17">
        <f>VLOOKUP($E441,Samples_Ext!$A:$Y,Samples_Seq!AB$2,FALSE)</f>
        <v>1011.6725300000001</v>
      </c>
      <c r="AC441" s="17" t="str">
        <f>VLOOKUP($E441,Samples_Ext!$A:$Y,Samples_Seq!AC$2,FALSE)</f>
        <v>No</v>
      </c>
      <c r="AD441" s="17" t="str">
        <f>VLOOKUP($E441,Samples_Ext!$A:$Y,Samples_Seq!AD$2,FALSE)</f>
        <v>Yes</v>
      </c>
    </row>
    <row r="442" spans="1:31" s="17" customFormat="1" ht="13.8" hidden="1" x14ac:dyDescent="0.3">
      <c r="A442" s="17" t="s">
        <v>1469</v>
      </c>
      <c r="B442" s="17" t="s">
        <v>2264</v>
      </c>
      <c r="C442" s="17" t="s">
        <v>2096</v>
      </c>
      <c r="D442" s="17" t="s">
        <v>2097</v>
      </c>
      <c r="E442" s="17" t="s">
        <v>1469</v>
      </c>
      <c r="F442" s="64" t="str">
        <f t="shared" si="6"/>
        <v>SC553076;</v>
      </c>
      <c r="G442" s="17" t="str">
        <f>IFERROR(VLOOKUP($E442,Samples_Ext!$A:$Y,Samples_Seq!G$2,FALSE),"")</f>
        <v>Stool_108</v>
      </c>
      <c r="H442" s="17" t="str">
        <f>VLOOKUP($E442,Samples_Ext!$A:$Y,Samples_Seq!H$2,FALSE)</f>
        <v>Study</v>
      </c>
      <c r="I442" s="17" t="str">
        <f>VLOOKUP($E442,Samples_Ext!$A:$Y,Samples_Seq!I$2,FALSE)</f>
        <v>IE</v>
      </c>
      <c r="J442" s="17">
        <f>VLOOKUP($E442,Samples_Ext!$A:$Y,Samples_Seq!J$2,FALSE)</f>
        <v>108</v>
      </c>
      <c r="K442" s="17" t="str">
        <f>VLOOKUP($E442,Samples_Ext!$A:$Y,Samples_Seq!K$2,FALSE)</f>
        <v>Stool</v>
      </c>
      <c r="L442" s="17" t="str">
        <f>VLOOKUP($E442,Samples_Ext!$A:$Y,Samples_Seq!L$2,FALSE)</f>
        <v>Study</v>
      </c>
      <c r="M442" s="17" t="str">
        <f>VLOOKUP($E442,Samples_Ext!$A:$Y,Samples_Seq!M$2,FALSE)</f>
        <v>sFEMB-001-R-052</v>
      </c>
      <c r="N442" s="17" t="str">
        <f>VLOOKUP($E442,Samples_Ext!$A:$Y,Samples_Seq!N$2,FALSE)</f>
        <v>Qiagen</v>
      </c>
      <c r="O442" s="17" t="str">
        <f>VLOOKUP($E442,Samples_Ext!$A:$Y,Samples_Seq!O$2,FALSE)</f>
        <v>MagAttract PowerMicrobiome Kit</v>
      </c>
      <c r="P442" s="17" t="str">
        <f>VLOOKUP($E442,Samples_Ext!$A:$Y,Samples_Seq!P$2,FALSE)</f>
        <v>KingFisher</v>
      </c>
      <c r="Q442" s="17" t="str">
        <f>VLOOKUP($E442,Samples_Ext!$A:$Y,Samples_Seq!Q$2,FALSE)</f>
        <v>AFA</v>
      </c>
      <c r="R442" s="17" t="str">
        <f>VLOOKUP($E442,Samples_Ext!$A:$Y,Samples_Seq!R$2,FALSE)</f>
        <v>Tubes</v>
      </c>
      <c r="S442" s="17" t="str">
        <f>VLOOKUP($E442,Samples_Ext!$A:$Y,Samples_Seq!S$2,FALSE)</f>
        <v>AFA</v>
      </c>
      <c r="T442" s="17">
        <f>VLOOKUP($E442,Samples_Ext!$A:$Y,Samples_Seq!T$2,FALSE)</f>
        <v>2</v>
      </c>
      <c r="U442" s="17">
        <f>VLOOKUP($E442,Samples_Ext!$A:$Y,Samples_Seq!U$2,FALSE)</f>
        <v>140</v>
      </c>
      <c r="V442" s="17" t="str">
        <f>VLOOKUP($E442,Samples_Ext!$A:$Y,Samples_Seq!V$2,FALSE)</f>
        <v>None</v>
      </c>
      <c r="W442" s="17" t="str">
        <f>VLOOKUP($E442,Samples_Ext!$A:$Y,Samples_Seq!W$2,FALSE)</f>
        <v>H</v>
      </c>
      <c r="X442" s="17" t="str">
        <f>VLOOKUP($E442,Samples_Ext!$A:$Y,Samples_Seq!X$2,FALSE)</f>
        <v>01</v>
      </c>
      <c r="Y442" s="17" t="str">
        <f>VLOOKUP($E442,Samples_Ext!$A:$Y,Samples_Seq!Y$2,FALSE)</f>
        <v>PC21492</v>
      </c>
      <c r="Z442" s="17">
        <f>VLOOKUP($E442,Samples_Ext!$A:$Y,Samples_Seq!Z$2,FALSE)</f>
        <v>20.798500000000001</v>
      </c>
      <c r="AA442" s="17">
        <f>VLOOKUP($E442,Samples_Ext!$A:$Y,Samples_Seq!AA$2,FALSE)</f>
        <v>0.98999999999999977</v>
      </c>
      <c r="AB442" s="17">
        <f>VLOOKUP($E442,Samples_Ext!$A:$Y,Samples_Seq!AB$2,FALSE)</f>
        <v>20.590514999999996</v>
      </c>
      <c r="AC442" s="17" t="str">
        <f>VLOOKUP($E442,Samples_Ext!$A:$Y,Samples_Seq!AC$2,FALSE)</f>
        <v>No</v>
      </c>
      <c r="AD442" s="17" t="str">
        <f>VLOOKUP($E442,Samples_Ext!$A:$Y,Samples_Seq!AD$2,FALSE)</f>
        <v>Yes</v>
      </c>
    </row>
    <row r="443" spans="1:31" s="17" customFormat="1" ht="13.8" hidden="1" x14ac:dyDescent="0.3">
      <c r="A443" s="17" t="s">
        <v>1470</v>
      </c>
      <c r="B443" s="17" t="s">
        <v>2265</v>
      </c>
      <c r="C443" s="17" t="s">
        <v>2096</v>
      </c>
      <c r="D443" s="17" t="s">
        <v>2097</v>
      </c>
      <c r="E443" s="17" t="s">
        <v>1470</v>
      </c>
      <c r="F443" s="64" t="str">
        <f t="shared" si="6"/>
        <v>SC553077;</v>
      </c>
      <c r="G443" s="17" t="str">
        <f>IFERROR(VLOOKUP($E443,Samples_Ext!$A:$Y,Samples_Seq!G$2,FALSE),"")</f>
        <v>Stool_109</v>
      </c>
      <c r="H443" s="17" t="str">
        <f>VLOOKUP($E443,Samples_Ext!$A:$Y,Samples_Seq!H$2,FALSE)</f>
        <v>Study</v>
      </c>
      <c r="I443" s="17" t="str">
        <f>VLOOKUP($E443,Samples_Ext!$A:$Y,Samples_Seq!I$2,FALSE)</f>
        <v>IE</v>
      </c>
      <c r="J443" s="17">
        <f>VLOOKUP($E443,Samples_Ext!$A:$Y,Samples_Seq!J$2,FALSE)</f>
        <v>109</v>
      </c>
      <c r="K443" s="17" t="str">
        <f>VLOOKUP($E443,Samples_Ext!$A:$Y,Samples_Seq!K$2,FALSE)</f>
        <v>Stool</v>
      </c>
      <c r="L443" s="17" t="str">
        <f>VLOOKUP($E443,Samples_Ext!$A:$Y,Samples_Seq!L$2,FALSE)</f>
        <v>Study</v>
      </c>
      <c r="M443" s="17" t="str">
        <f>VLOOKUP($E443,Samples_Ext!$A:$Y,Samples_Seq!M$2,FALSE)</f>
        <v>sFEMB-001-R-052</v>
      </c>
      <c r="N443" s="17" t="str">
        <f>VLOOKUP($E443,Samples_Ext!$A:$Y,Samples_Seq!N$2,FALSE)</f>
        <v>Qiagen</v>
      </c>
      <c r="O443" s="17" t="str">
        <f>VLOOKUP($E443,Samples_Ext!$A:$Y,Samples_Seq!O$2,FALSE)</f>
        <v>MagAttract PowerMicrobiome Kit</v>
      </c>
      <c r="P443" s="17" t="str">
        <f>VLOOKUP($E443,Samples_Ext!$A:$Y,Samples_Seq!P$2,FALSE)</f>
        <v>KingFisher</v>
      </c>
      <c r="Q443" s="17" t="str">
        <f>VLOOKUP($E443,Samples_Ext!$A:$Y,Samples_Seq!Q$2,FALSE)</f>
        <v>AFA</v>
      </c>
      <c r="R443" s="17" t="str">
        <f>VLOOKUP($E443,Samples_Ext!$A:$Y,Samples_Seq!R$2,FALSE)</f>
        <v>Tubes</v>
      </c>
      <c r="S443" s="17" t="str">
        <f>VLOOKUP($E443,Samples_Ext!$A:$Y,Samples_Seq!S$2,FALSE)</f>
        <v>AFA</v>
      </c>
      <c r="T443" s="17">
        <f>VLOOKUP($E443,Samples_Ext!$A:$Y,Samples_Seq!T$2,FALSE)</f>
        <v>2</v>
      </c>
      <c r="U443" s="17">
        <f>VLOOKUP($E443,Samples_Ext!$A:$Y,Samples_Seq!U$2,FALSE)</f>
        <v>140</v>
      </c>
      <c r="V443" s="17" t="str">
        <f>VLOOKUP($E443,Samples_Ext!$A:$Y,Samples_Seq!V$2,FALSE)</f>
        <v>None</v>
      </c>
      <c r="W443" s="17" t="str">
        <f>VLOOKUP($E443,Samples_Ext!$A:$Y,Samples_Seq!W$2,FALSE)</f>
        <v>A</v>
      </c>
      <c r="X443" s="17" t="str">
        <f>VLOOKUP($E443,Samples_Ext!$A:$Y,Samples_Seq!X$2,FALSE)</f>
        <v>02</v>
      </c>
      <c r="Y443" s="17" t="str">
        <f>VLOOKUP($E443,Samples_Ext!$A:$Y,Samples_Seq!Y$2,FALSE)</f>
        <v>PC21492</v>
      </c>
      <c r="Z443" s="17">
        <f>VLOOKUP($E443,Samples_Ext!$A:$Y,Samples_Seq!Z$2,FALSE)</f>
        <v>72.604600000000005</v>
      </c>
      <c r="AA443" s="17">
        <f>VLOOKUP($E443,Samples_Ext!$A:$Y,Samples_Seq!AA$2,FALSE)</f>
        <v>12.029999999999998</v>
      </c>
      <c r="AB443" s="17">
        <f>VLOOKUP($E443,Samples_Ext!$A:$Y,Samples_Seq!AB$2,FALSE)</f>
        <v>873.43333799999994</v>
      </c>
      <c r="AC443" s="17" t="str">
        <f>VLOOKUP($E443,Samples_Ext!$A:$Y,Samples_Seq!AC$2,FALSE)</f>
        <v>No</v>
      </c>
      <c r="AD443" s="17" t="str">
        <f>VLOOKUP($E443,Samples_Ext!$A:$Y,Samples_Seq!AD$2,FALSE)</f>
        <v>Yes</v>
      </c>
    </row>
    <row r="444" spans="1:31" s="17" customFormat="1" ht="13.8" hidden="1" x14ac:dyDescent="0.3">
      <c r="A444" s="17" t="s">
        <v>1471</v>
      </c>
      <c r="B444" s="17" t="s">
        <v>2266</v>
      </c>
      <c r="C444" s="17" t="s">
        <v>2096</v>
      </c>
      <c r="D444" s="17" t="s">
        <v>2097</v>
      </c>
      <c r="E444" s="17" t="s">
        <v>1471</v>
      </c>
      <c r="F444" s="64" t="str">
        <f t="shared" si="6"/>
        <v>SC553078;</v>
      </c>
      <c r="G444" s="17" t="str">
        <f>IFERROR(VLOOKUP($E444,Samples_Ext!$A:$Y,Samples_Seq!G$2,FALSE),"")</f>
        <v>Stool_110</v>
      </c>
      <c r="H444" s="17" t="str">
        <f>VLOOKUP($E444,Samples_Ext!$A:$Y,Samples_Seq!H$2,FALSE)</f>
        <v>Study</v>
      </c>
      <c r="I444" s="17" t="str">
        <f>VLOOKUP($E444,Samples_Ext!$A:$Y,Samples_Seq!I$2,FALSE)</f>
        <v>IE</v>
      </c>
      <c r="J444" s="17">
        <f>VLOOKUP($E444,Samples_Ext!$A:$Y,Samples_Seq!J$2,FALSE)</f>
        <v>110</v>
      </c>
      <c r="K444" s="17" t="str">
        <f>VLOOKUP($E444,Samples_Ext!$A:$Y,Samples_Seq!K$2,FALSE)</f>
        <v>Stool</v>
      </c>
      <c r="L444" s="17" t="str">
        <f>VLOOKUP($E444,Samples_Ext!$A:$Y,Samples_Seq!L$2,FALSE)</f>
        <v>Study</v>
      </c>
      <c r="M444" s="17" t="str">
        <f>VLOOKUP($E444,Samples_Ext!$A:$Y,Samples_Seq!M$2,FALSE)</f>
        <v>sFEMB-001-R-052</v>
      </c>
      <c r="N444" s="17" t="str">
        <f>VLOOKUP($E444,Samples_Ext!$A:$Y,Samples_Seq!N$2,FALSE)</f>
        <v>Qiagen</v>
      </c>
      <c r="O444" s="17" t="str">
        <f>VLOOKUP($E444,Samples_Ext!$A:$Y,Samples_Seq!O$2,FALSE)</f>
        <v>MagAttract PowerMicrobiome Kit</v>
      </c>
      <c r="P444" s="17" t="str">
        <f>VLOOKUP($E444,Samples_Ext!$A:$Y,Samples_Seq!P$2,FALSE)</f>
        <v>KingFisher</v>
      </c>
      <c r="Q444" s="17" t="str">
        <f>VLOOKUP($E444,Samples_Ext!$A:$Y,Samples_Seq!Q$2,FALSE)</f>
        <v>AFA</v>
      </c>
      <c r="R444" s="17" t="str">
        <f>VLOOKUP($E444,Samples_Ext!$A:$Y,Samples_Seq!R$2,FALSE)</f>
        <v>Tubes</v>
      </c>
      <c r="S444" s="17" t="str">
        <f>VLOOKUP($E444,Samples_Ext!$A:$Y,Samples_Seq!S$2,FALSE)</f>
        <v>AFA</v>
      </c>
      <c r="T444" s="17">
        <f>VLOOKUP($E444,Samples_Ext!$A:$Y,Samples_Seq!T$2,FALSE)</f>
        <v>2</v>
      </c>
      <c r="U444" s="17">
        <f>VLOOKUP($E444,Samples_Ext!$A:$Y,Samples_Seq!U$2,FALSE)</f>
        <v>140</v>
      </c>
      <c r="V444" s="17" t="str">
        <f>VLOOKUP($E444,Samples_Ext!$A:$Y,Samples_Seq!V$2,FALSE)</f>
        <v>None</v>
      </c>
      <c r="W444" s="17" t="str">
        <f>VLOOKUP($E444,Samples_Ext!$A:$Y,Samples_Seq!W$2,FALSE)</f>
        <v>B</v>
      </c>
      <c r="X444" s="17" t="str">
        <f>VLOOKUP($E444,Samples_Ext!$A:$Y,Samples_Seq!X$2,FALSE)</f>
        <v>02</v>
      </c>
      <c r="Y444" s="17" t="str">
        <f>VLOOKUP($E444,Samples_Ext!$A:$Y,Samples_Seq!Y$2,FALSE)</f>
        <v>PC21492</v>
      </c>
      <c r="Z444" s="17">
        <f>VLOOKUP($E444,Samples_Ext!$A:$Y,Samples_Seq!Z$2,FALSE)</f>
        <v>76.096100000000007</v>
      </c>
      <c r="AA444" s="17">
        <f>VLOOKUP($E444,Samples_Ext!$A:$Y,Samples_Seq!AA$2,FALSE)</f>
        <v>13.809999999999997</v>
      </c>
      <c r="AB444" s="17">
        <f>VLOOKUP($E444,Samples_Ext!$A:$Y,Samples_Seq!AB$2,FALSE)</f>
        <v>1050.8871409999999</v>
      </c>
      <c r="AC444" s="17" t="str">
        <f>VLOOKUP($E444,Samples_Ext!$A:$Y,Samples_Seq!AC$2,FALSE)</f>
        <v>No</v>
      </c>
      <c r="AD444" s="17" t="str">
        <f>VLOOKUP($E444,Samples_Ext!$A:$Y,Samples_Seq!AD$2,FALSE)</f>
        <v>Yes</v>
      </c>
    </row>
    <row r="445" spans="1:31" s="17" customFormat="1" ht="13.8" hidden="1" x14ac:dyDescent="0.3">
      <c r="A445" s="17" t="s">
        <v>1477</v>
      </c>
      <c r="B445" s="17" t="s">
        <v>2272</v>
      </c>
      <c r="C445" s="17" t="s">
        <v>2096</v>
      </c>
      <c r="D445" s="17" t="s">
        <v>2097</v>
      </c>
      <c r="E445" s="17" t="s">
        <v>1477</v>
      </c>
      <c r="F445" s="64" t="str">
        <f t="shared" si="6"/>
        <v>SC553084;</v>
      </c>
      <c r="G445" s="17" t="str">
        <f>IFERROR(VLOOKUP($E445,Samples_Ext!$A:$Y,Samples_Seq!G$2,FALSE),"")</f>
        <v>Stool_64</v>
      </c>
      <c r="H445" s="17" t="str">
        <f>VLOOKUP($E445,Samples_Ext!$A:$Y,Samples_Seq!H$2,FALSE)</f>
        <v>Study</v>
      </c>
      <c r="I445" s="17" t="str">
        <f>VLOOKUP($E445,Samples_Ext!$A:$Y,Samples_Seq!I$2,FALSE)</f>
        <v>IE</v>
      </c>
      <c r="J445" s="17">
        <f>VLOOKUP($E445,Samples_Ext!$A:$Y,Samples_Seq!J$2,FALSE)</f>
        <v>64</v>
      </c>
      <c r="K445" s="17" t="str">
        <f>VLOOKUP($E445,Samples_Ext!$A:$Y,Samples_Seq!K$2,FALSE)</f>
        <v>Stool</v>
      </c>
      <c r="L445" s="17" t="str">
        <f>VLOOKUP($E445,Samples_Ext!$A:$Y,Samples_Seq!L$2,FALSE)</f>
        <v>Study</v>
      </c>
      <c r="M445" s="17" t="str">
        <f>VLOOKUP($E445,Samples_Ext!$A:$Y,Samples_Seq!M$2,FALSE)</f>
        <v>sFEMB-001-R-053</v>
      </c>
      <c r="N445" s="17" t="str">
        <f>VLOOKUP($E445,Samples_Ext!$A:$Y,Samples_Seq!N$2,FALSE)</f>
        <v>Qiagen</v>
      </c>
      <c r="O445" s="17" t="str">
        <f>VLOOKUP($E445,Samples_Ext!$A:$Y,Samples_Seq!O$2,FALSE)</f>
        <v>DNeasy PowerSoil Pro kit</v>
      </c>
      <c r="P445" s="17" t="str">
        <f>VLOOKUP($E445,Samples_Ext!$A:$Y,Samples_Seq!P$2,FALSE)</f>
        <v>None</v>
      </c>
      <c r="Q445" s="17" t="str">
        <f>VLOOKUP($E445,Samples_Ext!$A:$Y,Samples_Seq!Q$2,FALSE)</f>
        <v>AFA</v>
      </c>
      <c r="R445" s="17" t="str">
        <f>VLOOKUP($E445,Samples_Ext!$A:$Y,Samples_Seq!R$2,FALSE)</f>
        <v>Tubes</v>
      </c>
      <c r="S445" s="17" t="str">
        <f>VLOOKUP($E445,Samples_Ext!$A:$Y,Samples_Seq!S$2,FALSE)</f>
        <v>AFA</v>
      </c>
      <c r="T445" s="17">
        <f>VLOOKUP($E445,Samples_Ext!$A:$Y,Samples_Seq!T$2,FALSE)</f>
        <v>2</v>
      </c>
      <c r="U445" s="17">
        <f>VLOOKUP($E445,Samples_Ext!$A:$Y,Samples_Seq!U$2,FALSE)</f>
        <v>140</v>
      </c>
      <c r="V445" s="17" t="str">
        <f>VLOOKUP($E445,Samples_Ext!$A:$Y,Samples_Seq!V$2,FALSE)</f>
        <v>None</v>
      </c>
      <c r="W445" s="17" t="str">
        <f>VLOOKUP($E445,Samples_Ext!$A:$Y,Samples_Seq!W$2,FALSE)</f>
        <v>B</v>
      </c>
      <c r="X445" s="17" t="str">
        <f>VLOOKUP($E445,Samples_Ext!$A:$Y,Samples_Seq!X$2,FALSE)</f>
        <v>01</v>
      </c>
      <c r="Y445" s="17" t="str">
        <f>VLOOKUP($E445,Samples_Ext!$A:$Y,Samples_Seq!Y$2,FALSE)</f>
        <v>PC21493</v>
      </c>
      <c r="Z445" s="17">
        <f>VLOOKUP($E445,Samples_Ext!$A:$Y,Samples_Seq!Z$2,FALSE)</f>
        <v>117.9431</v>
      </c>
      <c r="AA445" s="17">
        <f>VLOOKUP($E445,Samples_Ext!$A:$Y,Samples_Seq!AA$2,FALSE)</f>
        <v>41.45</v>
      </c>
      <c r="AB445" s="17">
        <f>VLOOKUP($E445,Samples_Ext!$A:$Y,Samples_Seq!AB$2,FALSE)</f>
        <v>4888.7414950000002</v>
      </c>
      <c r="AC445" s="17" t="str">
        <f>VLOOKUP($E445,Samples_Ext!$A:$Y,Samples_Seq!AC$2,FALSE)</f>
        <v>No</v>
      </c>
      <c r="AD445" s="17" t="str">
        <f>VLOOKUP($E445,Samples_Ext!$A:$Y,Samples_Seq!AD$2,FALSE)</f>
        <v>Yes</v>
      </c>
      <c r="AE445" s="17" t="s">
        <v>1669</v>
      </c>
    </row>
    <row r="446" spans="1:31" s="17" customFormat="1" ht="13.8" hidden="1" x14ac:dyDescent="0.3">
      <c r="A446" s="17" t="s">
        <v>1481</v>
      </c>
      <c r="B446" s="17" t="s">
        <v>2276</v>
      </c>
      <c r="C446" s="17" t="s">
        <v>2096</v>
      </c>
      <c r="D446" s="17" t="s">
        <v>2097</v>
      </c>
      <c r="E446" s="17" t="s">
        <v>1481</v>
      </c>
      <c r="F446" s="64" t="str">
        <f t="shared" si="6"/>
        <v>SC553088;</v>
      </c>
      <c r="G446" s="17" t="str">
        <f>IFERROR(VLOOKUP($E446,Samples_Ext!$A:$Y,Samples_Seq!G$2,FALSE),"")</f>
        <v>Stool_63</v>
      </c>
      <c r="H446" s="17" t="str">
        <f>VLOOKUP($E446,Samples_Ext!$A:$Y,Samples_Seq!H$2,FALSE)</f>
        <v>Study</v>
      </c>
      <c r="I446" s="17" t="str">
        <f>VLOOKUP($E446,Samples_Ext!$A:$Y,Samples_Seq!I$2,FALSE)</f>
        <v>IE</v>
      </c>
      <c r="J446" s="17">
        <f>VLOOKUP($E446,Samples_Ext!$A:$Y,Samples_Seq!J$2,FALSE)</f>
        <v>63</v>
      </c>
      <c r="K446" s="17" t="str">
        <f>VLOOKUP($E446,Samples_Ext!$A:$Y,Samples_Seq!K$2,FALSE)</f>
        <v>Stool</v>
      </c>
      <c r="L446" s="17" t="str">
        <f>VLOOKUP($E446,Samples_Ext!$A:$Y,Samples_Seq!L$2,FALSE)</f>
        <v>Study</v>
      </c>
      <c r="M446" s="17" t="str">
        <f>VLOOKUP($E446,Samples_Ext!$A:$Y,Samples_Seq!M$2,FALSE)</f>
        <v>sFEMB-001-R-054</v>
      </c>
      <c r="N446" s="17" t="str">
        <f>VLOOKUP($E446,Samples_Ext!$A:$Y,Samples_Seq!N$2,FALSE)</f>
        <v>ZymoResearch</v>
      </c>
      <c r="O446" s="17" t="str">
        <f>VLOOKUP($E446,Samples_Ext!$A:$Y,Samples_Seq!O$2,FALSE)</f>
        <v>96 MagBead DNA Extraction Kit</v>
      </c>
      <c r="P446" s="17" t="str">
        <f>VLOOKUP($E446,Samples_Ext!$A:$Y,Samples_Seq!P$2,FALSE)</f>
        <v>None</v>
      </c>
      <c r="Q446" s="17" t="str">
        <f>VLOOKUP($E446,Samples_Ext!$A:$Y,Samples_Seq!Q$2,FALSE)</f>
        <v>AFA</v>
      </c>
      <c r="R446" s="17" t="str">
        <f>VLOOKUP($E446,Samples_Ext!$A:$Y,Samples_Seq!R$2,FALSE)</f>
        <v>Tubes</v>
      </c>
      <c r="S446" s="17" t="str">
        <f>VLOOKUP($E446,Samples_Ext!$A:$Y,Samples_Seq!S$2,FALSE)</f>
        <v>AFA</v>
      </c>
      <c r="T446" s="17">
        <f>VLOOKUP($E446,Samples_Ext!$A:$Y,Samples_Seq!T$2,FALSE)</f>
        <v>2</v>
      </c>
      <c r="U446" s="17">
        <f>VLOOKUP($E446,Samples_Ext!$A:$Y,Samples_Seq!U$2,FALSE)</f>
        <v>140</v>
      </c>
      <c r="V446" s="17" t="str">
        <f>VLOOKUP($E446,Samples_Ext!$A:$Y,Samples_Seq!V$2,FALSE)</f>
        <v>None</v>
      </c>
      <c r="W446" s="17" t="str">
        <f>VLOOKUP($E446,Samples_Ext!$A:$Y,Samples_Seq!W$2,FALSE)</f>
        <v>B</v>
      </c>
      <c r="X446" s="17" t="str">
        <f>VLOOKUP($E446,Samples_Ext!$A:$Y,Samples_Seq!X$2,FALSE)</f>
        <v>01</v>
      </c>
      <c r="Y446" s="17" t="str">
        <f>VLOOKUP($E446,Samples_Ext!$A:$Y,Samples_Seq!Y$2,FALSE)</f>
        <v>PC21494</v>
      </c>
      <c r="Z446" s="17">
        <f>VLOOKUP($E446,Samples_Ext!$A:$Y,Samples_Seq!Z$2,FALSE)</f>
        <v>43.342799999999997</v>
      </c>
      <c r="AA446" s="17">
        <f>VLOOKUP($E446,Samples_Ext!$A:$Y,Samples_Seq!AA$2,FALSE)</f>
        <v>1.87</v>
      </c>
      <c r="AB446" s="17">
        <f>VLOOKUP($E446,Samples_Ext!$A:$Y,Samples_Seq!AB$2,FALSE)</f>
        <v>81.051035999999996</v>
      </c>
      <c r="AC446" s="17" t="str">
        <f>VLOOKUP($E446,Samples_Ext!$A:$Y,Samples_Seq!AC$2,FALSE)</f>
        <v>No</v>
      </c>
      <c r="AD446" s="17" t="str">
        <f>VLOOKUP($E446,Samples_Ext!$A:$Y,Samples_Seq!AD$2,FALSE)</f>
        <v>Yes</v>
      </c>
    </row>
    <row r="447" spans="1:31" s="17" customFormat="1" ht="13.8" hidden="1" x14ac:dyDescent="0.3">
      <c r="A447" s="17" t="s">
        <v>1485</v>
      </c>
      <c r="B447" s="17" t="s">
        <v>2280</v>
      </c>
      <c r="C447" s="17" t="s">
        <v>2096</v>
      </c>
      <c r="D447" s="17" t="s">
        <v>2097</v>
      </c>
      <c r="E447" s="17" t="s">
        <v>1485</v>
      </c>
      <c r="F447" s="64" t="str">
        <f t="shared" si="6"/>
        <v>SC553092;</v>
      </c>
      <c r="G447" s="17" t="str">
        <f>IFERROR(VLOOKUP($E447,Samples_Ext!$A:$Y,Samples_Seq!G$2,FALSE),"")</f>
        <v>Stool_97</v>
      </c>
      <c r="H447" s="17" t="str">
        <f>VLOOKUP($E447,Samples_Ext!$A:$Y,Samples_Seq!H$2,FALSE)</f>
        <v>Study</v>
      </c>
      <c r="I447" s="17" t="str">
        <f>VLOOKUP($E447,Samples_Ext!$A:$Y,Samples_Seq!I$2,FALSE)</f>
        <v>IE</v>
      </c>
      <c r="J447" s="17">
        <f>VLOOKUP($E447,Samples_Ext!$A:$Y,Samples_Seq!J$2,FALSE)</f>
        <v>97</v>
      </c>
      <c r="K447" s="17" t="str">
        <f>VLOOKUP($E447,Samples_Ext!$A:$Y,Samples_Seq!K$2,FALSE)</f>
        <v>Stool</v>
      </c>
      <c r="L447" s="17" t="str">
        <f>VLOOKUP($E447,Samples_Ext!$A:$Y,Samples_Seq!L$2,FALSE)</f>
        <v>Study</v>
      </c>
      <c r="M447" s="17" t="str">
        <f>VLOOKUP($E447,Samples_Ext!$A:$Y,Samples_Seq!M$2,FALSE)</f>
        <v>sFEMB-001-R-055</v>
      </c>
      <c r="N447" s="17" t="str">
        <f>VLOOKUP($E447,Samples_Ext!$A:$Y,Samples_Seq!N$2,FALSE)</f>
        <v>ThermoFisher</v>
      </c>
      <c r="O447" s="17" t="str">
        <f>VLOOKUP($E447,Samples_Ext!$A:$Y,Samples_Seq!O$2,FALSE)</f>
        <v>MagMax Microbiome Ultra Kit</v>
      </c>
      <c r="P447" s="17" t="str">
        <f>VLOOKUP($E447,Samples_Ext!$A:$Y,Samples_Seq!P$2,FALSE)</f>
        <v>KingFisher</v>
      </c>
      <c r="Q447" s="17" t="str">
        <f>VLOOKUP($E447,Samples_Ext!$A:$Y,Samples_Seq!Q$2,FALSE)</f>
        <v>AFA</v>
      </c>
      <c r="R447" s="17" t="str">
        <f>VLOOKUP($E447,Samples_Ext!$A:$Y,Samples_Seq!R$2,FALSE)</f>
        <v>Tubes</v>
      </c>
      <c r="S447" s="17" t="str">
        <f>VLOOKUP($E447,Samples_Ext!$A:$Y,Samples_Seq!S$2,FALSE)</f>
        <v>AFA</v>
      </c>
      <c r="T447" s="17">
        <f>VLOOKUP($E447,Samples_Ext!$A:$Y,Samples_Seq!T$2,FALSE)</f>
        <v>2</v>
      </c>
      <c r="U447" s="17">
        <f>VLOOKUP($E447,Samples_Ext!$A:$Y,Samples_Seq!U$2,FALSE)</f>
        <v>140</v>
      </c>
      <c r="V447" s="17" t="str">
        <f>VLOOKUP($E447,Samples_Ext!$A:$Y,Samples_Seq!V$2,FALSE)</f>
        <v>None</v>
      </c>
      <c r="W447" s="17" t="str">
        <f>VLOOKUP($E447,Samples_Ext!$A:$Y,Samples_Seq!W$2,FALSE)</f>
        <v>B</v>
      </c>
      <c r="X447" s="17" t="str">
        <f>VLOOKUP($E447,Samples_Ext!$A:$Y,Samples_Seq!X$2,FALSE)</f>
        <v>01</v>
      </c>
      <c r="Y447" s="17" t="str">
        <f>VLOOKUP($E447,Samples_Ext!$A:$Y,Samples_Seq!Y$2,FALSE)</f>
        <v>PC21495</v>
      </c>
      <c r="Z447" s="17">
        <f>VLOOKUP($E447,Samples_Ext!$A:$Y,Samples_Seq!Z$2,FALSE)</f>
        <v>148.89619999999999</v>
      </c>
      <c r="AA447" s="17">
        <f>VLOOKUP($E447,Samples_Ext!$A:$Y,Samples_Seq!AA$2,FALSE)</f>
        <v>30.98</v>
      </c>
      <c r="AB447" s="17">
        <f>VLOOKUP($E447,Samples_Ext!$A:$Y,Samples_Seq!AB$2,FALSE)</f>
        <v>4612.8042759999998</v>
      </c>
      <c r="AC447" s="17" t="str">
        <f>VLOOKUP($E447,Samples_Ext!$A:$Y,Samples_Seq!AC$2,FALSE)</f>
        <v>No</v>
      </c>
      <c r="AD447" s="17" t="str">
        <f>VLOOKUP($E447,Samples_Ext!$A:$Y,Samples_Seq!AD$2,FALSE)</f>
        <v>Yes</v>
      </c>
    </row>
    <row r="448" spans="1:31" s="17" customFormat="1" ht="13.8" hidden="1" x14ac:dyDescent="0.3">
      <c r="A448" s="17" t="s">
        <v>1730</v>
      </c>
      <c r="B448" s="17" t="s">
        <v>1731</v>
      </c>
      <c r="C448" s="17" t="s">
        <v>1715</v>
      </c>
      <c r="D448" s="17" t="s">
        <v>1716</v>
      </c>
      <c r="E448" s="17" t="s">
        <v>177</v>
      </c>
      <c r="F448" s="64" t="str">
        <f t="shared" si="6"/>
        <v>SC249362;</v>
      </c>
      <c r="G448" s="17" t="str">
        <f>IFERROR(VLOOKUP($E448,Samples_Ext!$A:$Y,Samples_Seq!G$2,FALSE),"")</f>
        <v>ZymoC (D6300)_24</v>
      </c>
      <c r="H448" s="17" t="str">
        <f>VLOOKUP($E448,Samples_Ext!$A:$Y,Samples_Seq!H$2,FALSE)</f>
        <v>Ext.Control</v>
      </c>
      <c r="I448" s="17" t="s">
        <v>1009</v>
      </c>
      <c r="J448" s="17">
        <f>VLOOKUP($E448,Samples_Ext!$A:$Y,Samples_Seq!J$2,FALSE)</f>
        <v>24</v>
      </c>
      <c r="K448" s="17" t="str">
        <f>VLOOKUP($E448,Samples_Ext!$A:$Y,Samples_Seq!K$2,FALSE)</f>
        <v>Zymo.Ext</v>
      </c>
      <c r="L448" s="17" t="str">
        <f>VLOOKUP($E448,Samples_Ext!$A:$Y,Samples_Seq!L$2,FALSE)</f>
        <v>D6300</v>
      </c>
      <c r="M448" s="17" t="str">
        <f>VLOOKUP($E448,Samples_Ext!$A:$Y,Samples_Seq!M$2,FALSE)</f>
        <v>sFEMB-001-R-002</v>
      </c>
      <c r="N448" s="17" t="str">
        <f>VLOOKUP($E448,Samples_Ext!$A:$Y,Samples_Seq!N$2,FALSE)</f>
        <v>Qiagen</v>
      </c>
      <c r="O448" s="17" t="str">
        <f>VLOOKUP($E448,Samples_Ext!$A:$Y,Samples_Seq!O$2,FALSE)</f>
        <v>DSP Virus</v>
      </c>
      <c r="P448" s="17" t="str">
        <f>VLOOKUP($E448,Samples_Ext!$A:$Y,Samples_Seq!P$2,FALSE)</f>
        <v>QIASymphony</v>
      </c>
      <c r="Q448" s="17" t="str">
        <f>VLOOKUP($E448,Samples_Ext!$A:$Y,Samples_Seq!Q$2,FALSE)</f>
        <v>Vertical</v>
      </c>
      <c r="R448" s="17" t="str">
        <f>VLOOKUP($E448,Samples_Ext!$A:$Y,Samples_Seq!R$2,FALSE)</f>
        <v>Tubes</v>
      </c>
      <c r="S448" s="17" t="str">
        <f>VLOOKUP($E448,Samples_Ext!$A:$Y,Samples_Seq!S$2,FALSE)</f>
        <v>None</v>
      </c>
      <c r="T448" s="17" t="str">
        <f>VLOOKUP($E448,Samples_Ext!$A:$Y,Samples_Seq!T$2,FALSE)</f>
        <v>None</v>
      </c>
      <c r="U448" s="17" t="str">
        <f>VLOOKUP($E448,Samples_Ext!$A:$Y,Samples_Seq!U$2,FALSE)</f>
        <v>None</v>
      </c>
      <c r="V448" s="17" t="str">
        <f>VLOOKUP($E448,Samples_Ext!$A:$Y,Samples_Seq!V$2,FALSE)</f>
        <v>None</v>
      </c>
      <c r="W448" s="17" t="str">
        <f>VLOOKUP($E448,Samples_Ext!$A:$Y,Samples_Seq!W$2,FALSE)</f>
        <v>E</v>
      </c>
      <c r="X448" s="17" t="str">
        <f>VLOOKUP($E448,Samples_Ext!$A:$Y,Samples_Seq!X$2,FALSE)</f>
        <v>01</v>
      </c>
      <c r="Y448" s="17" t="str">
        <f>VLOOKUP($E448,Samples_Ext!$A:$Y,Samples_Seq!Y$2,FALSE)</f>
        <v>PC01715</v>
      </c>
      <c r="Z448" s="17">
        <f>VLOOKUP($E448,Samples_Ext!$A:$Y,Samples_Seq!Z$2,FALSE)</f>
        <v>0</v>
      </c>
      <c r="AA448" s="17" t="e">
        <f>VLOOKUP($E448,Samples_Ext!$A:$Y,Samples_Seq!AA$2,FALSE)</f>
        <v>#DIV/0!</v>
      </c>
      <c r="AB448" s="17">
        <f>VLOOKUP($E448,Samples_Ext!$A:$Y,Samples_Seq!AB$2,FALSE)</f>
        <v>0</v>
      </c>
      <c r="AC448" s="17" t="str">
        <f>VLOOKUP($E448,Samples_Ext!$A:$Y,Samples_Seq!AC$2,FALSE)</f>
        <v>Yes</v>
      </c>
      <c r="AD448" s="17" t="str">
        <f>VLOOKUP($E448,Samples_Ext!$A:$Y,Samples_Seq!AD$2,FALSE)</f>
        <v>No</v>
      </c>
    </row>
    <row r="449" spans="1:30" s="17" customFormat="1" ht="13.8" hidden="1" x14ac:dyDescent="0.3">
      <c r="A449" s="17" t="s">
        <v>1971</v>
      </c>
      <c r="B449" s="17" t="s">
        <v>1972</v>
      </c>
      <c r="C449" s="17" t="s">
        <v>1969</v>
      </c>
      <c r="D449" s="17" t="s">
        <v>1970</v>
      </c>
      <c r="E449" s="17" t="s">
        <v>177</v>
      </c>
      <c r="F449" s="64" t="str">
        <f t="shared" si="6"/>
        <v>SC249362;</v>
      </c>
      <c r="G449" s="17" t="str">
        <f>IFERROR(VLOOKUP($E449,Samples_Ext!$A:$Y,Samples_Seq!G$2,FALSE),"")</f>
        <v>ZymoC (D6300)_24</v>
      </c>
      <c r="H449" s="17" t="str">
        <f>VLOOKUP($E449,Samples_Ext!$A:$Y,Samples_Seq!H$2,FALSE)</f>
        <v>Ext.Control</v>
      </c>
      <c r="I449" s="17" t="s">
        <v>1009</v>
      </c>
      <c r="J449" s="17">
        <f>VLOOKUP($E449,Samples_Ext!$A:$Y,Samples_Seq!J$2,FALSE)</f>
        <v>24</v>
      </c>
      <c r="K449" s="17" t="str">
        <f>VLOOKUP($E449,Samples_Ext!$A:$Y,Samples_Seq!K$2,FALSE)</f>
        <v>Zymo.Ext</v>
      </c>
      <c r="L449" s="17" t="str">
        <f>VLOOKUP($E449,Samples_Ext!$A:$Y,Samples_Seq!L$2,FALSE)</f>
        <v>D6300</v>
      </c>
      <c r="M449" s="17" t="str">
        <f>VLOOKUP($E449,Samples_Ext!$A:$Y,Samples_Seq!M$2,FALSE)</f>
        <v>sFEMB-001-R-002</v>
      </c>
      <c r="N449" s="17" t="str">
        <f>VLOOKUP($E449,Samples_Ext!$A:$Y,Samples_Seq!N$2,FALSE)</f>
        <v>Qiagen</v>
      </c>
      <c r="O449" s="17" t="str">
        <f>VLOOKUP($E449,Samples_Ext!$A:$Y,Samples_Seq!O$2,FALSE)</f>
        <v>DSP Virus</v>
      </c>
      <c r="P449" s="17" t="str">
        <f>VLOOKUP($E449,Samples_Ext!$A:$Y,Samples_Seq!P$2,FALSE)</f>
        <v>QIASymphony</v>
      </c>
      <c r="Q449" s="17" t="str">
        <f>VLOOKUP($E449,Samples_Ext!$A:$Y,Samples_Seq!Q$2,FALSE)</f>
        <v>Vertical</v>
      </c>
      <c r="R449" s="17" t="str">
        <f>VLOOKUP($E449,Samples_Ext!$A:$Y,Samples_Seq!R$2,FALSE)</f>
        <v>Tubes</v>
      </c>
      <c r="S449" s="17" t="str">
        <f>VLOOKUP($E449,Samples_Ext!$A:$Y,Samples_Seq!S$2,FALSE)</f>
        <v>None</v>
      </c>
      <c r="T449" s="17" t="str">
        <f>VLOOKUP($E449,Samples_Ext!$A:$Y,Samples_Seq!T$2,FALSE)</f>
        <v>None</v>
      </c>
      <c r="U449" s="17" t="str">
        <f>VLOOKUP($E449,Samples_Ext!$A:$Y,Samples_Seq!U$2,FALSE)</f>
        <v>None</v>
      </c>
      <c r="V449" s="17" t="str">
        <f>VLOOKUP($E449,Samples_Ext!$A:$Y,Samples_Seq!V$2,FALSE)</f>
        <v>None</v>
      </c>
      <c r="W449" s="17" t="str">
        <f>VLOOKUP($E449,Samples_Ext!$A:$Y,Samples_Seq!W$2,FALSE)</f>
        <v>E</v>
      </c>
      <c r="X449" s="17" t="str">
        <f>VLOOKUP($E449,Samples_Ext!$A:$Y,Samples_Seq!X$2,FALSE)</f>
        <v>01</v>
      </c>
      <c r="Y449" s="17" t="str">
        <f>VLOOKUP($E449,Samples_Ext!$A:$Y,Samples_Seq!Y$2,FALSE)</f>
        <v>PC01715</v>
      </c>
      <c r="Z449" s="17">
        <f>VLOOKUP($E449,Samples_Ext!$A:$Y,Samples_Seq!Z$2,FALSE)</f>
        <v>0</v>
      </c>
      <c r="AA449" s="17" t="e">
        <f>VLOOKUP($E449,Samples_Ext!$A:$Y,Samples_Seq!AA$2,FALSE)</f>
        <v>#DIV/0!</v>
      </c>
      <c r="AB449" s="17">
        <f>VLOOKUP($E449,Samples_Ext!$A:$Y,Samples_Seq!AB$2,FALSE)</f>
        <v>0</v>
      </c>
      <c r="AC449" s="17" t="str">
        <f>VLOOKUP($E449,Samples_Ext!$A:$Y,Samples_Seq!AC$2,FALSE)</f>
        <v>Yes</v>
      </c>
      <c r="AD449" s="17" t="str">
        <f>VLOOKUP($E449,Samples_Ext!$A:$Y,Samples_Seq!AD$2,FALSE)</f>
        <v>No</v>
      </c>
    </row>
    <row r="450" spans="1:30" s="17" customFormat="1" ht="13.8" hidden="1" x14ac:dyDescent="0.3">
      <c r="A450" s="17" t="s">
        <v>193</v>
      </c>
      <c r="B450" s="17" t="s">
        <v>1762</v>
      </c>
      <c r="C450" s="17" t="s">
        <v>1715</v>
      </c>
      <c r="D450" s="17" t="s">
        <v>1716</v>
      </c>
      <c r="E450" s="17" t="s">
        <v>193</v>
      </c>
      <c r="F450" s="64" t="str">
        <f t="shared" si="6"/>
        <v>SC249394;</v>
      </c>
      <c r="G450" s="17" t="str">
        <f>IFERROR(VLOOKUP($E450,Samples_Ext!$A:$Y,Samples_Seq!G$2,FALSE),"")</f>
        <v>DZ35298 0098_02</v>
      </c>
      <c r="H450" s="17" t="str">
        <f>VLOOKUP($E450,Samples_Ext!$A:$Y,Samples_Seq!H$2,FALSE)</f>
        <v>Study</v>
      </c>
      <c r="I450" s="17" t="str">
        <f>VLOOKUP($E450,Samples_Ext!$A:$Y,Samples_Seq!I$2,FALSE)</f>
        <v>DZ35298</v>
      </c>
      <c r="J450" s="17">
        <f>VLOOKUP($E450,Samples_Ext!$A:$Y,Samples_Seq!J$2,FALSE)</f>
        <v>0</v>
      </c>
      <c r="K450" s="17" t="str">
        <f>VLOOKUP($E450,Samples_Ext!$A:$Y,Samples_Seq!K$2,FALSE)</f>
        <v>Robogut</v>
      </c>
      <c r="L450" s="17" t="str">
        <f>VLOOKUP($E450,Samples_Ext!$A:$Y,Samples_Seq!L$2,FALSE)</f>
        <v>DZ35298</v>
      </c>
      <c r="M450" s="17" t="str">
        <f>VLOOKUP($E450,Samples_Ext!$A:$Y,Samples_Seq!M$2,FALSE)</f>
        <v>sFEMB-001-R-004</v>
      </c>
      <c r="N450" s="17" t="str">
        <f>VLOOKUP($E450,Samples_Ext!$A:$Y,Samples_Seq!N$2,FALSE)</f>
        <v>ZymoResearch</v>
      </c>
      <c r="O450" s="17" t="str">
        <f>VLOOKUP($E450,Samples_Ext!$A:$Y,Samples_Seq!O$2,FALSE)</f>
        <v>96 MagBead DNA Extraction Kit</v>
      </c>
      <c r="P450" s="17" t="str">
        <f>VLOOKUP($E450,Samples_Ext!$A:$Y,Samples_Seq!P$2,FALSE)</f>
        <v>None</v>
      </c>
      <c r="Q450" s="17" t="str">
        <f>VLOOKUP($E450,Samples_Ext!$A:$Y,Samples_Seq!Q$2,FALSE)</f>
        <v>Vertical</v>
      </c>
      <c r="R450" s="17" t="str">
        <f>VLOOKUP($E450,Samples_Ext!$A:$Y,Samples_Seq!R$2,FALSE)</f>
        <v>Tubes</v>
      </c>
      <c r="S450" s="17" t="str">
        <f>VLOOKUP($E450,Samples_Ext!$A:$Y,Samples_Seq!S$2,FALSE)</f>
        <v>None</v>
      </c>
      <c r="T450" s="17" t="str">
        <f>VLOOKUP($E450,Samples_Ext!$A:$Y,Samples_Seq!T$2,FALSE)</f>
        <v>None</v>
      </c>
      <c r="U450" s="17" t="str">
        <f>VLOOKUP($E450,Samples_Ext!$A:$Y,Samples_Seq!U$2,FALSE)</f>
        <v>None</v>
      </c>
      <c r="V450" s="17" t="str">
        <f>VLOOKUP($E450,Samples_Ext!$A:$Y,Samples_Seq!V$2,FALSE)</f>
        <v>None</v>
      </c>
      <c r="W450" s="17">
        <f>VLOOKUP($E450,Samples_Ext!$A:$Y,Samples_Seq!W$2,FALSE)</f>
        <v>0</v>
      </c>
      <c r="X450" s="17">
        <f>VLOOKUP($E450,Samples_Ext!$A:$Y,Samples_Seq!X$2,FALSE)</f>
        <v>0</v>
      </c>
      <c r="Y450" s="17" t="str">
        <f>VLOOKUP($E450,Samples_Ext!$A:$Y,Samples_Seq!Y$2,FALSE)</f>
        <v>PC01718</v>
      </c>
      <c r="Z450" s="17">
        <f>VLOOKUP($E450,Samples_Ext!$A:$Y,Samples_Seq!Z$2,FALSE)</f>
        <v>0</v>
      </c>
      <c r="AA450" s="17">
        <f>VLOOKUP($E450,Samples_Ext!$A:$Y,Samples_Seq!AA$2,FALSE)</f>
        <v>0</v>
      </c>
      <c r="AB450" s="17">
        <f>VLOOKUP($E450,Samples_Ext!$A:$Y,Samples_Seq!AB$2,FALSE)</f>
        <v>0</v>
      </c>
      <c r="AC450" s="17">
        <f>VLOOKUP($E450,Samples_Ext!$A:$Y,Samples_Seq!AC$2,FALSE)</f>
        <v>0</v>
      </c>
      <c r="AD450" s="17">
        <f>VLOOKUP($E450,Samples_Ext!$A:$Y,Samples_Seq!AD$2,FALSE)</f>
        <v>0</v>
      </c>
    </row>
    <row r="451" spans="1:30" s="17" customFormat="1" ht="13.8" hidden="1" x14ac:dyDescent="0.3">
      <c r="A451" s="17" t="s">
        <v>194</v>
      </c>
      <c r="B451" s="17" t="s">
        <v>1763</v>
      </c>
      <c r="C451" s="17" t="s">
        <v>1715</v>
      </c>
      <c r="D451" s="17" t="s">
        <v>1716</v>
      </c>
      <c r="E451" s="17" t="s">
        <v>194</v>
      </c>
      <c r="F451" s="64" t="str">
        <f t="shared" si="6"/>
        <v>SC249395;</v>
      </c>
      <c r="G451" s="17" t="str">
        <f>IFERROR(VLOOKUP($E451,Samples_Ext!$A:$Y,Samples_Seq!G$2,FALSE),"")</f>
        <v>ZymoC_20</v>
      </c>
      <c r="H451" s="17" t="str">
        <f>VLOOKUP($E451,Samples_Ext!$A:$Y,Samples_Seq!H$2,FALSE)</f>
        <v>Ext.Control</v>
      </c>
      <c r="I451" s="17" t="str">
        <f>VLOOKUP($E451,Samples_Ext!$A:$Y,Samples_Seq!I$2,FALSE)</f>
        <v>D6300</v>
      </c>
      <c r="J451" s="17">
        <f>VLOOKUP($E451,Samples_Ext!$A:$Y,Samples_Seq!J$2,FALSE)</f>
        <v>0</v>
      </c>
      <c r="K451" s="17" t="str">
        <f>VLOOKUP($E451,Samples_Ext!$A:$Y,Samples_Seq!K$2,FALSE)</f>
        <v>Zymo.Ext</v>
      </c>
      <c r="L451" s="17" t="str">
        <f>VLOOKUP($E451,Samples_Ext!$A:$Y,Samples_Seq!L$2,FALSE)</f>
        <v>D6300</v>
      </c>
      <c r="M451" s="17" t="str">
        <f>VLOOKUP($E451,Samples_Ext!$A:$Y,Samples_Seq!M$2,FALSE)</f>
        <v>sFEMB-001-R-004</v>
      </c>
      <c r="N451" s="17" t="str">
        <f>VLOOKUP($E451,Samples_Ext!$A:$Y,Samples_Seq!N$2,FALSE)</f>
        <v>ZymoResearch</v>
      </c>
      <c r="O451" s="17" t="str">
        <f>VLOOKUP($E451,Samples_Ext!$A:$Y,Samples_Seq!O$2,FALSE)</f>
        <v>96 MagBead DNA Extraction Kit</v>
      </c>
      <c r="P451" s="17" t="str">
        <f>VLOOKUP($E451,Samples_Ext!$A:$Y,Samples_Seq!P$2,FALSE)</f>
        <v>None</v>
      </c>
      <c r="Q451" s="17" t="str">
        <f>VLOOKUP($E451,Samples_Ext!$A:$Y,Samples_Seq!Q$2,FALSE)</f>
        <v>Vertical</v>
      </c>
      <c r="R451" s="17" t="str">
        <f>VLOOKUP($E451,Samples_Ext!$A:$Y,Samples_Seq!R$2,FALSE)</f>
        <v>Tubes</v>
      </c>
      <c r="S451" s="17" t="str">
        <f>VLOOKUP($E451,Samples_Ext!$A:$Y,Samples_Seq!S$2,FALSE)</f>
        <v>None</v>
      </c>
      <c r="T451" s="17" t="str">
        <f>VLOOKUP($E451,Samples_Ext!$A:$Y,Samples_Seq!T$2,FALSE)</f>
        <v>None</v>
      </c>
      <c r="U451" s="17" t="str">
        <f>VLOOKUP($E451,Samples_Ext!$A:$Y,Samples_Seq!U$2,FALSE)</f>
        <v>None</v>
      </c>
      <c r="V451" s="17" t="str">
        <f>VLOOKUP($E451,Samples_Ext!$A:$Y,Samples_Seq!V$2,FALSE)</f>
        <v>None</v>
      </c>
      <c r="W451" s="17">
        <f>VLOOKUP($E451,Samples_Ext!$A:$Y,Samples_Seq!W$2,FALSE)</f>
        <v>0</v>
      </c>
      <c r="X451" s="17">
        <f>VLOOKUP($E451,Samples_Ext!$A:$Y,Samples_Seq!X$2,FALSE)</f>
        <v>0</v>
      </c>
      <c r="Y451" s="17" t="str">
        <f>VLOOKUP($E451,Samples_Ext!$A:$Y,Samples_Seq!Y$2,FALSE)</f>
        <v>PC01718</v>
      </c>
      <c r="Z451" s="17">
        <f>VLOOKUP($E451,Samples_Ext!$A:$Y,Samples_Seq!Z$2,FALSE)</f>
        <v>0</v>
      </c>
      <c r="AA451" s="17">
        <f>VLOOKUP($E451,Samples_Ext!$A:$Y,Samples_Seq!AA$2,FALSE)</f>
        <v>0</v>
      </c>
      <c r="AB451" s="17">
        <f>VLOOKUP($E451,Samples_Ext!$A:$Y,Samples_Seq!AB$2,FALSE)</f>
        <v>0</v>
      </c>
      <c r="AC451" s="17">
        <f>VLOOKUP($E451,Samples_Ext!$A:$Y,Samples_Seq!AC$2,FALSE)</f>
        <v>0</v>
      </c>
      <c r="AD451" s="17">
        <f>VLOOKUP($E451,Samples_Ext!$A:$Y,Samples_Seq!AD$2,FALSE)</f>
        <v>0</v>
      </c>
    </row>
    <row r="452" spans="1:30" s="17" customFormat="1" ht="13.8" hidden="1" x14ac:dyDescent="0.3">
      <c r="A452" s="17" t="s">
        <v>1564</v>
      </c>
      <c r="B452" s="17" t="s">
        <v>1764</v>
      </c>
      <c r="C452" s="17" t="s">
        <v>1715</v>
      </c>
      <c r="D452" s="17" t="s">
        <v>1716</v>
      </c>
      <c r="E452" s="17" t="s">
        <v>195</v>
      </c>
      <c r="F452" s="64" t="str">
        <f t="shared" ref="F452:F476" si="7">_xlfn.CONCAT(E452,";")</f>
        <v>SC249396;</v>
      </c>
      <c r="G452" s="17" t="str">
        <f>IFERROR(VLOOKUP($E452,Samples_Ext!$A:$Y,Samples_Seq!G$2,FALSE),"")</f>
        <v>Stool_28</v>
      </c>
      <c r="H452" s="17" t="str">
        <f>VLOOKUP($E452,Samples_Ext!$A:$Y,Samples_Seq!H$2,FALSE)</f>
        <v>Study</v>
      </c>
      <c r="I452" s="17" t="str">
        <f>VLOOKUP($E452,Samples_Ext!$A:$Y,Samples_Seq!I$2,FALSE)</f>
        <v>IE</v>
      </c>
      <c r="J452" s="17">
        <v>28</v>
      </c>
      <c r="K452" s="17" t="str">
        <f>VLOOKUP($E452,Samples_Ext!$A:$Y,Samples_Seq!K$2,FALSE)</f>
        <v>Stool</v>
      </c>
      <c r="L452" s="17" t="str">
        <f>VLOOKUP($E452,Samples_Ext!$A:$Y,Samples_Seq!L$2,FALSE)</f>
        <v>Study</v>
      </c>
      <c r="M452" s="17" t="str">
        <f>VLOOKUP($E452,Samples_Ext!$A:$Y,Samples_Seq!M$2,FALSE)</f>
        <v>sFEMB-001-R-004</v>
      </c>
      <c r="N452" s="17" t="str">
        <f>VLOOKUP($E452,Samples_Ext!$A:$Y,Samples_Seq!N$2,FALSE)</f>
        <v>ZymoResearch</v>
      </c>
      <c r="O452" s="17" t="str">
        <f>VLOOKUP($E452,Samples_Ext!$A:$Y,Samples_Seq!O$2,FALSE)</f>
        <v>96 MagBead DNA Extraction Kit</v>
      </c>
      <c r="P452" s="17" t="str">
        <f>VLOOKUP($E452,Samples_Ext!$A:$Y,Samples_Seq!P$2,FALSE)</f>
        <v>None</v>
      </c>
      <c r="Q452" s="17" t="str">
        <f>VLOOKUP($E452,Samples_Ext!$A:$Y,Samples_Seq!Q$2,FALSE)</f>
        <v>Vertical</v>
      </c>
      <c r="R452" s="17" t="str">
        <f>VLOOKUP($E452,Samples_Ext!$A:$Y,Samples_Seq!R$2,FALSE)</f>
        <v>Tubes</v>
      </c>
      <c r="S452" s="17" t="str">
        <f>VLOOKUP($E452,Samples_Ext!$A:$Y,Samples_Seq!S$2,FALSE)</f>
        <v>None</v>
      </c>
      <c r="T452" s="17" t="str">
        <f>VLOOKUP($E452,Samples_Ext!$A:$Y,Samples_Seq!T$2,FALSE)</f>
        <v>None</v>
      </c>
      <c r="U452" s="17" t="str">
        <f>VLOOKUP($E452,Samples_Ext!$A:$Y,Samples_Seq!U$2,FALSE)</f>
        <v>None</v>
      </c>
      <c r="V452" s="17" t="str">
        <f>VLOOKUP($E452,Samples_Ext!$A:$Y,Samples_Seq!V$2,FALSE)</f>
        <v>None</v>
      </c>
      <c r="W452" s="17">
        <f>VLOOKUP($E452,Samples_Ext!$A:$Y,Samples_Seq!W$2,FALSE)</f>
        <v>0</v>
      </c>
      <c r="X452" s="17">
        <f>VLOOKUP($E452,Samples_Ext!$A:$Y,Samples_Seq!X$2,FALSE)</f>
        <v>0</v>
      </c>
      <c r="Y452" s="17" t="str">
        <f>VLOOKUP($E452,Samples_Ext!$A:$Y,Samples_Seq!Y$2,FALSE)</f>
        <v>PC01718</v>
      </c>
      <c r="Z452" s="17">
        <f>VLOOKUP($E452,Samples_Ext!$A:$Y,Samples_Seq!Z$2,FALSE)</f>
        <v>0</v>
      </c>
      <c r="AA452" s="17">
        <f>VLOOKUP($E452,Samples_Ext!$A:$Y,Samples_Seq!AA$2,FALSE)</f>
        <v>0</v>
      </c>
      <c r="AB452" s="17">
        <f>VLOOKUP($E452,Samples_Ext!$A:$Y,Samples_Seq!AB$2,FALSE)</f>
        <v>0</v>
      </c>
      <c r="AC452" s="17">
        <f>VLOOKUP($E452,Samples_Ext!$A:$Y,Samples_Seq!AC$2,FALSE)</f>
        <v>0</v>
      </c>
      <c r="AD452" s="17">
        <f>VLOOKUP($E452,Samples_Ext!$A:$Y,Samples_Seq!AD$2,FALSE)</f>
        <v>0</v>
      </c>
    </row>
    <row r="453" spans="1:30" s="17" customFormat="1" ht="13.8" hidden="1" x14ac:dyDescent="0.3">
      <c r="A453" s="17" t="s">
        <v>1565</v>
      </c>
      <c r="B453" s="17" t="s">
        <v>1765</v>
      </c>
      <c r="C453" s="17" t="s">
        <v>1721</v>
      </c>
      <c r="D453" s="17" t="s">
        <v>1716</v>
      </c>
      <c r="E453" s="17" t="s">
        <v>195</v>
      </c>
      <c r="F453" s="64" t="str">
        <f t="shared" si="7"/>
        <v>SC249396;</v>
      </c>
      <c r="G453" s="17" t="str">
        <f>IFERROR(VLOOKUP($E453,Samples_Ext!$A:$Y,Samples_Seq!G$2,FALSE),"")</f>
        <v>Stool_28</v>
      </c>
      <c r="H453" s="17" t="str">
        <f>VLOOKUP($E453,Samples_Ext!$A:$Y,Samples_Seq!H$2,FALSE)</f>
        <v>Study</v>
      </c>
      <c r="I453" s="17" t="str">
        <f>VLOOKUP($E453,Samples_Ext!$A:$Y,Samples_Seq!I$2,FALSE)</f>
        <v>IE</v>
      </c>
      <c r="J453" s="17">
        <v>28</v>
      </c>
      <c r="K453" s="17" t="str">
        <f>VLOOKUP($E453,Samples_Ext!$A:$Y,Samples_Seq!K$2,FALSE)</f>
        <v>Stool</v>
      </c>
      <c r="L453" s="17" t="str">
        <f>VLOOKUP($E453,Samples_Ext!$A:$Y,Samples_Seq!L$2,FALSE)</f>
        <v>Study</v>
      </c>
      <c r="M453" s="17" t="str">
        <f>VLOOKUP($E453,Samples_Ext!$A:$Y,Samples_Seq!M$2,FALSE)</f>
        <v>sFEMB-001-R-004</v>
      </c>
      <c r="N453" s="17" t="str">
        <f>VLOOKUP($E453,Samples_Ext!$A:$Y,Samples_Seq!N$2,FALSE)</f>
        <v>ZymoResearch</v>
      </c>
      <c r="O453" s="17" t="str">
        <f>VLOOKUP($E453,Samples_Ext!$A:$Y,Samples_Seq!O$2,FALSE)</f>
        <v>96 MagBead DNA Extraction Kit</v>
      </c>
      <c r="P453" s="17" t="str">
        <f>VLOOKUP($E453,Samples_Ext!$A:$Y,Samples_Seq!P$2,FALSE)</f>
        <v>None</v>
      </c>
      <c r="Q453" s="17" t="str">
        <f>VLOOKUP($E453,Samples_Ext!$A:$Y,Samples_Seq!Q$2,FALSE)</f>
        <v>Vertical</v>
      </c>
      <c r="R453" s="17" t="str">
        <f>VLOOKUP($E453,Samples_Ext!$A:$Y,Samples_Seq!R$2,FALSE)</f>
        <v>Tubes</v>
      </c>
      <c r="S453" s="17" t="str">
        <f>VLOOKUP($E453,Samples_Ext!$A:$Y,Samples_Seq!S$2,FALSE)</f>
        <v>None</v>
      </c>
      <c r="T453" s="17" t="str">
        <f>VLOOKUP($E453,Samples_Ext!$A:$Y,Samples_Seq!T$2,FALSE)</f>
        <v>None</v>
      </c>
      <c r="U453" s="17" t="str">
        <f>VLOOKUP($E453,Samples_Ext!$A:$Y,Samples_Seq!U$2,FALSE)</f>
        <v>None</v>
      </c>
      <c r="V453" s="17" t="str">
        <f>VLOOKUP($E453,Samples_Ext!$A:$Y,Samples_Seq!V$2,FALSE)</f>
        <v>None</v>
      </c>
      <c r="W453" s="17">
        <f>VLOOKUP($E453,Samples_Ext!$A:$Y,Samples_Seq!W$2,FALSE)</f>
        <v>0</v>
      </c>
      <c r="X453" s="17">
        <f>VLOOKUP($E453,Samples_Ext!$A:$Y,Samples_Seq!X$2,FALSE)</f>
        <v>0</v>
      </c>
      <c r="Y453" s="17" t="str">
        <f>VLOOKUP($E453,Samples_Ext!$A:$Y,Samples_Seq!Y$2,FALSE)</f>
        <v>PC01718</v>
      </c>
      <c r="Z453" s="17">
        <f>VLOOKUP($E453,Samples_Ext!$A:$Y,Samples_Seq!Z$2,FALSE)</f>
        <v>0</v>
      </c>
      <c r="AA453" s="17">
        <f>VLOOKUP($E453,Samples_Ext!$A:$Y,Samples_Seq!AA$2,FALSE)</f>
        <v>0</v>
      </c>
      <c r="AB453" s="17">
        <f>VLOOKUP($E453,Samples_Ext!$A:$Y,Samples_Seq!AB$2,FALSE)</f>
        <v>0</v>
      </c>
      <c r="AC453" s="17">
        <f>VLOOKUP($E453,Samples_Ext!$A:$Y,Samples_Seq!AC$2,FALSE)</f>
        <v>0</v>
      </c>
      <c r="AD453" s="17">
        <f>VLOOKUP($E453,Samples_Ext!$A:$Y,Samples_Seq!AD$2,FALSE)</f>
        <v>0</v>
      </c>
    </row>
    <row r="454" spans="1:30" s="17" customFormat="1" ht="13.8" x14ac:dyDescent="0.3">
      <c r="A454" s="17" t="s">
        <v>196</v>
      </c>
      <c r="B454" s="17" t="s">
        <v>1766</v>
      </c>
      <c r="C454" s="17" t="s">
        <v>1715</v>
      </c>
      <c r="D454" s="17" t="s">
        <v>1716</v>
      </c>
      <c r="E454" s="17" t="s">
        <v>196</v>
      </c>
      <c r="F454" s="64" t="str">
        <f t="shared" si="7"/>
        <v>SC249397;</v>
      </c>
      <c r="G454" s="17" t="str">
        <f>IFERROR(VLOOKUP($E454,Samples_Ext!$A:$Y,Samples_Seq!G$2,FALSE),"")</f>
        <v>DZ35322 0008_01</v>
      </c>
      <c r="H454" s="17" t="str">
        <f>VLOOKUP($E454,Samples_Ext!$A:$Y,Samples_Seq!H$2,FALSE)</f>
        <v>Ext.Control</v>
      </c>
      <c r="I454" s="17" t="str">
        <f>VLOOKUP($E454,Samples_Ext!$A:$Y,Samples_Seq!I$2,FALSE)</f>
        <v>DZ35322</v>
      </c>
      <c r="J454" s="17">
        <f>VLOOKUP($E454,Samples_Ext!$A:$Y,Samples_Seq!J$2,FALSE)</f>
        <v>0</v>
      </c>
      <c r="K454" s="17" t="str">
        <f>VLOOKUP($E454,Samples_Ext!$A:$Y,Samples_Seq!K$2,FALSE)</f>
        <v>AC</v>
      </c>
      <c r="L454" s="17" t="str">
        <f>VLOOKUP($E454,Samples_Ext!$A:$Y,Samples_Seq!L$2,FALSE)</f>
        <v>DZ35322</v>
      </c>
      <c r="M454" s="17" t="str">
        <f>VLOOKUP($E454,Samples_Ext!$A:$Y,Samples_Seq!M$2,FALSE)</f>
        <v>sFEMB-001-R-004</v>
      </c>
      <c r="N454" s="17" t="str">
        <f>VLOOKUP($E454,Samples_Ext!$A:$Y,Samples_Seq!N$2,FALSE)</f>
        <v>ZymoResearch</v>
      </c>
      <c r="O454" s="17" t="str">
        <f>VLOOKUP($E454,Samples_Ext!$A:$Y,Samples_Seq!O$2,FALSE)</f>
        <v>96 MagBead DNA Extraction Kit</v>
      </c>
      <c r="P454" s="17" t="str">
        <f>VLOOKUP($E454,Samples_Ext!$A:$Y,Samples_Seq!P$2,FALSE)</f>
        <v>None</v>
      </c>
      <c r="Q454" s="17" t="str">
        <f>VLOOKUP($E454,Samples_Ext!$A:$Y,Samples_Seq!Q$2,FALSE)</f>
        <v>Vertical</v>
      </c>
      <c r="R454" s="17" t="str">
        <f>VLOOKUP($E454,Samples_Ext!$A:$Y,Samples_Seq!R$2,FALSE)</f>
        <v>Tubes</v>
      </c>
      <c r="S454" s="17" t="str">
        <f>VLOOKUP($E454,Samples_Ext!$A:$Y,Samples_Seq!S$2,FALSE)</f>
        <v>None</v>
      </c>
      <c r="T454" s="17" t="str">
        <f>VLOOKUP($E454,Samples_Ext!$A:$Y,Samples_Seq!T$2,FALSE)</f>
        <v>None</v>
      </c>
      <c r="U454" s="17" t="str">
        <f>VLOOKUP($E454,Samples_Ext!$A:$Y,Samples_Seq!U$2,FALSE)</f>
        <v>None</v>
      </c>
      <c r="V454" s="17" t="str">
        <f>VLOOKUP($E454,Samples_Ext!$A:$Y,Samples_Seq!V$2,FALSE)</f>
        <v>None</v>
      </c>
      <c r="W454" s="17">
        <f>VLOOKUP($E454,Samples_Ext!$A:$Y,Samples_Seq!W$2,FALSE)</f>
        <v>0</v>
      </c>
      <c r="X454" s="17">
        <f>VLOOKUP($E454,Samples_Ext!$A:$Y,Samples_Seq!X$2,FALSE)</f>
        <v>0</v>
      </c>
      <c r="Y454" s="17" t="str">
        <f>VLOOKUP($E454,Samples_Ext!$A:$Y,Samples_Seq!Y$2,FALSE)</f>
        <v>PC01718</v>
      </c>
      <c r="Z454" s="17">
        <f>VLOOKUP($E454,Samples_Ext!$A:$Y,Samples_Seq!Z$2,FALSE)</f>
        <v>0</v>
      </c>
      <c r="AA454" s="17">
        <f>VLOOKUP($E454,Samples_Ext!$A:$Y,Samples_Seq!AA$2,FALSE)</f>
        <v>0</v>
      </c>
      <c r="AB454" s="17">
        <f>VLOOKUP($E454,Samples_Ext!$A:$Y,Samples_Seq!AB$2,FALSE)</f>
        <v>0</v>
      </c>
      <c r="AC454" s="17">
        <f>VLOOKUP($E454,Samples_Ext!$A:$Y,Samples_Seq!AC$2,FALSE)</f>
        <v>0</v>
      </c>
      <c r="AD454" s="17">
        <f>VLOOKUP($E454,Samples_Ext!$A:$Y,Samples_Seq!AD$2,FALSE)</f>
        <v>0</v>
      </c>
    </row>
    <row r="455" spans="1:30" s="17" customFormat="1" ht="13.8" hidden="1" x14ac:dyDescent="0.3">
      <c r="A455" s="17" t="s">
        <v>197</v>
      </c>
      <c r="B455" s="17" t="s">
        <v>1767</v>
      </c>
      <c r="C455" s="17" t="s">
        <v>1715</v>
      </c>
      <c r="D455" s="17" t="s">
        <v>1716</v>
      </c>
      <c r="E455" s="17" t="s">
        <v>197</v>
      </c>
      <c r="F455" s="64" t="str">
        <f t="shared" si="7"/>
        <v>SC249398;</v>
      </c>
      <c r="G455" s="17" t="str">
        <f>IFERROR(VLOOKUP($E455,Samples_Ext!$A:$Y,Samples_Seq!G$2,FALSE),"")</f>
        <v>DZ35298 0092_01</v>
      </c>
      <c r="H455" s="17" t="str">
        <f>VLOOKUP($E455,Samples_Ext!$A:$Y,Samples_Seq!H$2,FALSE)</f>
        <v>Study</v>
      </c>
      <c r="I455" s="17" t="str">
        <f>VLOOKUP($E455,Samples_Ext!$A:$Y,Samples_Seq!I$2,FALSE)</f>
        <v>DZ35298</v>
      </c>
      <c r="J455" s="17">
        <f>VLOOKUP($E455,Samples_Ext!$A:$Y,Samples_Seq!J$2,FALSE)</f>
        <v>0</v>
      </c>
      <c r="K455" s="17" t="str">
        <f>VLOOKUP($E455,Samples_Ext!$A:$Y,Samples_Seq!K$2,FALSE)</f>
        <v>Robogut</v>
      </c>
      <c r="L455" s="17" t="str">
        <f>VLOOKUP($E455,Samples_Ext!$A:$Y,Samples_Seq!L$2,FALSE)</f>
        <v>DZ35298</v>
      </c>
      <c r="M455" s="17" t="str">
        <f>VLOOKUP($E455,Samples_Ext!$A:$Y,Samples_Seq!M$2,FALSE)</f>
        <v>sFEMB-001-R-004</v>
      </c>
      <c r="N455" s="17" t="str">
        <f>VLOOKUP($E455,Samples_Ext!$A:$Y,Samples_Seq!N$2,FALSE)</f>
        <v>ZymoResearch</v>
      </c>
      <c r="O455" s="17" t="str">
        <f>VLOOKUP($E455,Samples_Ext!$A:$Y,Samples_Seq!O$2,FALSE)</f>
        <v>96 MagBead DNA Extraction Kit</v>
      </c>
      <c r="P455" s="17" t="str">
        <f>VLOOKUP($E455,Samples_Ext!$A:$Y,Samples_Seq!P$2,FALSE)</f>
        <v>None</v>
      </c>
      <c r="Q455" s="17" t="str">
        <f>VLOOKUP($E455,Samples_Ext!$A:$Y,Samples_Seq!Q$2,FALSE)</f>
        <v>Vertical</v>
      </c>
      <c r="R455" s="17" t="str">
        <f>VLOOKUP($E455,Samples_Ext!$A:$Y,Samples_Seq!R$2,FALSE)</f>
        <v>Tubes</v>
      </c>
      <c r="S455" s="17" t="str">
        <f>VLOOKUP($E455,Samples_Ext!$A:$Y,Samples_Seq!S$2,FALSE)</f>
        <v>None</v>
      </c>
      <c r="T455" s="17" t="str">
        <f>VLOOKUP($E455,Samples_Ext!$A:$Y,Samples_Seq!T$2,FALSE)</f>
        <v>None</v>
      </c>
      <c r="U455" s="17" t="str">
        <f>VLOOKUP($E455,Samples_Ext!$A:$Y,Samples_Seq!U$2,FALSE)</f>
        <v>None</v>
      </c>
      <c r="V455" s="17" t="str">
        <f>VLOOKUP($E455,Samples_Ext!$A:$Y,Samples_Seq!V$2,FALSE)</f>
        <v>None</v>
      </c>
      <c r="W455" s="17">
        <f>VLOOKUP($E455,Samples_Ext!$A:$Y,Samples_Seq!W$2,FALSE)</f>
        <v>0</v>
      </c>
      <c r="X455" s="17">
        <f>VLOOKUP($E455,Samples_Ext!$A:$Y,Samples_Seq!X$2,FALSE)</f>
        <v>0</v>
      </c>
      <c r="Y455" s="17" t="str">
        <f>VLOOKUP($E455,Samples_Ext!$A:$Y,Samples_Seq!Y$2,FALSE)</f>
        <v>PC01718</v>
      </c>
      <c r="Z455" s="17">
        <f>VLOOKUP($E455,Samples_Ext!$A:$Y,Samples_Seq!Z$2,FALSE)</f>
        <v>0</v>
      </c>
      <c r="AA455" s="17">
        <f>VLOOKUP($E455,Samples_Ext!$A:$Y,Samples_Seq!AA$2,FALSE)</f>
        <v>0</v>
      </c>
      <c r="AB455" s="17">
        <f>VLOOKUP($E455,Samples_Ext!$A:$Y,Samples_Seq!AB$2,FALSE)</f>
        <v>0</v>
      </c>
      <c r="AC455" s="17">
        <f>VLOOKUP($E455,Samples_Ext!$A:$Y,Samples_Seq!AC$2,FALSE)</f>
        <v>0</v>
      </c>
      <c r="AD455" s="17">
        <f>VLOOKUP($E455,Samples_Ext!$A:$Y,Samples_Seq!AD$2,FALSE)</f>
        <v>0</v>
      </c>
    </row>
    <row r="456" spans="1:30" s="17" customFormat="1" ht="13.8" hidden="1" x14ac:dyDescent="0.3">
      <c r="A456" s="17" t="s">
        <v>1566</v>
      </c>
      <c r="B456" s="17" t="s">
        <v>1768</v>
      </c>
      <c r="C456" s="17" t="s">
        <v>1715</v>
      </c>
      <c r="D456" s="17" t="s">
        <v>1716</v>
      </c>
      <c r="E456" s="17" t="s">
        <v>198</v>
      </c>
      <c r="F456" s="64" t="str">
        <f t="shared" si="7"/>
        <v>SC249399;</v>
      </c>
      <c r="G456" s="17" t="str">
        <f>IFERROR(VLOOKUP($E456,Samples_Ext!$A:$Y,Samples_Seq!G$2,FALSE),"")</f>
        <v>Stool_2</v>
      </c>
      <c r="H456" s="17" t="str">
        <f>VLOOKUP($E456,Samples_Ext!$A:$Y,Samples_Seq!H$2,FALSE)</f>
        <v>Study</v>
      </c>
      <c r="I456" s="17" t="str">
        <f>VLOOKUP($E456,Samples_Ext!$A:$Y,Samples_Seq!I$2,FALSE)</f>
        <v>IE</v>
      </c>
      <c r="J456" s="17">
        <v>2</v>
      </c>
      <c r="K456" s="17" t="str">
        <f>VLOOKUP($E456,Samples_Ext!$A:$Y,Samples_Seq!K$2,FALSE)</f>
        <v>Stool</v>
      </c>
      <c r="L456" s="17" t="str">
        <f>VLOOKUP($E456,Samples_Ext!$A:$Y,Samples_Seq!L$2,FALSE)</f>
        <v>Study</v>
      </c>
      <c r="M456" s="17" t="str">
        <f>VLOOKUP($E456,Samples_Ext!$A:$Y,Samples_Seq!M$2,FALSE)</f>
        <v>sFEMB-001-R-004</v>
      </c>
      <c r="N456" s="17" t="str">
        <f>VLOOKUP($E456,Samples_Ext!$A:$Y,Samples_Seq!N$2,FALSE)</f>
        <v>ZymoResearch</v>
      </c>
      <c r="O456" s="17" t="str">
        <f>VLOOKUP($E456,Samples_Ext!$A:$Y,Samples_Seq!O$2,FALSE)</f>
        <v>96 MagBead DNA Extraction Kit</v>
      </c>
      <c r="P456" s="17" t="str">
        <f>VLOOKUP($E456,Samples_Ext!$A:$Y,Samples_Seq!P$2,FALSE)</f>
        <v>None</v>
      </c>
      <c r="Q456" s="17" t="str">
        <f>VLOOKUP($E456,Samples_Ext!$A:$Y,Samples_Seq!Q$2,FALSE)</f>
        <v>Vertical</v>
      </c>
      <c r="R456" s="17" t="str">
        <f>VLOOKUP($E456,Samples_Ext!$A:$Y,Samples_Seq!R$2,FALSE)</f>
        <v>Tubes</v>
      </c>
      <c r="S456" s="17" t="str">
        <f>VLOOKUP($E456,Samples_Ext!$A:$Y,Samples_Seq!S$2,FALSE)</f>
        <v>None</v>
      </c>
      <c r="T456" s="17" t="str">
        <f>VLOOKUP($E456,Samples_Ext!$A:$Y,Samples_Seq!T$2,FALSE)</f>
        <v>None</v>
      </c>
      <c r="U456" s="17" t="str">
        <f>VLOOKUP($E456,Samples_Ext!$A:$Y,Samples_Seq!U$2,FALSE)</f>
        <v>None</v>
      </c>
      <c r="V456" s="17" t="str">
        <f>VLOOKUP($E456,Samples_Ext!$A:$Y,Samples_Seq!V$2,FALSE)</f>
        <v>None</v>
      </c>
      <c r="W456" s="17">
        <f>VLOOKUP($E456,Samples_Ext!$A:$Y,Samples_Seq!W$2,FALSE)</f>
        <v>0</v>
      </c>
      <c r="X456" s="17">
        <f>VLOOKUP($E456,Samples_Ext!$A:$Y,Samples_Seq!X$2,FALSE)</f>
        <v>0</v>
      </c>
      <c r="Y456" s="17" t="str">
        <f>VLOOKUP($E456,Samples_Ext!$A:$Y,Samples_Seq!Y$2,FALSE)</f>
        <v>PC01718</v>
      </c>
      <c r="Z456" s="17">
        <f>VLOOKUP($E456,Samples_Ext!$A:$Y,Samples_Seq!Z$2,FALSE)</f>
        <v>0</v>
      </c>
      <c r="AA456" s="17">
        <f>VLOOKUP($E456,Samples_Ext!$A:$Y,Samples_Seq!AA$2,FALSE)</f>
        <v>0</v>
      </c>
      <c r="AB456" s="17">
        <f>VLOOKUP($E456,Samples_Ext!$A:$Y,Samples_Seq!AB$2,FALSE)</f>
        <v>0</v>
      </c>
      <c r="AC456" s="17">
        <f>VLOOKUP($E456,Samples_Ext!$A:$Y,Samples_Seq!AC$2,FALSE)</f>
        <v>0</v>
      </c>
      <c r="AD456" s="17">
        <f>VLOOKUP($E456,Samples_Ext!$A:$Y,Samples_Seq!AD$2,FALSE)</f>
        <v>0</v>
      </c>
    </row>
    <row r="457" spans="1:30" s="17" customFormat="1" ht="13.8" hidden="1" x14ac:dyDescent="0.3">
      <c r="A457" s="17" t="s">
        <v>1567</v>
      </c>
      <c r="B457" s="17" t="s">
        <v>1769</v>
      </c>
      <c r="C457" s="17" t="s">
        <v>1721</v>
      </c>
      <c r="D457" s="17" t="s">
        <v>1716</v>
      </c>
      <c r="E457" s="17" t="s">
        <v>198</v>
      </c>
      <c r="F457" s="64" t="str">
        <f t="shared" si="7"/>
        <v>SC249399;</v>
      </c>
      <c r="G457" s="17" t="str">
        <f>IFERROR(VLOOKUP($E457,Samples_Ext!$A:$Y,Samples_Seq!G$2,FALSE),"")</f>
        <v>Stool_2</v>
      </c>
      <c r="H457" s="17" t="str">
        <f>VLOOKUP($E457,Samples_Ext!$A:$Y,Samples_Seq!H$2,FALSE)</f>
        <v>Study</v>
      </c>
      <c r="I457" s="17" t="str">
        <f>VLOOKUP($E457,Samples_Ext!$A:$Y,Samples_Seq!I$2,FALSE)</f>
        <v>IE</v>
      </c>
      <c r="J457" s="17">
        <v>2</v>
      </c>
      <c r="K457" s="17" t="str">
        <f>VLOOKUP($E457,Samples_Ext!$A:$Y,Samples_Seq!K$2,FALSE)</f>
        <v>Stool</v>
      </c>
      <c r="L457" s="17" t="str">
        <f>VLOOKUP($E457,Samples_Ext!$A:$Y,Samples_Seq!L$2,FALSE)</f>
        <v>Study</v>
      </c>
      <c r="M457" s="17" t="str">
        <f>VLOOKUP($E457,Samples_Ext!$A:$Y,Samples_Seq!M$2,FALSE)</f>
        <v>sFEMB-001-R-004</v>
      </c>
      <c r="N457" s="17" t="str">
        <f>VLOOKUP($E457,Samples_Ext!$A:$Y,Samples_Seq!N$2,FALSE)</f>
        <v>ZymoResearch</v>
      </c>
      <c r="O457" s="17" t="str">
        <f>VLOOKUP($E457,Samples_Ext!$A:$Y,Samples_Seq!O$2,FALSE)</f>
        <v>96 MagBead DNA Extraction Kit</v>
      </c>
      <c r="P457" s="17" t="str">
        <f>VLOOKUP($E457,Samples_Ext!$A:$Y,Samples_Seq!P$2,FALSE)</f>
        <v>None</v>
      </c>
      <c r="Q457" s="17" t="str">
        <f>VLOOKUP($E457,Samples_Ext!$A:$Y,Samples_Seq!Q$2,FALSE)</f>
        <v>Vertical</v>
      </c>
      <c r="R457" s="17" t="str">
        <f>VLOOKUP($E457,Samples_Ext!$A:$Y,Samples_Seq!R$2,FALSE)</f>
        <v>Tubes</v>
      </c>
      <c r="S457" s="17" t="str">
        <f>VLOOKUP($E457,Samples_Ext!$A:$Y,Samples_Seq!S$2,FALSE)</f>
        <v>None</v>
      </c>
      <c r="T457" s="17" t="str">
        <f>VLOOKUP($E457,Samples_Ext!$A:$Y,Samples_Seq!T$2,FALSE)</f>
        <v>None</v>
      </c>
      <c r="U457" s="17" t="str">
        <f>VLOOKUP($E457,Samples_Ext!$A:$Y,Samples_Seq!U$2,FALSE)</f>
        <v>None</v>
      </c>
      <c r="V457" s="17" t="str">
        <f>VLOOKUP($E457,Samples_Ext!$A:$Y,Samples_Seq!V$2,FALSE)</f>
        <v>None</v>
      </c>
      <c r="W457" s="17">
        <f>VLOOKUP($E457,Samples_Ext!$A:$Y,Samples_Seq!W$2,FALSE)</f>
        <v>0</v>
      </c>
      <c r="X457" s="17">
        <f>VLOOKUP($E457,Samples_Ext!$A:$Y,Samples_Seq!X$2,FALSE)</f>
        <v>0</v>
      </c>
      <c r="Y457" s="17" t="str">
        <f>VLOOKUP($E457,Samples_Ext!$A:$Y,Samples_Seq!Y$2,FALSE)</f>
        <v>PC01718</v>
      </c>
      <c r="Z457" s="17">
        <f>VLOOKUP($E457,Samples_Ext!$A:$Y,Samples_Seq!Z$2,FALSE)</f>
        <v>0</v>
      </c>
      <c r="AA457" s="17">
        <f>VLOOKUP($E457,Samples_Ext!$A:$Y,Samples_Seq!AA$2,FALSE)</f>
        <v>0</v>
      </c>
      <c r="AB457" s="17">
        <f>VLOOKUP($E457,Samples_Ext!$A:$Y,Samples_Seq!AB$2,FALSE)</f>
        <v>0</v>
      </c>
      <c r="AC457" s="17">
        <f>VLOOKUP($E457,Samples_Ext!$A:$Y,Samples_Seq!AC$2,FALSE)</f>
        <v>0</v>
      </c>
      <c r="AD457" s="17">
        <f>VLOOKUP($E457,Samples_Ext!$A:$Y,Samples_Seq!AD$2,FALSE)</f>
        <v>0</v>
      </c>
    </row>
    <row r="458" spans="1:30" s="17" customFormat="1" ht="13.8" x14ac:dyDescent="0.3">
      <c r="A458" s="17" t="s">
        <v>199</v>
      </c>
      <c r="B458" s="17" t="s">
        <v>1770</v>
      </c>
      <c r="C458" s="17" t="s">
        <v>1715</v>
      </c>
      <c r="D458" s="17" t="s">
        <v>1716</v>
      </c>
      <c r="E458" s="17" t="s">
        <v>199</v>
      </c>
      <c r="F458" s="64" t="str">
        <f t="shared" si="7"/>
        <v>SC249400;</v>
      </c>
      <c r="G458" s="17" t="str">
        <f>IFERROR(VLOOKUP($E458,Samples_Ext!$A:$Y,Samples_Seq!G$2,FALSE),"")</f>
        <v>DZ35322 0017_01</v>
      </c>
      <c r="H458" s="17" t="str">
        <f>VLOOKUP($E458,Samples_Ext!$A:$Y,Samples_Seq!H$2,FALSE)</f>
        <v>Ext.Control</v>
      </c>
      <c r="I458" s="17" t="str">
        <f>VLOOKUP($E458,Samples_Ext!$A:$Y,Samples_Seq!I$2,FALSE)</f>
        <v>DZ35322</v>
      </c>
      <c r="J458" s="17">
        <f>VLOOKUP($E458,Samples_Ext!$A:$Y,Samples_Seq!J$2,FALSE)</f>
        <v>0</v>
      </c>
      <c r="K458" s="17" t="str">
        <f>VLOOKUP($E458,Samples_Ext!$A:$Y,Samples_Seq!K$2,FALSE)</f>
        <v>AC</v>
      </c>
      <c r="L458" s="17" t="str">
        <f>VLOOKUP($E458,Samples_Ext!$A:$Y,Samples_Seq!L$2,FALSE)</f>
        <v>DZ35322</v>
      </c>
      <c r="M458" s="17" t="str">
        <f>VLOOKUP($E458,Samples_Ext!$A:$Y,Samples_Seq!M$2,FALSE)</f>
        <v>sFEMB-001-R-004</v>
      </c>
      <c r="N458" s="17" t="str">
        <f>VLOOKUP($E458,Samples_Ext!$A:$Y,Samples_Seq!N$2,FALSE)</f>
        <v>ZymoResearch</v>
      </c>
      <c r="O458" s="17" t="str">
        <f>VLOOKUP($E458,Samples_Ext!$A:$Y,Samples_Seq!O$2,FALSE)</f>
        <v>96 MagBead DNA Extraction Kit</v>
      </c>
      <c r="P458" s="17" t="str">
        <f>VLOOKUP($E458,Samples_Ext!$A:$Y,Samples_Seq!P$2,FALSE)</f>
        <v>None</v>
      </c>
      <c r="Q458" s="17" t="str">
        <f>VLOOKUP($E458,Samples_Ext!$A:$Y,Samples_Seq!Q$2,FALSE)</f>
        <v>Vertical</v>
      </c>
      <c r="R458" s="17" t="str">
        <f>VLOOKUP($E458,Samples_Ext!$A:$Y,Samples_Seq!R$2,FALSE)</f>
        <v>Tubes</v>
      </c>
      <c r="S458" s="17" t="str">
        <f>VLOOKUP($E458,Samples_Ext!$A:$Y,Samples_Seq!S$2,FALSE)</f>
        <v>None</v>
      </c>
      <c r="T458" s="17" t="str">
        <f>VLOOKUP($E458,Samples_Ext!$A:$Y,Samples_Seq!T$2,FALSE)</f>
        <v>None</v>
      </c>
      <c r="U458" s="17" t="str">
        <f>VLOOKUP($E458,Samples_Ext!$A:$Y,Samples_Seq!U$2,FALSE)</f>
        <v>None</v>
      </c>
      <c r="V458" s="17" t="str">
        <f>VLOOKUP($E458,Samples_Ext!$A:$Y,Samples_Seq!V$2,FALSE)</f>
        <v>None</v>
      </c>
      <c r="W458" s="17">
        <f>VLOOKUP($E458,Samples_Ext!$A:$Y,Samples_Seq!W$2,FALSE)</f>
        <v>0</v>
      </c>
      <c r="X458" s="17">
        <f>VLOOKUP($E458,Samples_Ext!$A:$Y,Samples_Seq!X$2,FALSE)</f>
        <v>0</v>
      </c>
      <c r="Y458" s="17" t="str">
        <f>VLOOKUP($E458,Samples_Ext!$A:$Y,Samples_Seq!Y$2,FALSE)</f>
        <v>PC01718</v>
      </c>
      <c r="Z458" s="17">
        <f>VLOOKUP($E458,Samples_Ext!$A:$Y,Samples_Seq!Z$2,FALSE)</f>
        <v>0</v>
      </c>
      <c r="AA458" s="17">
        <f>VLOOKUP($E458,Samples_Ext!$A:$Y,Samples_Seq!AA$2,FALSE)</f>
        <v>0</v>
      </c>
      <c r="AB458" s="17">
        <f>VLOOKUP($E458,Samples_Ext!$A:$Y,Samples_Seq!AB$2,FALSE)</f>
        <v>0</v>
      </c>
      <c r="AC458" s="17">
        <f>VLOOKUP($E458,Samples_Ext!$A:$Y,Samples_Seq!AC$2,FALSE)</f>
        <v>0</v>
      </c>
      <c r="AD458" s="17">
        <f>VLOOKUP($E458,Samples_Ext!$A:$Y,Samples_Seq!AD$2,FALSE)</f>
        <v>0</v>
      </c>
    </row>
    <row r="459" spans="1:30" s="17" customFormat="1" ht="13.8" hidden="1" x14ac:dyDescent="0.3">
      <c r="A459" s="17" t="s">
        <v>200</v>
      </c>
      <c r="B459" s="17" t="s">
        <v>1771</v>
      </c>
      <c r="C459" s="17" t="s">
        <v>1715</v>
      </c>
      <c r="D459" s="17" t="s">
        <v>1716</v>
      </c>
      <c r="E459" s="17" t="s">
        <v>200</v>
      </c>
      <c r="F459" s="64" t="str">
        <f t="shared" si="7"/>
        <v>SC249401;</v>
      </c>
      <c r="G459" s="17" t="str">
        <f>IFERROR(VLOOKUP($E459,Samples_Ext!$A:$Y,Samples_Seq!G$2,FALSE),"")</f>
        <v>Stool_59</v>
      </c>
      <c r="H459" s="17" t="str">
        <f>VLOOKUP($E459,Samples_Ext!$A:$Y,Samples_Seq!H$2,FALSE)</f>
        <v>Study</v>
      </c>
      <c r="I459" s="17" t="str">
        <f>VLOOKUP($E459,Samples_Ext!$A:$Y,Samples_Seq!I$2,FALSE)</f>
        <v>IE</v>
      </c>
      <c r="J459" s="17">
        <v>59</v>
      </c>
      <c r="K459" s="17" t="str">
        <f>VLOOKUP($E459,Samples_Ext!$A:$Y,Samples_Seq!K$2,FALSE)</f>
        <v>Stool</v>
      </c>
      <c r="L459" s="17" t="str">
        <f>VLOOKUP($E459,Samples_Ext!$A:$Y,Samples_Seq!L$2,FALSE)</f>
        <v>Study</v>
      </c>
      <c r="M459" s="17" t="str">
        <f>VLOOKUP($E459,Samples_Ext!$A:$Y,Samples_Seq!M$2,FALSE)</f>
        <v>sFEMB-001-R-004</v>
      </c>
      <c r="N459" s="17" t="str">
        <f>VLOOKUP($E459,Samples_Ext!$A:$Y,Samples_Seq!N$2,FALSE)</f>
        <v>ZymoResearch</v>
      </c>
      <c r="O459" s="17" t="str">
        <f>VLOOKUP($E459,Samples_Ext!$A:$Y,Samples_Seq!O$2,FALSE)</f>
        <v>96 MagBead DNA Extraction Kit</v>
      </c>
      <c r="P459" s="17" t="str">
        <f>VLOOKUP($E459,Samples_Ext!$A:$Y,Samples_Seq!P$2,FALSE)</f>
        <v>None</v>
      </c>
      <c r="Q459" s="17" t="str">
        <f>VLOOKUP($E459,Samples_Ext!$A:$Y,Samples_Seq!Q$2,FALSE)</f>
        <v>Vertical</v>
      </c>
      <c r="R459" s="17" t="str">
        <f>VLOOKUP($E459,Samples_Ext!$A:$Y,Samples_Seq!R$2,FALSE)</f>
        <v>Tubes</v>
      </c>
      <c r="S459" s="17" t="str">
        <f>VLOOKUP($E459,Samples_Ext!$A:$Y,Samples_Seq!S$2,FALSE)</f>
        <v>None</v>
      </c>
      <c r="T459" s="17" t="str">
        <f>VLOOKUP($E459,Samples_Ext!$A:$Y,Samples_Seq!T$2,FALSE)</f>
        <v>None</v>
      </c>
      <c r="U459" s="17" t="str">
        <f>VLOOKUP($E459,Samples_Ext!$A:$Y,Samples_Seq!U$2,FALSE)</f>
        <v>None</v>
      </c>
      <c r="V459" s="17" t="str">
        <f>VLOOKUP($E459,Samples_Ext!$A:$Y,Samples_Seq!V$2,FALSE)</f>
        <v>None</v>
      </c>
      <c r="W459" s="17">
        <f>VLOOKUP($E459,Samples_Ext!$A:$Y,Samples_Seq!W$2,FALSE)</f>
        <v>0</v>
      </c>
      <c r="X459" s="17">
        <f>VLOOKUP($E459,Samples_Ext!$A:$Y,Samples_Seq!X$2,FALSE)</f>
        <v>0</v>
      </c>
      <c r="Y459" s="17" t="str">
        <f>VLOOKUP($E459,Samples_Ext!$A:$Y,Samples_Seq!Y$2,FALSE)</f>
        <v>PC01718</v>
      </c>
      <c r="Z459" s="17">
        <f>VLOOKUP($E459,Samples_Ext!$A:$Y,Samples_Seq!Z$2,FALSE)</f>
        <v>0</v>
      </c>
      <c r="AA459" s="17">
        <f>VLOOKUP($E459,Samples_Ext!$A:$Y,Samples_Seq!AA$2,FALSE)</f>
        <v>0</v>
      </c>
      <c r="AB459" s="17">
        <f>VLOOKUP($E459,Samples_Ext!$A:$Y,Samples_Seq!AB$2,FALSE)</f>
        <v>0</v>
      </c>
      <c r="AC459" s="17">
        <f>VLOOKUP($E459,Samples_Ext!$A:$Y,Samples_Seq!AC$2,FALSE)</f>
        <v>0</v>
      </c>
      <c r="AD459" s="17">
        <f>VLOOKUP($E459,Samples_Ext!$A:$Y,Samples_Seq!AD$2,FALSE)</f>
        <v>0</v>
      </c>
    </row>
    <row r="460" spans="1:30" s="17" customFormat="1" ht="13.8" hidden="1" x14ac:dyDescent="0.3">
      <c r="A460" s="17" t="s">
        <v>256</v>
      </c>
      <c r="B460" s="17" t="s">
        <v>1772</v>
      </c>
      <c r="C460" s="17" t="s">
        <v>1715</v>
      </c>
      <c r="D460" s="17" t="s">
        <v>1716</v>
      </c>
      <c r="E460" s="17" t="s">
        <v>256</v>
      </c>
      <c r="F460" s="64" t="str">
        <f t="shared" si="7"/>
        <v>SC249403;</v>
      </c>
      <c r="G460" s="17" t="str">
        <f>IFERROR(VLOOKUP($E460,Samples_Ext!$A:$Y,Samples_Seq!G$2,FALSE),"")</f>
        <v>ExtractionBlank</v>
      </c>
      <c r="H460" s="17" t="str">
        <f>VLOOKUP($E460,Samples_Ext!$A:$Y,Samples_Seq!H$2,FALSE)</f>
        <v>Ext.Control</v>
      </c>
      <c r="I460" s="17" t="str">
        <f>VLOOKUP($E460,Samples_Ext!$A:$Y,Samples_Seq!I$2,FALSE)</f>
        <v>Extraction Blank</v>
      </c>
      <c r="J460" s="17">
        <v>0</v>
      </c>
      <c r="K460" s="17" t="str">
        <f>VLOOKUP($E460,Samples_Ext!$A:$Y,Samples_Seq!K$2,FALSE)</f>
        <v>Ext.Blank</v>
      </c>
      <c r="L460" s="17" t="str">
        <f>VLOOKUP($E460,Samples_Ext!$A:$Y,Samples_Seq!L$2,FALSE)</f>
        <v>Water</v>
      </c>
      <c r="M460" s="17" t="str">
        <f>VLOOKUP($E460,Samples_Ext!$A:$Y,Samples_Seq!M$2,FALSE)</f>
        <v>sFEMB-001-R-004</v>
      </c>
      <c r="N460" s="17" t="str">
        <f>VLOOKUP($E460,Samples_Ext!$A:$Y,Samples_Seq!N$2,FALSE)</f>
        <v>ZymoResearch</v>
      </c>
      <c r="O460" s="17" t="str">
        <f>VLOOKUP($E460,Samples_Ext!$A:$Y,Samples_Seq!O$2,FALSE)</f>
        <v>96 MagBead DNA Extraction Kit</v>
      </c>
      <c r="P460" s="17" t="str">
        <f>VLOOKUP($E460,Samples_Ext!$A:$Y,Samples_Seq!P$2,FALSE)</f>
        <v>None</v>
      </c>
      <c r="Q460" s="17" t="str">
        <f>VLOOKUP($E460,Samples_Ext!$A:$Y,Samples_Seq!Q$2,FALSE)</f>
        <v>Vertical</v>
      </c>
      <c r="R460" s="17" t="str">
        <f>VLOOKUP($E460,Samples_Ext!$A:$Y,Samples_Seq!R$2,FALSE)</f>
        <v>Tubes</v>
      </c>
      <c r="S460" s="17" t="str">
        <f>VLOOKUP($E460,Samples_Ext!$A:$Y,Samples_Seq!S$2,FALSE)</f>
        <v>None</v>
      </c>
      <c r="T460" s="17" t="str">
        <f>VLOOKUP($E460,Samples_Ext!$A:$Y,Samples_Seq!T$2,FALSE)</f>
        <v>None</v>
      </c>
      <c r="U460" s="17" t="str">
        <f>VLOOKUP($E460,Samples_Ext!$A:$Y,Samples_Seq!U$2,FALSE)</f>
        <v>None</v>
      </c>
      <c r="V460" s="17" t="str">
        <f>VLOOKUP($E460,Samples_Ext!$A:$Y,Samples_Seq!V$2,FALSE)</f>
        <v>None</v>
      </c>
      <c r="W460" s="17">
        <f>VLOOKUP($E460,Samples_Ext!$A:$Y,Samples_Seq!W$2,FALSE)</f>
        <v>0</v>
      </c>
      <c r="X460" s="17">
        <f>VLOOKUP($E460,Samples_Ext!$A:$Y,Samples_Seq!X$2,FALSE)</f>
        <v>0</v>
      </c>
      <c r="Y460" s="17" t="str">
        <f>VLOOKUP($E460,Samples_Ext!$A:$Y,Samples_Seq!Y$2,FALSE)</f>
        <v>PC01718</v>
      </c>
      <c r="Z460" s="17">
        <f>VLOOKUP($E460,Samples_Ext!$A:$Y,Samples_Seq!Z$2,FALSE)</f>
        <v>0</v>
      </c>
      <c r="AA460" s="17">
        <f>VLOOKUP($E460,Samples_Ext!$A:$Y,Samples_Seq!AA$2,FALSE)</f>
        <v>0</v>
      </c>
      <c r="AB460" s="17">
        <f>VLOOKUP($E460,Samples_Ext!$A:$Y,Samples_Seq!AB$2,FALSE)</f>
        <v>0</v>
      </c>
      <c r="AC460" s="17">
        <f>VLOOKUP($E460,Samples_Ext!$A:$Y,Samples_Seq!AC$2,FALSE)</f>
        <v>0</v>
      </c>
      <c r="AD460" s="17">
        <f>VLOOKUP($E460,Samples_Ext!$A:$Y,Samples_Seq!AD$2,FALSE)</f>
        <v>0</v>
      </c>
    </row>
    <row r="461" spans="1:30" s="17" customFormat="1" ht="13.8" hidden="1" x14ac:dyDescent="0.3">
      <c r="A461" s="17" t="s">
        <v>201</v>
      </c>
      <c r="B461" s="17" t="s">
        <v>1773</v>
      </c>
      <c r="C461" s="17" t="s">
        <v>1715</v>
      </c>
      <c r="D461" s="17" t="s">
        <v>1716</v>
      </c>
      <c r="E461" s="17" t="s">
        <v>201</v>
      </c>
      <c r="F461" s="64" t="str">
        <f t="shared" si="7"/>
        <v>SC249404;</v>
      </c>
      <c r="G461" s="17" t="str">
        <f>IFERROR(VLOOKUP($E461,Samples_Ext!$A:$Y,Samples_Seq!G$2,FALSE),"")</f>
        <v>ZymoC_8</v>
      </c>
      <c r="H461" s="17" t="str">
        <f>VLOOKUP($E461,Samples_Ext!$A:$Y,Samples_Seq!H$2,FALSE)</f>
        <v>Ext.Control</v>
      </c>
      <c r="I461" s="17" t="str">
        <f>VLOOKUP($E461,Samples_Ext!$A:$Y,Samples_Seq!I$2,FALSE)</f>
        <v>D6300</v>
      </c>
      <c r="J461" s="17">
        <f>VLOOKUP($E461,Samples_Ext!$A:$Y,Samples_Seq!J$2,FALSE)</f>
        <v>8</v>
      </c>
      <c r="K461" s="17" t="str">
        <f>VLOOKUP($E461,Samples_Ext!$A:$Y,Samples_Seq!K$2,FALSE)</f>
        <v>Zymo.Ext</v>
      </c>
      <c r="L461" s="17" t="str">
        <f>VLOOKUP($E461,Samples_Ext!$A:$Y,Samples_Seq!L$2,FALSE)</f>
        <v>D6300</v>
      </c>
      <c r="M461" s="17" t="str">
        <f>VLOOKUP($E461,Samples_Ext!$A:$Y,Samples_Seq!M$2,FALSE)</f>
        <v>sFEMB-001-R-004</v>
      </c>
      <c r="N461" s="17" t="str">
        <f>VLOOKUP($E461,Samples_Ext!$A:$Y,Samples_Seq!N$2,FALSE)</f>
        <v>ZymoResearch</v>
      </c>
      <c r="O461" s="17" t="str">
        <f>VLOOKUP($E461,Samples_Ext!$A:$Y,Samples_Seq!O$2,FALSE)</f>
        <v>96 MagBead DNA Extraction Kit</v>
      </c>
      <c r="P461" s="17" t="str">
        <f>VLOOKUP($E461,Samples_Ext!$A:$Y,Samples_Seq!P$2,FALSE)</f>
        <v>None</v>
      </c>
      <c r="Q461" s="17" t="str">
        <f>VLOOKUP($E461,Samples_Ext!$A:$Y,Samples_Seq!Q$2,FALSE)</f>
        <v>Vertical</v>
      </c>
      <c r="R461" s="17" t="str">
        <f>VLOOKUP($E461,Samples_Ext!$A:$Y,Samples_Seq!R$2,FALSE)</f>
        <v>Tubes</v>
      </c>
      <c r="S461" s="17" t="str">
        <f>VLOOKUP($E461,Samples_Ext!$A:$Y,Samples_Seq!S$2,FALSE)</f>
        <v>None</v>
      </c>
      <c r="T461" s="17" t="str">
        <f>VLOOKUP($E461,Samples_Ext!$A:$Y,Samples_Seq!T$2,FALSE)</f>
        <v>None</v>
      </c>
      <c r="U461" s="17" t="str">
        <f>VLOOKUP($E461,Samples_Ext!$A:$Y,Samples_Seq!U$2,FALSE)</f>
        <v>None</v>
      </c>
      <c r="V461" s="17" t="str">
        <f>VLOOKUP($E461,Samples_Ext!$A:$Y,Samples_Seq!V$2,FALSE)</f>
        <v>None</v>
      </c>
      <c r="W461" s="17">
        <f>VLOOKUP($E461,Samples_Ext!$A:$Y,Samples_Seq!W$2,FALSE)</f>
        <v>0</v>
      </c>
      <c r="X461" s="17">
        <f>VLOOKUP($E461,Samples_Ext!$A:$Y,Samples_Seq!X$2,FALSE)</f>
        <v>0</v>
      </c>
      <c r="Y461" s="17" t="str">
        <f>VLOOKUP($E461,Samples_Ext!$A:$Y,Samples_Seq!Y$2,FALSE)</f>
        <v>PC01718</v>
      </c>
      <c r="Z461" s="17">
        <f>VLOOKUP($E461,Samples_Ext!$A:$Y,Samples_Seq!Z$2,FALSE)</f>
        <v>0</v>
      </c>
      <c r="AA461" s="17">
        <f>VLOOKUP($E461,Samples_Ext!$A:$Y,Samples_Seq!AA$2,FALSE)</f>
        <v>0</v>
      </c>
      <c r="AB461" s="17">
        <f>VLOOKUP($E461,Samples_Ext!$A:$Y,Samples_Seq!AB$2,FALSE)</f>
        <v>0</v>
      </c>
      <c r="AC461" s="17">
        <f>VLOOKUP($E461,Samples_Ext!$A:$Y,Samples_Seq!AC$2,FALSE)</f>
        <v>0</v>
      </c>
      <c r="AD461" s="17">
        <f>VLOOKUP($E461,Samples_Ext!$A:$Y,Samples_Seq!AD$2,FALSE)</f>
        <v>0</v>
      </c>
    </row>
    <row r="462" spans="1:30" s="17" customFormat="1" ht="13.8" hidden="1" x14ac:dyDescent="0.3">
      <c r="A462" s="17" t="s">
        <v>1568</v>
      </c>
      <c r="B462" s="17" t="s">
        <v>1774</v>
      </c>
      <c r="C462" s="17" t="s">
        <v>1715</v>
      </c>
      <c r="D462" s="17" t="s">
        <v>1716</v>
      </c>
      <c r="E462" s="17" t="s">
        <v>202</v>
      </c>
      <c r="F462" s="64" t="str">
        <f t="shared" si="7"/>
        <v>SC249405;</v>
      </c>
      <c r="G462" s="17" t="str">
        <f>IFERROR(VLOOKUP($E462,Samples_Ext!$A:$Y,Samples_Seq!G$2,FALSE),"")</f>
        <v>Stool_10</v>
      </c>
      <c r="H462" s="17" t="str">
        <f>VLOOKUP($E462,Samples_Ext!$A:$Y,Samples_Seq!H$2,FALSE)</f>
        <v>Study</v>
      </c>
      <c r="I462" s="17" t="str">
        <f>VLOOKUP($E462,Samples_Ext!$A:$Y,Samples_Seq!I$2,FALSE)</f>
        <v>IE</v>
      </c>
      <c r="J462" s="17">
        <v>10</v>
      </c>
      <c r="K462" s="17" t="str">
        <f>VLOOKUP($E462,Samples_Ext!$A:$Y,Samples_Seq!K$2,FALSE)</f>
        <v>Stool</v>
      </c>
      <c r="L462" s="17" t="str">
        <f>VLOOKUP($E462,Samples_Ext!$A:$Y,Samples_Seq!L$2,FALSE)</f>
        <v>Study</v>
      </c>
      <c r="M462" s="17" t="str">
        <f>VLOOKUP($E462,Samples_Ext!$A:$Y,Samples_Seq!M$2,FALSE)</f>
        <v>sFEMB-001-R-004</v>
      </c>
      <c r="N462" s="17" t="str">
        <f>VLOOKUP($E462,Samples_Ext!$A:$Y,Samples_Seq!N$2,FALSE)</f>
        <v>ZymoResearch</v>
      </c>
      <c r="O462" s="17" t="str">
        <f>VLOOKUP($E462,Samples_Ext!$A:$Y,Samples_Seq!O$2,FALSE)</f>
        <v>96 MagBead DNA Extraction Kit</v>
      </c>
      <c r="P462" s="17" t="str">
        <f>VLOOKUP($E462,Samples_Ext!$A:$Y,Samples_Seq!P$2,FALSE)</f>
        <v>None</v>
      </c>
      <c r="Q462" s="17" t="str">
        <f>VLOOKUP($E462,Samples_Ext!$A:$Y,Samples_Seq!Q$2,FALSE)</f>
        <v>Vertical</v>
      </c>
      <c r="R462" s="17" t="str">
        <f>VLOOKUP($E462,Samples_Ext!$A:$Y,Samples_Seq!R$2,FALSE)</f>
        <v>Tubes</v>
      </c>
      <c r="S462" s="17" t="str">
        <f>VLOOKUP($E462,Samples_Ext!$A:$Y,Samples_Seq!S$2,FALSE)</f>
        <v>None</v>
      </c>
      <c r="T462" s="17" t="str">
        <f>VLOOKUP($E462,Samples_Ext!$A:$Y,Samples_Seq!T$2,FALSE)</f>
        <v>None</v>
      </c>
      <c r="U462" s="17" t="str">
        <f>VLOOKUP($E462,Samples_Ext!$A:$Y,Samples_Seq!U$2,FALSE)</f>
        <v>None</v>
      </c>
      <c r="V462" s="17" t="str">
        <f>VLOOKUP($E462,Samples_Ext!$A:$Y,Samples_Seq!V$2,FALSE)</f>
        <v>None</v>
      </c>
      <c r="W462" s="17">
        <f>VLOOKUP($E462,Samples_Ext!$A:$Y,Samples_Seq!W$2,FALSE)</f>
        <v>0</v>
      </c>
      <c r="X462" s="17">
        <f>VLOOKUP($E462,Samples_Ext!$A:$Y,Samples_Seq!X$2,FALSE)</f>
        <v>0</v>
      </c>
      <c r="Y462" s="17" t="str">
        <f>VLOOKUP($E462,Samples_Ext!$A:$Y,Samples_Seq!Y$2,FALSE)</f>
        <v>PC01718</v>
      </c>
      <c r="Z462" s="17">
        <f>VLOOKUP($E462,Samples_Ext!$A:$Y,Samples_Seq!Z$2,FALSE)</f>
        <v>0</v>
      </c>
      <c r="AA462" s="17">
        <f>VLOOKUP($E462,Samples_Ext!$A:$Y,Samples_Seq!AA$2,FALSE)</f>
        <v>0</v>
      </c>
      <c r="AB462" s="17">
        <f>VLOOKUP($E462,Samples_Ext!$A:$Y,Samples_Seq!AB$2,FALSE)</f>
        <v>0</v>
      </c>
      <c r="AC462" s="17">
        <f>VLOOKUP($E462,Samples_Ext!$A:$Y,Samples_Seq!AC$2,FALSE)</f>
        <v>0</v>
      </c>
      <c r="AD462" s="17">
        <f>VLOOKUP($E462,Samples_Ext!$A:$Y,Samples_Seq!AD$2,FALSE)</f>
        <v>0</v>
      </c>
    </row>
    <row r="463" spans="1:30" s="17" customFormat="1" ht="13.8" hidden="1" x14ac:dyDescent="0.3">
      <c r="A463" s="17" t="s">
        <v>1569</v>
      </c>
      <c r="B463" s="17" t="s">
        <v>1775</v>
      </c>
      <c r="C463" s="17" t="s">
        <v>1721</v>
      </c>
      <c r="D463" s="17" t="s">
        <v>1716</v>
      </c>
      <c r="E463" s="17" t="s">
        <v>202</v>
      </c>
      <c r="F463" s="64" t="str">
        <f t="shared" si="7"/>
        <v>SC249405;</v>
      </c>
      <c r="G463" s="17" t="str">
        <f>IFERROR(VLOOKUP($E463,Samples_Ext!$A:$Y,Samples_Seq!G$2,FALSE),"")</f>
        <v>Stool_10</v>
      </c>
      <c r="H463" s="17" t="str">
        <f>VLOOKUP($E463,Samples_Ext!$A:$Y,Samples_Seq!H$2,FALSE)</f>
        <v>Study</v>
      </c>
      <c r="I463" s="17" t="str">
        <f>VLOOKUP($E463,Samples_Ext!$A:$Y,Samples_Seq!I$2,FALSE)</f>
        <v>IE</v>
      </c>
      <c r="J463" s="17">
        <v>10</v>
      </c>
      <c r="K463" s="17" t="str">
        <f>VLOOKUP($E463,Samples_Ext!$A:$Y,Samples_Seq!K$2,FALSE)</f>
        <v>Stool</v>
      </c>
      <c r="L463" s="17" t="str">
        <f>VLOOKUP($E463,Samples_Ext!$A:$Y,Samples_Seq!L$2,FALSE)</f>
        <v>Study</v>
      </c>
      <c r="M463" s="17" t="str">
        <f>VLOOKUP($E463,Samples_Ext!$A:$Y,Samples_Seq!M$2,FALSE)</f>
        <v>sFEMB-001-R-004</v>
      </c>
      <c r="N463" s="17" t="str">
        <f>VLOOKUP($E463,Samples_Ext!$A:$Y,Samples_Seq!N$2,FALSE)</f>
        <v>ZymoResearch</v>
      </c>
      <c r="O463" s="17" t="str">
        <f>VLOOKUP($E463,Samples_Ext!$A:$Y,Samples_Seq!O$2,FALSE)</f>
        <v>96 MagBead DNA Extraction Kit</v>
      </c>
      <c r="P463" s="17" t="str">
        <f>VLOOKUP($E463,Samples_Ext!$A:$Y,Samples_Seq!P$2,FALSE)</f>
        <v>None</v>
      </c>
      <c r="Q463" s="17" t="str">
        <f>VLOOKUP($E463,Samples_Ext!$A:$Y,Samples_Seq!Q$2,FALSE)</f>
        <v>Vertical</v>
      </c>
      <c r="R463" s="17" t="str">
        <f>VLOOKUP($E463,Samples_Ext!$A:$Y,Samples_Seq!R$2,FALSE)</f>
        <v>Tubes</v>
      </c>
      <c r="S463" s="17" t="str">
        <f>VLOOKUP($E463,Samples_Ext!$A:$Y,Samples_Seq!S$2,FALSE)</f>
        <v>None</v>
      </c>
      <c r="T463" s="17" t="str">
        <f>VLOOKUP($E463,Samples_Ext!$A:$Y,Samples_Seq!T$2,FALSE)</f>
        <v>None</v>
      </c>
      <c r="U463" s="17" t="str">
        <f>VLOOKUP($E463,Samples_Ext!$A:$Y,Samples_Seq!U$2,FALSE)</f>
        <v>None</v>
      </c>
      <c r="V463" s="17" t="str">
        <f>VLOOKUP($E463,Samples_Ext!$A:$Y,Samples_Seq!V$2,FALSE)</f>
        <v>None</v>
      </c>
      <c r="W463" s="17">
        <f>VLOOKUP($E463,Samples_Ext!$A:$Y,Samples_Seq!W$2,FALSE)</f>
        <v>0</v>
      </c>
      <c r="X463" s="17">
        <f>VLOOKUP($E463,Samples_Ext!$A:$Y,Samples_Seq!X$2,FALSE)</f>
        <v>0</v>
      </c>
      <c r="Y463" s="17" t="str">
        <f>VLOOKUP($E463,Samples_Ext!$A:$Y,Samples_Seq!Y$2,FALSE)</f>
        <v>PC01718</v>
      </c>
      <c r="Z463" s="17">
        <f>VLOOKUP($E463,Samples_Ext!$A:$Y,Samples_Seq!Z$2,FALSE)</f>
        <v>0</v>
      </c>
      <c r="AA463" s="17">
        <f>VLOOKUP($E463,Samples_Ext!$A:$Y,Samples_Seq!AA$2,FALSE)</f>
        <v>0</v>
      </c>
      <c r="AB463" s="17">
        <f>VLOOKUP($E463,Samples_Ext!$A:$Y,Samples_Seq!AB$2,FALSE)</f>
        <v>0</v>
      </c>
      <c r="AC463" s="17">
        <f>VLOOKUP($E463,Samples_Ext!$A:$Y,Samples_Seq!AC$2,FALSE)</f>
        <v>0</v>
      </c>
      <c r="AD463" s="17">
        <f>VLOOKUP($E463,Samples_Ext!$A:$Y,Samples_Seq!AD$2,FALSE)</f>
        <v>0</v>
      </c>
    </row>
    <row r="464" spans="1:30" s="17" customFormat="1" ht="13.8" hidden="1" x14ac:dyDescent="0.3">
      <c r="A464" s="17" t="s">
        <v>1925</v>
      </c>
      <c r="B464" s="17" t="s">
        <v>1926</v>
      </c>
      <c r="C464" s="17" t="s">
        <v>1721</v>
      </c>
      <c r="D464" s="17" t="s">
        <v>1716</v>
      </c>
      <c r="E464" s="17" t="s">
        <v>340</v>
      </c>
      <c r="F464" s="64" t="str">
        <f t="shared" si="7"/>
        <v>SC261515;</v>
      </c>
      <c r="G464" s="17" t="str">
        <f>IFERROR(VLOOKUP($E464,Samples_Ext!$A:$Y,Samples_Seq!G$2,FALSE),"")</f>
        <v>Stool_40</v>
      </c>
      <c r="H464" s="17" t="str">
        <f>VLOOKUP($E464,Samples_Ext!$A:$Y,Samples_Seq!H$2,FALSE)</f>
        <v>Study</v>
      </c>
      <c r="I464" s="17" t="str">
        <f>VLOOKUP($E464,Samples_Ext!$A:$Y,Samples_Seq!I$2,FALSE)</f>
        <v>IE</v>
      </c>
      <c r="J464" s="17">
        <v>40</v>
      </c>
      <c r="K464" s="17" t="str">
        <f>VLOOKUP($E464,Samples_Ext!$A:$Y,Samples_Seq!K$2,FALSE)</f>
        <v>Stool</v>
      </c>
      <c r="L464" s="17" t="str">
        <f>VLOOKUP($E464,Samples_Ext!$A:$Y,Samples_Seq!L$2,FALSE)</f>
        <v>Study</v>
      </c>
      <c r="M464" s="17" t="str">
        <f>VLOOKUP($E464,Samples_Ext!$A:$Y,Samples_Seq!M$2,FALSE)</f>
        <v>sFEMB-001-R-012</v>
      </c>
      <c r="N464" s="17" t="str">
        <f>VLOOKUP($E464,Samples_Ext!$A:$Y,Samples_Seq!N$2,FALSE)</f>
        <v>ZymoResearch</v>
      </c>
      <c r="O464" s="17" t="str">
        <f>VLOOKUP($E464,Samples_Ext!$A:$Y,Samples_Seq!O$2,FALSE)</f>
        <v>96 MagBead DNA Extraction Kit</v>
      </c>
      <c r="P464" s="17" t="str">
        <f>VLOOKUP($E464,Samples_Ext!$A:$Y,Samples_Seq!P$2,FALSE)</f>
        <v>None</v>
      </c>
      <c r="Q464" s="17" t="str">
        <f>VLOOKUP($E464,Samples_Ext!$A:$Y,Samples_Seq!Q$2,FALSE)</f>
        <v>Vertical</v>
      </c>
      <c r="R464" s="17" t="str">
        <f>VLOOKUP($E464,Samples_Ext!$A:$Y,Samples_Seq!R$2,FALSE)</f>
        <v>Tubes</v>
      </c>
      <c r="S464" s="17" t="str">
        <f>VLOOKUP($E464,Samples_Ext!$A:$Y,Samples_Seq!S$2,FALSE)</f>
        <v>None</v>
      </c>
      <c r="T464" s="17" t="str">
        <f>VLOOKUP($E464,Samples_Ext!$A:$Y,Samples_Seq!T$2,FALSE)</f>
        <v>None</v>
      </c>
      <c r="U464" s="17" t="str">
        <f>VLOOKUP($E464,Samples_Ext!$A:$Y,Samples_Seq!U$2,FALSE)</f>
        <v>None</v>
      </c>
      <c r="V464" s="17" t="str">
        <f>VLOOKUP($E464,Samples_Ext!$A:$Y,Samples_Seq!V$2,FALSE)</f>
        <v>None</v>
      </c>
      <c r="W464" s="17">
        <f>VLOOKUP($E464,Samples_Ext!$A:$Y,Samples_Seq!W$2,FALSE)</f>
        <v>0</v>
      </c>
      <c r="X464" s="17">
        <f>VLOOKUP($E464,Samples_Ext!$A:$Y,Samples_Seq!X$2,FALSE)</f>
        <v>0</v>
      </c>
      <c r="Y464" s="17" t="str">
        <f>VLOOKUP($E464,Samples_Ext!$A:$Y,Samples_Seq!Y$2,FALSE)</f>
        <v>PC03132</v>
      </c>
      <c r="Z464" s="17">
        <f>VLOOKUP($E464,Samples_Ext!$A:$Y,Samples_Seq!Z$2,FALSE)</f>
        <v>0</v>
      </c>
      <c r="AA464" s="17">
        <f>VLOOKUP($E464,Samples_Ext!$A:$Y,Samples_Seq!AA$2,FALSE)</f>
        <v>0</v>
      </c>
      <c r="AB464" s="17">
        <f>VLOOKUP($E464,Samples_Ext!$A:$Y,Samples_Seq!AB$2,FALSE)</f>
        <v>0</v>
      </c>
      <c r="AC464" s="17">
        <f>VLOOKUP($E464,Samples_Ext!$A:$Y,Samples_Seq!AC$2,FALSE)</f>
        <v>0</v>
      </c>
      <c r="AD464" s="17">
        <f>VLOOKUP($E464,Samples_Ext!$A:$Y,Samples_Seq!AD$2,FALSE)</f>
        <v>0</v>
      </c>
    </row>
    <row r="465" spans="1:30" s="17" customFormat="1" ht="13.8" hidden="1" x14ac:dyDescent="0.3">
      <c r="A465" s="17" t="s">
        <v>2029</v>
      </c>
      <c r="B465" s="17" t="s">
        <v>2030</v>
      </c>
      <c r="C465" s="17" t="s">
        <v>1969</v>
      </c>
      <c r="D465" s="17" t="s">
        <v>1970</v>
      </c>
      <c r="E465" s="17" t="s">
        <v>340</v>
      </c>
      <c r="F465" s="64" t="str">
        <f t="shared" si="7"/>
        <v>SC261515;</v>
      </c>
      <c r="G465" s="17" t="str">
        <f>IFERROR(VLOOKUP($E465,Samples_Ext!$A:$Y,Samples_Seq!G$2,FALSE),"")</f>
        <v>Stool_40</v>
      </c>
      <c r="H465" s="17" t="str">
        <f>VLOOKUP($E465,Samples_Ext!$A:$Y,Samples_Seq!H$2,FALSE)</f>
        <v>Study</v>
      </c>
      <c r="I465" s="17" t="str">
        <f>VLOOKUP($E465,Samples_Ext!$A:$Y,Samples_Seq!I$2,FALSE)</f>
        <v>IE</v>
      </c>
      <c r="J465" s="17">
        <v>40</v>
      </c>
      <c r="K465" s="17" t="str">
        <f>VLOOKUP($E465,Samples_Ext!$A:$Y,Samples_Seq!K$2,FALSE)</f>
        <v>Stool</v>
      </c>
      <c r="L465" s="17" t="str">
        <f>VLOOKUP($E465,Samples_Ext!$A:$Y,Samples_Seq!L$2,FALSE)</f>
        <v>Study</v>
      </c>
      <c r="M465" s="17" t="str">
        <f>VLOOKUP($E465,Samples_Ext!$A:$Y,Samples_Seq!M$2,FALSE)</f>
        <v>sFEMB-001-R-012</v>
      </c>
      <c r="N465" s="17" t="str">
        <f>VLOOKUP($E465,Samples_Ext!$A:$Y,Samples_Seq!N$2,FALSE)</f>
        <v>ZymoResearch</v>
      </c>
      <c r="O465" s="17" t="str">
        <f>VLOOKUP($E465,Samples_Ext!$A:$Y,Samples_Seq!O$2,FALSE)</f>
        <v>96 MagBead DNA Extraction Kit</v>
      </c>
      <c r="P465" s="17" t="str">
        <f>VLOOKUP($E465,Samples_Ext!$A:$Y,Samples_Seq!P$2,FALSE)</f>
        <v>None</v>
      </c>
      <c r="Q465" s="17" t="str">
        <f>VLOOKUP($E465,Samples_Ext!$A:$Y,Samples_Seq!Q$2,FALSE)</f>
        <v>Vertical</v>
      </c>
      <c r="R465" s="17" t="str">
        <f>VLOOKUP($E465,Samples_Ext!$A:$Y,Samples_Seq!R$2,FALSE)</f>
        <v>Tubes</v>
      </c>
      <c r="S465" s="17" t="str">
        <f>VLOOKUP($E465,Samples_Ext!$A:$Y,Samples_Seq!S$2,FALSE)</f>
        <v>None</v>
      </c>
      <c r="T465" s="17" t="str">
        <f>VLOOKUP($E465,Samples_Ext!$A:$Y,Samples_Seq!T$2,FALSE)</f>
        <v>None</v>
      </c>
      <c r="U465" s="17" t="str">
        <f>VLOOKUP($E465,Samples_Ext!$A:$Y,Samples_Seq!U$2,FALSE)</f>
        <v>None</v>
      </c>
      <c r="V465" s="17" t="str">
        <f>VLOOKUP($E465,Samples_Ext!$A:$Y,Samples_Seq!V$2,FALSE)</f>
        <v>None</v>
      </c>
      <c r="W465" s="17">
        <f>VLOOKUP($E465,Samples_Ext!$A:$Y,Samples_Seq!W$2,FALSE)</f>
        <v>0</v>
      </c>
      <c r="X465" s="17">
        <f>VLOOKUP($E465,Samples_Ext!$A:$Y,Samples_Seq!X$2,FALSE)</f>
        <v>0</v>
      </c>
      <c r="Y465" s="17" t="str">
        <f>VLOOKUP($E465,Samples_Ext!$A:$Y,Samples_Seq!Y$2,FALSE)</f>
        <v>PC03132</v>
      </c>
      <c r="Z465" s="17">
        <f>VLOOKUP($E465,Samples_Ext!$A:$Y,Samples_Seq!Z$2,FALSE)</f>
        <v>0</v>
      </c>
      <c r="AA465" s="17">
        <f>VLOOKUP($E465,Samples_Ext!$A:$Y,Samples_Seq!AA$2,FALSE)</f>
        <v>0</v>
      </c>
      <c r="AB465" s="17">
        <f>VLOOKUP($E465,Samples_Ext!$A:$Y,Samples_Seq!AB$2,FALSE)</f>
        <v>0</v>
      </c>
      <c r="AC465" s="17">
        <f>VLOOKUP($E465,Samples_Ext!$A:$Y,Samples_Seq!AC$2,FALSE)</f>
        <v>0</v>
      </c>
      <c r="AD465" s="17">
        <f>VLOOKUP($E465,Samples_Ext!$A:$Y,Samples_Seq!AD$2,FALSE)</f>
        <v>0</v>
      </c>
    </row>
    <row r="466" spans="1:30" s="17" customFormat="1" ht="13.8" hidden="1" x14ac:dyDescent="0.3">
      <c r="A466" s="17" t="s">
        <v>1927</v>
      </c>
      <c r="B466" s="17" t="s">
        <v>1928</v>
      </c>
      <c r="C466" s="17" t="s">
        <v>1721</v>
      </c>
      <c r="D466" s="17" t="s">
        <v>1716</v>
      </c>
      <c r="E466" s="17" t="s">
        <v>341</v>
      </c>
      <c r="F466" s="64" t="str">
        <f t="shared" si="7"/>
        <v>SC261516;</v>
      </c>
      <c r="G466" s="17" t="str">
        <f>IFERROR(VLOOKUP($E466,Samples_Ext!$A:$Y,Samples_Seq!G$2,FALSE),"")</f>
        <v>DZ35298 0098_01</v>
      </c>
      <c r="H466" s="17" t="str">
        <f>VLOOKUP($E466,Samples_Ext!$A:$Y,Samples_Seq!H$2,FALSE)</f>
        <v>Study</v>
      </c>
      <c r="I466" s="17" t="str">
        <f>VLOOKUP($E466,Samples_Ext!$A:$Y,Samples_Seq!I$2,FALSE)</f>
        <v>DZ35298</v>
      </c>
      <c r="J466" s="17">
        <v>98</v>
      </c>
      <c r="K466" s="17" t="str">
        <f>VLOOKUP($E466,Samples_Ext!$A:$Y,Samples_Seq!K$2,FALSE)</f>
        <v>Robogut</v>
      </c>
      <c r="L466" s="17" t="str">
        <f>VLOOKUP($E466,Samples_Ext!$A:$Y,Samples_Seq!L$2,FALSE)</f>
        <v>DZ35298</v>
      </c>
      <c r="M466" s="17" t="str">
        <f>VLOOKUP($E466,Samples_Ext!$A:$Y,Samples_Seq!M$2,FALSE)</f>
        <v>sFEMB-001-R-012</v>
      </c>
      <c r="N466" s="17" t="str">
        <f>VLOOKUP($E466,Samples_Ext!$A:$Y,Samples_Seq!N$2,FALSE)</f>
        <v>ZymoResearch</v>
      </c>
      <c r="O466" s="17" t="str">
        <f>VLOOKUP($E466,Samples_Ext!$A:$Y,Samples_Seq!O$2,FALSE)</f>
        <v>96 MagBead DNA Extraction Kit</v>
      </c>
      <c r="P466" s="17" t="str">
        <f>VLOOKUP($E466,Samples_Ext!$A:$Y,Samples_Seq!P$2,FALSE)</f>
        <v>None</v>
      </c>
      <c r="Q466" s="17" t="str">
        <f>VLOOKUP($E466,Samples_Ext!$A:$Y,Samples_Seq!Q$2,FALSE)</f>
        <v>Vertical</v>
      </c>
      <c r="R466" s="17" t="str">
        <f>VLOOKUP($E466,Samples_Ext!$A:$Y,Samples_Seq!R$2,FALSE)</f>
        <v>Tubes</v>
      </c>
      <c r="S466" s="17" t="str">
        <f>VLOOKUP($E466,Samples_Ext!$A:$Y,Samples_Seq!S$2,FALSE)</f>
        <v>None</v>
      </c>
      <c r="T466" s="17" t="str">
        <f>VLOOKUP($E466,Samples_Ext!$A:$Y,Samples_Seq!T$2,FALSE)</f>
        <v>None</v>
      </c>
      <c r="U466" s="17" t="str">
        <f>VLOOKUP($E466,Samples_Ext!$A:$Y,Samples_Seq!U$2,FALSE)</f>
        <v>None</v>
      </c>
      <c r="V466" s="17" t="str">
        <f>VLOOKUP($E466,Samples_Ext!$A:$Y,Samples_Seq!V$2,FALSE)</f>
        <v>None</v>
      </c>
      <c r="W466" s="17">
        <f>VLOOKUP($E466,Samples_Ext!$A:$Y,Samples_Seq!W$2,FALSE)</f>
        <v>0</v>
      </c>
      <c r="X466" s="17">
        <f>VLOOKUP($E466,Samples_Ext!$A:$Y,Samples_Seq!X$2,FALSE)</f>
        <v>0</v>
      </c>
      <c r="Y466" s="17" t="str">
        <f>VLOOKUP($E466,Samples_Ext!$A:$Y,Samples_Seq!Y$2,FALSE)</f>
        <v>PC03132</v>
      </c>
      <c r="Z466" s="17">
        <f>VLOOKUP($E466,Samples_Ext!$A:$Y,Samples_Seq!Z$2,FALSE)</f>
        <v>0</v>
      </c>
      <c r="AA466" s="17">
        <f>VLOOKUP($E466,Samples_Ext!$A:$Y,Samples_Seq!AA$2,FALSE)</f>
        <v>0</v>
      </c>
      <c r="AB466" s="17">
        <f>VLOOKUP($E466,Samples_Ext!$A:$Y,Samples_Seq!AB$2,FALSE)</f>
        <v>0</v>
      </c>
      <c r="AC466" s="17">
        <f>VLOOKUP($E466,Samples_Ext!$A:$Y,Samples_Seq!AC$2,FALSE)</f>
        <v>0</v>
      </c>
      <c r="AD466" s="17">
        <f>VLOOKUP($E466,Samples_Ext!$A:$Y,Samples_Seq!AD$2,FALSE)</f>
        <v>0</v>
      </c>
    </row>
    <row r="467" spans="1:30" s="17" customFormat="1" ht="13.8" hidden="1" x14ac:dyDescent="0.3">
      <c r="A467" s="17" t="s">
        <v>2031</v>
      </c>
      <c r="B467" s="17" t="s">
        <v>2032</v>
      </c>
      <c r="C467" s="17" t="s">
        <v>1969</v>
      </c>
      <c r="D467" s="17" t="s">
        <v>1970</v>
      </c>
      <c r="E467" s="17" t="s">
        <v>341</v>
      </c>
      <c r="F467" s="64" t="str">
        <f t="shared" si="7"/>
        <v>SC261516;</v>
      </c>
      <c r="G467" s="17" t="str">
        <f>IFERROR(VLOOKUP($E467,Samples_Ext!$A:$Y,Samples_Seq!G$2,FALSE),"")</f>
        <v>DZ35298 0098_01</v>
      </c>
      <c r="H467" s="17" t="str">
        <f>VLOOKUP($E467,Samples_Ext!$A:$Y,Samples_Seq!H$2,FALSE)</f>
        <v>Study</v>
      </c>
      <c r="I467" s="17" t="str">
        <f>VLOOKUP($E467,Samples_Ext!$A:$Y,Samples_Seq!I$2,FALSE)</f>
        <v>DZ35298</v>
      </c>
      <c r="J467" s="17">
        <v>98</v>
      </c>
      <c r="K467" s="17" t="str">
        <f>VLOOKUP($E467,Samples_Ext!$A:$Y,Samples_Seq!K$2,FALSE)</f>
        <v>Robogut</v>
      </c>
      <c r="L467" s="17" t="str">
        <f>VLOOKUP($E467,Samples_Ext!$A:$Y,Samples_Seq!L$2,FALSE)</f>
        <v>DZ35298</v>
      </c>
      <c r="M467" s="17" t="str">
        <f>VLOOKUP($E467,Samples_Ext!$A:$Y,Samples_Seq!M$2,FALSE)</f>
        <v>sFEMB-001-R-012</v>
      </c>
      <c r="N467" s="17" t="str">
        <f>VLOOKUP($E467,Samples_Ext!$A:$Y,Samples_Seq!N$2,FALSE)</f>
        <v>ZymoResearch</v>
      </c>
      <c r="O467" s="17" t="str">
        <f>VLOOKUP($E467,Samples_Ext!$A:$Y,Samples_Seq!O$2,FALSE)</f>
        <v>96 MagBead DNA Extraction Kit</v>
      </c>
      <c r="P467" s="17" t="str">
        <f>VLOOKUP($E467,Samples_Ext!$A:$Y,Samples_Seq!P$2,FALSE)</f>
        <v>None</v>
      </c>
      <c r="Q467" s="17" t="str">
        <f>VLOOKUP($E467,Samples_Ext!$A:$Y,Samples_Seq!Q$2,FALSE)</f>
        <v>Vertical</v>
      </c>
      <c r="R467" s="17" t="str">
        <f>VLOOKUP($E467,Samples_Ext!$A:$Y,Samples_Seq!R$2,FALSE)</f>
        <v>Tubes</v>
      </c>
      <c r="S467" s="17" t="str">
        <f>VLOOKUP($E467,Samples_Ext!$A:$Y,Samples_Seq!S$2,FALSE)</f>
        <v>None</v>
      </c>
      <c r="T467" s="17" t="str">
        <f>VLOOKUP($E467,Samples_Ext!$A:$Y,Samples_Seq!T$2,FALSE)</f>
        <v>None</v>
      </c>
      <c r="U467" s="17" t="str">
        <f>VLOOKUP($E467,Samples_Ext!$A:$Y,Samples_Seq!U$2,FALSE)</f>
        <v>None</v>
      </c>
      <c r="V467" s="17" t="str">
        <f>VLOOKUP($E467,Samples_Ext!$A:$Y,Samples_Seq!V$2,FALSE)</f>
        <v>None</v>
      </c>
      <c r="W467" s="17">
        <f>VLOOKUP($E467,Samples_Ext!$A:$Y,Samples_Seq!W$2,FALSE)</f>
        <v>0</v>
      </c>
      <c r="X467" s="17">
        <f>VLOOKUP($E467,Samples_Ext!$A:$Y,Samples_Seq!X$2,FALSE)</f>
        <v>0</v>
      </c>
      <c r="Y467" s="17" t="str">
        <f>VLOOKUP($E467,Samples_Ext!$A:$Y,Samples_Seq!Y$2,FALSE)</f>
        <v>PC03132</v>
      </c>
      <c r="Z467" s="17">
        <f>VLOOKUP($E467,Samples_Ext!$A:$Y,Samples_Seq!Z$2,FALSE)</f>
        <v>0</v>
      </c>
      <c r="AA467" s="17">
        <f>VLOOKUP($E467,Samples_Ext!$A:$Y,Samples_Seq!AA$2,FALSE)</f>
        <v>0</v>
      </c>
      <c r="AB467" s="17">
        <f>VLOOKUP($E467,Samples_Ext!$A:$Y,Samples_Seq!AB$2,FALSE)</f>
        <v>0</v>
      </c>
      <c r="AC467" s="17">
        <f>VLOOKUP($E467,Samples_Ext!$A:$Y,Samples_Seq!AC$2,FALSE)</f>
        <v>0</v>
      </c>
      <c r="AD467" s="17">
        <f>VLOOKUP($E467,Samples_Ext!$A:$Y,Samples_Seq!AD$2,FALSE)</f>
        <v>0</v>
      </c>
    </row>
    <row r="468" spans="1:30" s="17" customFormat="1" ht="13.8" hidden="1" x14ac:dyDescent="0.3">
      <c r="A468" s="17" t="s">
        <v>1929</v>
      </c>
      <c r="B468" s="17" t="s">
        <v>1930</v>
      </c>
      <c r="C468" s="17" t="s">
        <v>1721</v>
      </c>
      <c r="D468" s="17" t="s">
        <v>1716</v>
      </c>
      <c r="E468" s="17" t="s">
        <v>342</v>
      </c>
      <c r="F468" s="64" t="str">
        <f t="shared" si="7"/>
        <v>SC261517;</v>
      </c>
      <c r="G468" s="17" t="str">
        <f>IFERROR(VLOOKUP($E468,Samples_Ext!$A:$Y,Samples_Seq!G$2,FALSE),"")</f>
        <v>Stool_26</v>
      </c>
      <c r="H468" s="17" t="str">
        <f>VLOOKUP($E468,Samples_Ext!$A:$Y,Samples_Seq!H$2,FALSE)</f>
        <v>Study</v>
      </c>
      <c r="I468" s="17" t="str">
        <f>VLOOKUP($E468,Samples_Ext!$A:$Y,Samples_Seq!I$2,FALSE)</f>
        <v>IE</v>
      </c>
      <c r="J468" s="17">
        <v>26</v>
      </c>
      <c r="K468" s="17" t="str">
        <f>VLOOKUP($E468,Samples_Ext!$A:$Y,Samples_Seq!K$2,FALSE)</f>
        <v>Stool</v>
      </c>
      <c r="L468" s="17" t="str">
        <f>VLOOKUP($E468,Samples_Ext!$A:$Y,Samples_Seq!L$2,FALSE)</f>
        <v>Study</v>
      </c>
      <c r="M468" s="17" t="str">
        <f>VLOOKUP($E468,Samples_Ext!$A:$Y,Samples_Seq!M$2,FALSE)</f>
        <v>sFEMB-001-R-012</v>
      </c>
      <c r="N468" s="17" t="str">
        <f>VLOOKUP($E468,Samples_Ext!$A:$Y,Samples_Seq!N$2,FALSE)</f>
        <v>ZymoResearch</v>
      </c>
      <c r="O468" s="17" t="str">
        <f>VLOOKUP($E468,Samples_Ext!$A:$Y,Samples_Seq!O$2,FALSE)</f>
        <v>96 MagBead DNA Extraction Kit</v>
      </c>
      <c r="P468" s="17" t="str">
        <f>VLOOKUP($E468,Samples_Ext!$A:$Y,Samples_Seq!P$2,FALSE)</f>
        <v>None</v>
      </c>
      <c r="Q468" s="17" t="str">
        <f>VLOOKUP($E468,Samples_Ext!$A:$Y,Samples_Seq!Q$2,FALSE)</f>
        <v>Vertical</v>
      </c>
      <c r="R468" s="17" t="str">
        <f>VLOOKUP($E468,Samples_Ext!$A:$Y,Samples_Seq!R$2,FALSE)</f>
        <v>Tubes</v>
      </c>
      <c r="S468" s="17" t="str">
        <f>VLOOKUP($E468,Samples_Ext!$A:$Y,Samples_Seq!S$2,FALSE)</f>
        <v>None</v>
      </c>
      <c r="T468" s="17" t="str">
        <f>VLOOKUP($E468,Samples_Ext!$A:$Y,Samples_Seq!T$2,FALSE)</f>
        <v>None</v>
      </c>
      <c r="U468" s="17" t="str">
        <f>VLOOKUP($E468,Samples_Ext!$A:$Y,Samples_Seq!U$2,FALSE)</f>
        <v>None</v>
      </c>
      <c r="V468" s="17" t="str">
        <f>VLOOKUP($E468,Samples_Ext!$A:$Y,Samples_Seq!V$2,FALSE)</f>
        <v>None</v>
      </c>
      <c r="W468" s="17">
        <f>VLOOKUP($E468,Samples_Ext!$A:$Y,Samples_Seq!W$2,FALSE)</f>
        <v>0</v>
      </c>
      <c r="X468" s="17">
        <f>VLOOKUP($E468,Samples_Ext!$A:$Y,Samples_Seq!X$2,FALSE)</f>
        <v>0</v>
      </c>
      <c r="Y468" s="17" t="str">
        <f>VLOOKUP($E468,Samples_Ext!$A:$Y,Samples_Seq!Y$2,FALSE)</f>
        <v>PC03132</v>
      </c>
      <c r="Z468" s="17">
        <f>VLOOKUP($E468,Samples_Ext!$A:$Y,Samples_Seq!Z$2,FALSE)</f>
        <v>0</v>
      </c>
      <c r="AA468" s="17">
        <f>VLOOKUP($E468,Samples_Ext!$A:$Y,Samples_Seq!AA$2,FALSE)</f>
        <v>0</v>
      </c>
      <c r="AB468" s="17">
        <f>VLOOKUP($E468,Samples_Ext!$A:$Y,Samples_Seq!AB$2,FALSE)</f>
        <v>0</v>
      </c>
      <c r="AC468" s="17">
        <f>VLOOKUP($E468,Samples_Ext!$A:$Y,Samples_Seq!AC$2,FALSE)</f>
        <v>0</v>
      </c>
      <c r="AD468" s="17">
        <f>VLOOKUP($E468,Samples_Ext!$A:$Y,Samples_Seq!AD$2,FALSE)</f>
        <v>0</v>
      </c>
    </row>
    <row r="469" spans="1:30" s="17" customFormat="1" ht="13.8" hidden="1" x14ac:dyDescent="0.3">
      <c r="A469" s="17" t="s">
        <v>2033</v>
      </c>
      <c r="B469" s="17" t="s">
        <v>2034</v>
      </c>
      <c r="C469" s="17" t="s">
        <v>1969</v>
      </c>
      <c r="D469" s="17" t="s">
        <v>1970</v>
      </c>
      <c r="E469" s="17" t="s">
        <v>342</v>
      </c>
      <c r="F469" s="64" t="str">
        <f t="shared" si="7"/>
        <v>SC261517;</v>
      </c>
      <c r="G469" s="17" t="str">
        <f>IFERROR(VLOOKUP($E469,Samples_Ext!$A:$Y,Samples_Seq!G$2,FALSE),"")</f>
        <v>Stool_26</v>
      </c>
      <c r="H469" s="17" t="str">
        <f>VLOOKUP($E469,Samples_Ext!$A:$Y,Samples_Seq!H$2,FALSE)</f>
        <v>Study</v>
      </c>
      <c r="I469" s="17" t="str">
        <f>VLOOKUP($E469,Samples_Ext!$A:$Y,Samples_Seq!I$2,FALSE)</f>
        <v>IE</v>
      </c>
      <c r="J469" s="17">
        <v>26</v>
      </c>
      <c r="K469" s="17" t="str">
        <f>VLOOKUP($E469,Samples_Ext!$A:$Y,Samples_Seq!K$2,FALSE)</f>
        <v>Stool</v>
      </c>
      <c r="L469" s="17" t="str">
        <f>VLOOKUP($E469,Samples_Ext!$A:$Y,Samples_Seq!L$2,FALSE)</f>
        <v>Study</v>
      </c>
      <c r="M469" s="17" t="str">
        <f>VLOOKUP($E469,Samples_Ext!$A:$Y,Samples_Seq!M$2,FALSE)</f>
        <v>sFEMB-001-R-012</v>
      </c>
      <c r="N469" s="17" t="str">
        <f>VLOOKUP($E469,Samples_Ext!$A:$Y,Samples_Seq!N$2,FALSE)</f>
        <v>ZymoResearch</v>
      </c>
      <c r="O469" s="17" t="str">
        <f>VLOOKUP($E469,Samples_Ext!$A:$Y,Samples_Seq!O$2,FALSE)</f>
        <v>96 MagBead DNA Extraction Kit</v>
      </c>
      <c r="P469" s="17" t="str">
        <f>VLOOKUP($E469,Samples_Ext!$A:$Y,Samples_Seq!P$2,FALSE)</f>
        <v>None</v>
      </c>
      <c r="Q469" s="17" t="str">
        <f>VLOOKUP($E469,Samples_Ext!$A:$Y,Samples_Seq!Q$2,FALSE)</f>
        <v>Vertical</v>
      </c>
      <c r="R469" s="17" t="str">
        <f>VLOOKUP($E469,Samples_Ext!$A:$Y,Samples_Seq!R$2,FALSE)</f>
        <v>Tubes</v>
      </c>
      <c r="S469" s="17" t="str">
        <f>VLOOKUP($E469,Samples_Ext!$A:$Y,Samples_Seq!S$2,FALSE)</f>
        <v>None</v>
      </c>
      <c r="T469" s="17" t="str">
        <f>VLOOKUP($E469,Samples_Ext!$A:$Y,Samples_Seq!T$2,FALSE)</f>
        <v>None</v>
      </c>
      <c r="U469" s="17" t="str">
        <f>VLOOKUP($E469,Samples_Ext!$A:$Y,Samples_Seq!U$2,FALSE)</f>
        <v>None</v>
      </c>
      <c r="V469" s="17" t="str">
        <f>VLOOKUP($E469,Samples_Ext!$A:$Y,Samples_Seq!V$2,FALSE)</f>
        <v>None</v>
      </c>
      <c r="W469" s="17">
        <f>VLOOKUP($E469,Samples_Ext!$A:$Y,Samples_Seq!W$2,FALSE)</f>
        <v>0</v>
      </c>
      <c r="X469" s="17">
        <f>VLOOKUP($E469,Samples_Ext!$A:$Y,Samples_Seq!X$2,FALSE)</f>
        <v>0</v>
      </c>
      <c r="Y469" s="17" t="str">
        <f>VLOOKUP($E469,Samples_Ext!$A:$Y,Samples_Seq!Y$2,FALSE)</f>
        <v>PC03132</v>
      </c>
      <c r="Z469" s="17">
        <f>VLOOKUP($E469,Samples_Ext!$A:$Y,Samples_Seq!Z$2,FALSE)</f>
        <v>0</v>
      </c>
      <c r="AA469" s="17">
        <f>VLOOKUP($E469,Samples_Ext!$A:$Y,Samples_Seq!AA$2,FALSE)</f>
        <v>0</v>
      </c>
      <c r="AB469" s="17">
        <f>VLOOKUP($E469,Samples_Ext!$A:$Y,Samples_Seq!AB$2,FALSE)</f>
        <v>0</v>
      </c>
      <c r="AC469" s="17">
        <f>VLOOKUP($E469,Samples_Ext!$A:$Y,Samples_Seq!AC$2,FALSE)</f>
        <v>0</v>
      </c>
      <c r="AD469" s="17">
        <f>VLOOKUP($E469,Samples_Ext!$A:$Y,Samples_Seq!AD$2,FALSE)</f>
        <v>0</v>
      </c>
    </row>
    <row r="470" spans="1:30" s="17" customFormat="1" ht="13.8" hidden="1" x14ac:dyDescent="0.3">
      <c r="A470" s="17" t="s">
        <v>343</v>
      </c>
      <c r="B470" s="17" t="s">
        <v>1931</v>
      </c>
      <c r="C470" s="17" t="s">
        <v>1721</v>
      </c>
      <c r="D470" s="17" t="s">
        <v>1716</v>
      </c>
      <c r="E470" s="17" t="s">
        <v>343</v>
      </c>
      <c r="F470" s="64" t="str">
        <f t="shared" si="7"/>
        <v>SC261518;</v>
      </c>
      <c r="G470" s="17" t="str">
        <f>IFERROR(VLOOKUP($E470,Samples_Ext!$A:$Y,Samples_Seq!G$2,FALSE),"")</f>
        <v>ExtractionBlank</v>
      </c>
      <c r="H470" s="17" t="str">
        <f>VLOOKUP($E470,Samples_Ext!$A:$Y,Samples_Seq!H$2,FALSE)</f>
        <v>Ext.Control</v>
      </c>
      <c r="I470" s="17" t="str">
        <f>VLOOKUP($E470,Samples_Ext!$A:$Y,Samples_Seq!I$2,FALSE)</f>
        <v>Extraction Blank</v>
      </c>
      <c r="J470" s="17">
        <f>VLOOKUP($E470,Samples_Ext!$A:$Y,Samples_Seq!J$2,FALSE)</f>
        <v>0</v>
      </c>
      <c r="K470" s="17" t="str">
        <f>VLOOKUP($E470,Samples_Ext!$A:$Y,Samples_Seq!K$2,FALSE)</f>
        <v>Ext.Blank</v>
      </c>
      <c r="L470" s="17" t="str">
        <f>VLOOKUP($E470,Samples_Ext!$A:$Y,Samples_Seq!L$2,FALSE)</f>
        <v>Water</v>
      </c>
      <c r="M470" s="17" t="str">
        <f>VLOOKUP($E470,Samples_Ext!$A:$Y,Samples_Seq!M$2,FALSE)</f>
        <v>sFEMB-001-R-012</v>
      </c>
      <c r="N470" s="17" t="str">
        <f>VLOOKUP($E470,Samples_Ext!$A:$Y,Samples_Seq!N$2,FALSE)</f>
        <v>ZymoResearch</v>
      </c>
      <c r="O470" s="17" t="str">
        <f>VLOOKUP($E470,Samples_Ext!$A:$Y,Samples_Seq!O$2,FALSE)</f>
        <v>96 MagBead DNA Extraction Kit</v>
      </c>
      <c r="P470" s="17" t="str">
        <f>VLOOKUP($E470,Samples_Ext!$A:$Y,Samples_Seq!P$2,FALSE)</f>
        <v>None</v>
      </c>
      <c r="Q470" s="17" t="str">
        <f>VLOOKUP($E470,Samples_Ext!$A:$Y,Samples_Seq!Q$2,FALSE)</f>
        <v>Vertical</v>
      </c>
      <c r="R470" s="17" t="str">
        <f>VLOOKUP($E470,Samples_Ext!$A:$Y,Samples_Seq!R$2,FALSE)</f>
        <v>Tubes</v>
      </c>
      <c r="S470" s="17" t="str">
        <f>VLOOKUP($E470,Samples_Ext!$A:$Y,Samples_Seq!S$2,FALSE)</f>
        <v>None</v>
      </c>
      <c r="T470" s="17" t="str">
        <f>VLOOKUP($E470,Samples_Ext!$A:$Y,Samples_Seq!T$2,FALSE)</f>
        <v>None</v>
      </c>
      <c r="U470" s="17" t="str">
        <f>VLOOKUP($E470,Samples_Ext!$A:$Y,Samples_Seq!U$2,FALSE)</f>
        <v>None</v>
      </c>
      <c r="V470" s="17" t="str">
        <f>VLOOKUP($E470,Samples_Ext!$A:$Y,Samples_Seq!V$2,FALSE)</f>
        <v>None</v>
      </c>
      <c r="W470" s="17">
        <f>VLOOKUP($E470,Samples_Ext!$A:$Y,Samples_Seq!W$2,FALSE)</f>
        <v>0</v>
      </c>
      <c r="X470" s="17">
        <f>VLOOKUP($E470,Samples_Ext!$A:$Y,Samples_Seq!X$2,FALSE)</f>
        <v>0</v>
      </c>
      <c r="Y470" s="17" t="str">
        <f>VLOOKUP($E470,Samples_Ext!$A:$Y,Samples_Seq!Y$2,FALSE)</f>
        <v>PC03132</v>
      </c>
      <c r="Z470" s="17">
        <f>VLOOKUP($E470,Samples_Ext!$A:$Y,Samples_Seq!Z$2,FALSE)</f>
        <v>0</v>
      </c>
      <c r="AA470" s="17">
        <f>VLOOKUP($E470,Samples_Ext!$A:$Y,Samples_Seq!AA$2,FALSE)</f>
        <v>0</v>
      </c>
      <c r="AB470" s="17">
        <f>VLOOKUP($E470,Samples_Ext!$A:$Y,Samples_Seq!AB$2,FALSE)</f>
        <v>0</v>
      </c>
      <c r="AC470" s="17">
        <f>VLOOKUP($E470,Samples_Ext!$A:$Y,Samples_Seq!AC$2,FALSE)</f>
        <v>0</v>
      </c>
      <c r="AD470" s="17">
        <f>VLOOKUP($E470,Samples_Ext!$A:$Y,Samples_Seq!AD$2,FALSE)</f>
        <v>0</v>
      </c>
    </row>
    <row r="471" spans="1:30" s="17" customFormat="1" ht="13.8" hidden="1" x14ac:dyDescent="0.3">
      <c r="A471" s="17" t="s">
        <v>1932</v>
      </c>
      <c r="B471" s="17" t="s">
        <v>1933</v>
      </c>
      <c r="C471" s="17" t="s">
        <v>1721</v>
      </c>
      <c r="D471" s="17" t="s">
        <v>1716</v>
      </c>
      <c r="E471" s="17" t="s">
        <v>344</v>
      </c>
      <c r="F471" s="64" t="str">
        <f t="shared" si="7"/>
        <v>SC261522;</v>
      </c>
      <c r="G471" s="17" t="str">
        <f>IFERROR(VLOOKUP($E471,Samples_Ext!$A:$Y,Samples_Seq!G$2,FALSE),"")</f>
        <v>ZymoC_13</v>
      </c>
      <c r="H471" s="17" t="str">
        <f>VLOOKUP($E471,Samples_Ext!$A:$Y,Samples_Seq!H$2,FALSE)</f>
        <v>Ext.Control</v>
      </c>
      <c r="I471" s="17" t="str">
        <f>VLOOKUP($E471,Samples_Ext!$A:$Y,Samples_Seq!I$2,FALSE)</f>
        <v>D6300</v>
      </c>
      <c r="J471" s="17">
        <f>VLOOKUP($E471,Samples_Ext!$A:$Y,Samples_Seq!J$2,FALSE)</f>
        <v>13</v>
      </c>
      <c r="K471" s="17" t="str">
        <f>VLOOKUP($E471,Samples_Ext!$A:$Y,Samples_Seq!K$2,FALSE)</f>
        <v>Zymo.Ext</v>
      </c>
      <c r="L471" s="17" t="str">
        <f>VLOOKUP($E471,Samples_Ext!$A:$Y,Samples_Seq!L$2,FALSE)</f>
        <v>D6300</v>
      </c>
      <c r="M471" s="17" t="str">
        <f>VLOOKUP($E471,Samples_Ext!$A:$Y,Samples_Seq!M$2,FALSE)</f>
        <v>sFEMB-001-R-012</v>
      </c>
      <c r="N471" s="17" t="str">
        <f>VLOOKUP($E471,Samples_Ext!$A:$Y,Samples_Seq!N$2,FALSE)</f>
        <v>ZymoResearch</v>
      </c>
      <c r="O471" s="17" t="str">
        <f>VLOOKUP($E471,Samples_Ext!$A:$Y,Samples_Seq!O$2,FALSE)</f>
        <v>96 MagBead DNA Extraction Kit</v>
      </c>
      <c r="P471" s="17" t="str">
        <f>VLOOKUP($E471,Samples_Ext!$A:$Y,Samples_Seq!P$2,FALSE)</f>
        <v>None</v>
      </c>
      <c r="Q471" s="17" t="str">
        <f>VLOOKUP($E471,Samples_Ext!$A:$Y,Samples_Seq!Q$2,FALSE)</f>
        <v>Vertical</v>
      </c>
      <c r="R471" s="17" t="str">
        <f>VLOOKUP($E471,Samples_Ext!$A:$Y,Samples_Seq!R$2,FALSE)</f>
        <v>Tubes</v>
      </c>
      <c r="S471" s="17" t="str">
        <f>VLOOKUP($E471,Samples_Ext!$A:$Y,Samples_Seq!S$2,FALSE)</f>
        <v>None</v>
      </c>
      <c r="T471" s="17" t="str">
        <f>VLOOKUP($E471,Samples_Ext!$A:$Y,Samples_Seq!T$2,FALSE)</f>
        <v>None</v>
      </c>
      <c r="U471" s="17" t="str">
        <f>VLOOKUP($E471,Samples_Ext!$A:$Y,Samples_Seq!U$2,FALSE)</f>
        <v>None</v>
      </c>
      <c r="V471" s="17" t="str">
        <f>VLOOKUP($E471,Samples_Ext!$A:$Y,Samples_Seq!V$2,FALSE)</f>
        <v>None</v>
      </c>
      <c r="W471" s="17">
        <f>VLOOKUP($E471,Samples_Ext!$A:$Y,Samples_Seq!W$2,FALSE)</f>
        <v>0</v>
      </c>
      <c r="X471" s="17">
        <f>VLOOKUP($E471,Samples_Ext!$A:$Y,Samples_Seq!X$2,FALSE)</f>
        <v>0</v>
      </c>
      <c r="Y471" s="17" t="str">
        <f>VLOOKUP($E471,Samples_Ext!$A:$Y,Samples_Seq!Y$2,FALSE)</f>
        <v>PC03132</v>
      </c>
      <c r="Z471" s="17">
        <f>VLOOKUP($E471,Samples_Ext!$A:$Y,Samples_Seq!Z$2,FALSE)</f>
        <v>0</v>
      </c>
      <c r="AA471" s="17">
        <f>VLOOKUP($E471,Samples_Ext!$A:$Y,Samples_Seq!AA$2,FALSE)</f>
        <v>0</v>
      </c>
      <c r="AB471" s="17">
        <f>VLOOKUP($E471,Samples_Ext!$A:$Y,Samples_Seq!AB$2,FALSE)</f>
        <v>0</v>
      </c>
      <c r="AC471" s="17">
        <f>VLOOKUP($E471,Samples_Ext!$A:$Y,Samples_Seq!AC$2,FALSE)</f>
        <v>0</v>
      </c>
      <c r="AD471" s="17">
        <f>VLOOKUP($E471,Samples_Ext!$A:$Y,Samples_Seq!AD$2,FALSE)</f>
        <v>0</v>
      </c>
    </row>
    <row r="472" spans="1:30" s="17" customFormat="1" ht="13.8" hidden="1" x14ac:dyDescent="0.3">
      <c r="A472" s="17" t="s">
        <v>2035</v>
      </c>
      <c r="B472" s="17" t="s">
        <v>2036</v>
      </c>
      <c r="C472" s="17" t="s">
        <v>1969</v>
      </c>
      <c r="D472" s="17" t="s">
        <v>1970</v>
      </c>
      <c r="E472" s="17" t="s">
        <v>344</v>
      </c>
      <c r="F472" s="64" t="str">
        <f t="shared" si="7"/>
        <v>SC261522;</v>
      </c>
      <c r="G472" s="17" t="str">
        <f>IFERROR(VLOOKUP($E472,Samples_Ext!$A:$Y,Samples_Seq!G$2,FALSE),"")</f>
        <v>ZymoC_13</v>
      </c>
      <c r="H472" s="17" t="str">
        <f>VLOOKUP($E472,Samples_Ext!$A:$Y,Samples_Seq!H$2,FALSE)</f>
        <v>Ext.Control</v>
      </c>
      <c r="I472" s="17" t="str">
        <f>VLOOKUP($E472,Samples_Ext!$A:$Y,Samples_Seq!I$2,FALSE)</f>
        <v>D6300</v>
      </c>
      <c r="J472" s="17">
        <f>VLOOKUP($E472,Samples_Ext!$A:$Y,Samples_Seq!J$2,FALSE)</f>
        <v>13</v>
      </c>
      <c r="K472" s="17" t="str">
        <f>VLOOKUP($E472,Samples_Ext!$A:$Y,Samples_Seq!K$2,FALSE)</f>
        <v>Zymo.Ext</v>
      </c>
      <c r="L472" s="17" t="str">
        <f>VLOOKUP($E472,Samples_Ext!$A:$Y,Samples_Seq!L$2,FALSE)</f>
        <v>D6300</v>
      </c>
      <c r="M472" s="17" t="str">
        <f>VLOOKUP($E472,Samples_Ext!$A:$Y,Samples_Seq!M$2,FALSE)</f>
        <v>sFEMB-001-R-012</v>
      </c>
      <c r="N472" s="17" t="str">
        <f>VLOOKUP($E472,Samples_Ext!$A:$Y,Samples_Seq!N$2,FALSE)</f>
        <v>ZymoResearch</v>
      </c>
      <c r="O472" s="17" t="str">
        <f>VLOOKUP($E472,Samples_Ext!$A:$Y,Samples_Seq!O$2,FALSE)</f>
        <v>96 MagBead DNA Extraction Kit</v>
      </c>
      <c r="P472" s="17" t="str">
        <f>VLOOKUP($E472,Samples_Ext!$A:$Y,Samples_Seq!P$2,FALSE)</f>
        <v>None</v>
      </c>
      <c r="Q472" s="17" t="str">
        <f>VLOOKUP($E472,Samples_Ext!$A:$Y,Samples_Seq!Q$2,FALSE)</f>
        <v>Vertical</v>
      </c>
      <c r="R472" s="17" t="str">
        <f>VLOOKUP($E472,Samples_Ext!$A:$Y,Samples_Seq!R$2,FALSE)</f>
        <v>Tubes</v>
      </c>
      <c r="S472" s="17" t="str">
        <f>VLOOKUP($E472,Samples_Ext!$A:$Y,Samples_Seq!S$2,FALSE)</f>
        <v>None</v>
      </c>
      <c r="T472" s="17" t="str">
        <f>VLOOKUP($E472,Samples_Ext!$A:$Y,Samples_Seq!T$2,FALSE)</f>
        <v>None</v>
      </c>
      <c r="U472" s="17" t="str">
        <f>VLOOKUP($E472,Samples_Ext!$A:$Y,Samples_Seq!U$2,FALSE)</f>
        <v>None</v>
      </c>
      <c r="V472" s="17" t="str">
        <f>VLOOKUP($E472,Samples_Ext!$A:$Y,Samples_Seq!V$2,FALSE)</f>
        <v>None</v>
      </c>
      <c r="W472" s="17">
        <f>VLOOKUP($E472,Samples_Ext!$A:$Y,Samples_Seq!W$2,FALSE)</f>
        <v>0</v>
      </c>
      <c r="X472" s="17">
        <f>VLOOKUP($E472,Samples_Ext!$A:$Y,Samples_Seq!X$2,FALSE)</f>
        <v>0</v>
      </c>
      <c r="Y472" s="17" t="str">
        <f>VLOOKUP($E472,Samples_Ext!$A:$Y,Samples_Seq!Y$2,FALSE)</f>
        <v>PC03132</v>
      </c>
      <c r="Z472" s="17">
        <f>VLOOKUP($E472,Samples_Ext!$A:$Y,Samples_Seq!Z$2,FALSE)</f>
        <v>0</v>
      </c>
      <c r="AA472" s="17">
        <f>VLOOKUP($E472,Samples_Ext!$A:$Y,Samples_Seq!AA$2,FALSE)</f>
        <v>0</v>
      </c>
      <c r="AB472" s="17">
        <f>VLOOKUP($E472,Samples_Ext!$A:$Y,Samples_Seq!AB$2,FALSE)</f>
        <v>0</v>
      </c>
      <c r="AC472" s="17">
        <f>VLOOKUP($E472,Samples_Ext!$A:$Y,Samples_Seq!AC$2,FALSE)</f>
        <v>0</v>
      </c>
      <c r="AD472" s="17">
        <f>VLOOKUP($E472,Samples_Ext!$A:$Y,Samples_Seq!AD$2,FALSE)</f>
        <v>0</v>
      </c>
    </row>
    <row r="473" spans="1:30" s="17" customFormat="1" ht="13.8" hidden="1" x14ac:dyDescent="0.3">
      <c r="A473" s="17" t="s">
        <v>1934</v>
      </c>
      <c r="B473" s="17" t="s">
        <v>1935</v>
      </c>
      <c r="C473" s="17" t="s">
        <v>1721</v>
      </c>
      <c r="D473" s="17" t="s">
        <v>1716</v>
      </c>
      <c r="E473" s="17" t="s">
        <v>345</v>
      </c>
      <c r="F473" s="64" t="str">
        <f t="shared" si="7"/>
        <v>SC261523;</v>
      </c>
      <c r="G473" s="17" t="str">
        <f>IFERROR(VLOOKUP($E473,Samples_Ext!$A:$Y,Samples_Seq!G$2,FALSE),"")</f>
        <v>Stool_11</v>
      </c>
      <c r="H473" s="17" t="str">
        <f>VLOOKUP($E473,Samples_Ext!$A:$Y,Samples_Seq!H$2,FALSE)</f>
        <v>Study</v>
      </c>
      <c r="I473" s="17" t="str">
        <f>VLOOKUP($E473,Samples_Ext!$A:$Y,Samples_Seq!I$2,FALSE)</f>
        <v>IE</v>
      </c>
      <c r="J473" s="17">
        <v>11</v>
      </c>
      <c r="K473" s="17" t="str">
        <f>VLOOKUP($E473,Samples_Ext!$A:$Y,Samples_Seq!K$2,FALSE)</f>
        <v>Stool</v>
      </c>
      <c r="L473" s="17" t="str">
        <f>VLOOKUP($E473,Samples_Ext!$A:$Y,Samples_Seq!L$2,FALSE)</f>
        <v>Study</v>
      </c>
      <c r="M473" s="17" t="str">
        <f>VLOOKUP($E473,Samples_Ext!$A:$Y,Samples_Seq!M$2,FALSE)</f>
        <v>sFEMB-001-R-012</v>
      </c>
      <c r="N473" s="17" t="str">
        <f>VLOOKUP($E473,Samples_Ext!$A:$Y,Samples_Seq!N$2,FALSE)</f>
        <v>ZymoResearch</v>
      </c>
      <c r="O473" s="17" t="str">
        <f>VLOOKUP($E473,Samples_Ext!$A:$Y,Samples_Seq!O$2,FALSE)</f>
        <v>96 MagBead DNA Extraction Kit</v>
      </c>
      <c r="P473" s="17" t="str">
        <f>VLOOKUP($E473,Samples_Ext!$A:$Y,Samples_Seq!P$2,FALSE)</f>
        <v>None</v>
      </c>
      <c r="Q473" s="17" t="str">
        <f>VLOOKUP($E473,Samples_Ext!$A:$Y,Samples_Seq!Q$2,FALSE)</f>
        <v>Vertical</v>
      </c>
      <c r="R473" s="17" t="str">
        <f>VLOOKUP($E473,Samples_Ext!$A:$Y,Samples_Seq!R$2,FALSE)</f>
        <v>Tubes</v>
      </c>
      <c r="S473" s="17" t="str">
        <f>VLOOKUP($E473,Samples_Ext!$A:$Y,Samples_Seq!S$2,FALSE)</f>
        <v>None</v>
      </c>
      <c r="T473" s="17" t="str">
        <f>VLOOKUP($E473,Samples_Ext!$A:$Y,Samples_Seq!T$2,FALSE)</f>
        <v>None</v>
      </c>
      <c r="U473" s="17" t="str">
        <f>VLOOKUP($E473,Samples_Ext!$A:$Y,Samples_Seq!U$2,FALSE)</f>
        <v>None</v>
      </c>
      <c r="V473" s="17" t="str">
        <f>VLOOKUP($E473,Samples_Ext!$A:$Y,Samples_Seq!V$2,FALSE)</f>
        <v>None</v>
      </c>
      <c r="W473" s="17">
        <f>VLOOKUP($E473,Samples_Ext!$A:$Y,Samples_Seq!W$2,FALSE)</f>
        <v>0</v>
      </c>
      <c r="X473" s="17">
        <f>VLOOKUP($E473,Samples_Ext!$A:$Y,Samples_Seq!X$2,FALSE)</f>
        <v>0</v>
      </c>
      <c r="Y473" s="17" t="str">
        <f>VLOOKUP($E473,Samples_Ext!$A:$Y,Samples_Seq!Y$2,FALSE)</f>
        <v>PC03132</v>
      </c>
      <c r="Z473" s="17">
        <f>VLOOKUP($E473,Samples_Ext!$A:$Y,Samples_Seq!Z$2,FALSE)</f>
        <v>0</v>
      </c>
      <c r="AA473" s="17">
        <f>VLOOKUP($E473,Samples_Ext!$A:$Y,Samples_Seq!AA$2,FALSE)</f>
        <v>0</v>
      </c>
      <c r="AB473" s="17">
        <f>VLOOKUP($E473,Samples_Ext!$A:$Y,Samples_Seq!AB$2,FALSE)</f>
        <v>0</v>
      </c>
      <c r="AC473" s="17">
        <f>VLOOKUP($E473,Samples_Ext!$A:$Y,Samples_Seq!AC$2,FALSE)</f>
        <v>0</v>
      </c>
      <c r="AD473" s="17">
        <f>VLOOKUP($E473,Samples_Ext!$A:$Y,Samples_Seq!AD$2,FALSE)</f>
        <v>0</v>
      </c>
    </row>
    <row r="474" spans="1:30" s="17" customFormat="1" ht="13.8" hidden="1" x14ac:dyDescent="0.3">
      <c r="A474" s="17" t="s">
        <v>2037</v>
      </c>
      <c r="B474" s="17" t="s">
        <v>2038</v>
      </c>
      <c r="C474" s="17" t="s">
        <v>1969</v>
      </c>
      <c r="D474" s="17" t="s">
        <v>1970</v>
      </c>
      <c r="E474" s="17" t="s">
        <v>345</v>
      </c>
      <c r="F474" s="64" t="str">
        <f t="shared" si="7"/>
        <v>SC261523;</v>
      </c>
      <c r="G474" s="17" t="str">
        <f>IFERROR(VLOOKUP($E474,Samples_Ext!$A:$Y,Samples_Seq!G$2,FALSE),"")</f>
        <v>Stool_11</v>
      </c>
      <c r="H474" s="17" t="str">
        <f>VLOOKUP($E474,Samples_Ext!$A:$Y,Samples_Seq!H$2,FALSE)</f>
        <v>Study</v>
      </c>
      <c r="I474" s="17" t="str">
        <f>VLOOKUP($E474,Samples_Ext!$A:$Y,Samples_Seq!I$2,FALSE)</f>
        <v>IE</v>
      </c>
      <c r="J474" s="17">
        <v>11</v>
      </c>
      <c r="K474" s="17" t="str">
        <f>VLOOKUP($E474,Samples_Ext!$A:$Y,Samples_Seq!K$2,FALSE)</f>
        <v>Stool</v>
      </c>
      <c r="L474" s="17" t="str">
        <f>VLOOKUP($E474,Samples_Ext!$A:$Y,Samples_Seq!L$2,FALSE)</f>
        <v>Study</v>
      </c>
      <c r="M474" s="17" t="str">
        <f>VLOOKUP($E474,Samples_Ext!$A:$Y,Samples_Seq!M$2,FALSE)</f>
        <v>sFEMB-001-R-012</v>
      </c>
      <c r="N474" s="17" t="str">
        <f>VLOOKUP($E474,Samples_Ext!$A:$Y,Samples_Seq!N$2,FALSE)</f>
        <v>ZymoResearch</v>
      </c>
      <c r="O474" s="17" t="str">
        <f>VLOOKUP($E474,Samples_Ext!$A:$Y,Samples_Seq!O$2,FALSE)</f>
        <v>96 MagBead DNA Extraction Kit</v>
      </c>
      <c r="P474" s="17" t="str">
        <f>VLOOKUP($E474,Samples_Ext!$A:$Y,Samples_Seq!P$2,FALSE)</f>
        <v>None</v>
      </c>
      <c r="Q474" s="17" t="str">
        <f>VLOOKUP($E474,Samples_Ext!$A:$Y,Samples_Seq!Q$2,FALSE)</f>
        <v>Vertical</v>
      </c>
      <c r="R474" s="17" t="str">
        <f>VLOOKUP($E474,Samples_Ext!$A:$Y,Samples_Seq!R$2,FALSE)</f>
        <v>Tubes</v>
      </c>
      <c r="S474" s="17" t="str">
        <f>VLOOKUP($E474,Samples_Ext!$A:$Y,Samples_Seq!S$2,FALSE)</f>
        <v>None</v>
      </c>
      <c r="T474" s="17" t="str">
        <f>VLOOKUP($E474,Samples_Ext!$A:$Y,Samples_Seq!T$2,FALSE)</f>
        <v>None</v>
      </c>
      <c r="U474" s="17" t="str">
        <f>VLOOKUP($E474,Samples_Ext!$A:$Y,Samples_Seq!U$2,FALSE)</f>
        <v>None</v>
      </c>
      <c r="V474" s="17" t="str">
        <f>VLOOKUP($E474,Samples_Ext!$A:$Y,Samples_Seq!V$2,FALSE)</f>
        <v>None</v>
      </c>
      <c r="W474" s="17">
        <f>VLOOKUP($E474,Samples_Ext!$A:$Y,Samples_Seq!W$2,FALSE)</f>
        <v>0</v>
      </c>
      <c r="X474" s="17">
        <f>VLOOKUP($E474,Samples_Ext!$A:$Y,Samples_Seq!X$2,FALSE)</f>
        <v>0</v>
      </c>
      <c r="Y474" s="17" t="str">
        <f>VLOOKUP($E474,Samples_Ext!$A:$Y,Samples_Seq!Y$2,FALSE)</f>
        <v>PC03132</v>
      </c>
      <c r="Z474" s="17">
        <f>VLOOKUP($E474,Samples_Ext!$A:$Y,Samples_Seq!Z$2,FALSE)</f>
        <v>0</v>
      </c>
      <c r="AA474" s="17">
        <f>VLOOKUP($E474,Samples_Ext!$A:$Y,Samples_Seq!AA$2,FALSE)</f>
        <v>0</v>
      </c>
      <c r="AB474" s="17">
        <f>VLOOKUP($E474,Samples_Ext!$A:$Y,Samples_Seq!AB$2,FALSE)</f>
        <v>0</v>
      </c>
      <c r="AC474" s="17">
        <f>VLOOKUP($E474,Samples_Ext!$A:$Y,Samples_Seq!AC$2,FALSE)</f>
        <v>0</v>
      </c>
      <c r="AD474" s="17">
        <f>VLOOKUP($E474,Samples_Ext!$A:$Y,Samples_Seq!AD$2,FALSE)</f>
        <v>0</v>
      </c>
    </row>
    <row r="475" spans="1:30" s="17" customFormat="1" ht="13.8" hidden="1" x14ac:dyDescent="0.3">
      <c r="A475" s="17" t="s">
        <v>1936</v>
      </c>
      <c r="B475" s="17" t="s">
        <v>1937</v>
      </c>
      <c r="C475" s="17" t="s">
        <v>1721</v>
      </c>
      <c r="D475" s="17" t="s">
        <v>1716</v>
      </c>
      <c r="E475" s="17" t="s">
        <v>346</v>
      </c>
      <c r="F475" s="64" t="str">
        <f t="shared" si="7"/>
        <v>SC261524;</v>
      </c>
      <c r="G475" s="17" t="str">
        <f>IFERROR(VLOOKUP($E475,Samples_Ext!$A:$Y,Samples_Seq!G$2,FALSE),"")</f>
        <v>ExtractionBlank</v>
      </c>
      <c r="H475" s="17" t="str">
        <f>VLOOKUP($E475,Samples_Ext!$A:$Y,Samples_Seq!H$2,FALSE)</f>
        <v>Ext.Control</v>
      </c>
      <c r="I475" s="17" t="str">
        <f>VLOOKUP($E475,Samples_Ext!$A:$Y,Samples_Seq!I$2,FALSE)</f>
        <v>Extraction Blank</v>
      </c>
      <c r="J475" s="17">
        <f>VLOOKUP($E475,Samples_Ext!$A:$Y,Samples_Seq!J$2,FALSE)</f>
        <v>0</v>
      </c>
      <c r="K475" s="17" t="str">
        <f>VLOOKUP($E475,Samples_Ext!$A:$Y,Samples_Seq!K$2,FALSE)</f>
        <v>Ext.Blank</v>
      </c>
      <c r="L475" s="17" t="str">
        <f>VLOOKUP($E475,Samples_Ext!$A:$Y,Samples_Seq!L$2,FALSE)</f>
        <v>Water</v>
      </c>
      <c r="M475" s="17" t="str">
        <f>VLOOKUP($E475,Samples_Ext!$A:$Y,Samples_Seq!M$2,FALSE)</f>
        <v>sFEMB-001-R-012</v>
      </c>
      <c r="N475" s="17" t="str">
        <f>VLOOKUP($E475,Samples_Ext!$A:$Y,Samples_Seq!N$2,FALSE)</f>
        <v>ZymoResearch</v>
      </c>
      <c r="O475" s="17" t="str">
        <f>VLOOKUP($E475,Samples_Ext!$A:$Y,Samples_Seq!O$2,FALSE)</f>
        <v>96 MagBead DNA Extraction Kit</v>
      </c>
      <c r="P475" s="17" t="str">
        <f>VLOOKUP($E475,Samples_Ext!$A:$Y,Samples_Seq!P$2,FALSE)</f>
        <v>None</v>
      </c>
      <c r="Q475" s="17" t="str">
        <f>VLOOKUP($E475,Samples_Ext!$A:$Y,Samples_Seq!Q$2,FALSE)</f>
        <v>Vertical</v>
      </c>
      <c r="R475" s="17" t="str">
        <f>VLOOKUP($E475,Samples_Ext!$A:$Y,Samples_Seq!R$2,FALSE)</f>
        <v>Tubes</v>
      </c>
      <c r="S475" s="17" t="str">
        <f>VLOOKUP($E475,Samples_Ext!$A:$Y,Samples_Seq!S$2,FALSE)</f>
        <v>None</v>
      </c>
      <c r="T475" s="17" t="str">
        <f>VLOOKUP($E475,Samples_Ext!$A:$Y,Samples_Seq!T$2,FALSE)</f>
        <v>None</v>
      </c>
      <c r="U475" s="17" t="str">
        <f>VLOOKUP($E475,Samples_Ext!$A:$Y,Samples_Seq!U$2,FALSE)</f>
        <v>None</v>
      </c>
      <c r="V475" s="17" t="str">
        <f>VLOOKUP($E475,Samples_Ext!$A:$Y,Samples_Seq!V$2,FALSE)</f>
        <v>None</v>
      </c>
      <c r="W475" s="17">
        <f>VLOOKUP($E475,Samples_Ext!$A:$Y,Samples_Seq!W$2,FALSE)</f>
        <v>0</v>
      </c>
      <c r="X475" s="17">
        <f>VLOOKUP($E475,Samples_Ext!$A:$Y,Samples_Seq!X$2,FALSE)</f>
        <v>0</v>
      </c>
      <c r="Y475" s="17" t="str">
        <f>VLOOKUP($E475,Samples_Ext!$A:$Y,Samples_Seq!Y$2,FALSE)</f>
        <v>PC03132</v>
      </c>
      <c r="Z475" s="17">
        <f>VLOOKUP($E475,Samples_Ext!$A:$Y,Samples_Seq!Z$2,FALSE)</f>
        <v>0</v>
      </c>
      <c r="AA475" s="17">
        <f>VLOOKUP($E475,Samples_Ext!$A:$Y,Samples_Seq!AA$2,FALSE)</f>
        <v>0</v>
      </c>
      <c r="AB475" s="17">
        <f>VLOOKUP($E475,Samples_Ext!$A:$Y,Samples_Seq!AB$2,FALSE)</f>
        <v>0</v>
      </c>
      <c r="AC475" s="17">
        <f>VLOOKUP($E475,Samples_Ext!$A:$Y,Samples_Seq!AC$2,FALSE)</f>
        <v>0</v>
      </c>
      <c r="AD475" s="17">
        <f>VLOOKUP($E475,Samples_Ext!$A:$Y,Samples_Seq!AD$2,FALSE)</f>
        <v>0</v>
      </c>
    </row>
    <row r="476" spans="1:30" s="17" customFormat="1" ht="13.8" hidden="1" x14ac:dyDescent="0.3">
      <c r="A476" s="17" t="s">
        <v>2039</v>
      </c>
      <c r="B476" s="17" t="s">
        <v>2040</v>
      </c>
      <c r="C476" s="17" t="s">
        <v>1969</v>
      </c>
      <c r="D476" s="17" t="s">
        <v>1970</v>
      </c>
      <c r="E476" s="17" t="s">
        <v>346</v>
      </c>
      <c r="F476" s="64" t="str">
        <f t="shared" si="7"/>
        <v>SC261524;</v>
      </c>
      <c r="G476" s="17" t="str">
        <f>IFERROR(VLOOKUP($E476,Samples_Ext!$A:$Y,Samples_Seq!G$2,FALSE),"")</f>
        <v>ExtractionBlank</v>
      </c>
      <c r="H476" s="17" t="str">
        <f>VLOOKUP($E476,Samples_Ext!$A:$Y,Samples_Seq!H$2,FALSE)</f>
        <v>Ext.Control</v>
      </c>
      <c r="I476" s="17" t="str">
        <f>VLOOKUP($E476,Samples_Ext!$A:$Y,Samples_Seq!I$2,FALSE)</f>
        <v>Extraction Blank</v>
      </c>
      <c r="J476" s="17">
        <f>VLOOKUP($E476,Samples_Ext!$A:$Y,Samples_Seq!J$2,FALSE)</f>
        <v>0</v>
      </c>
      <c r="K476" s="17" t="str">
        <f>VLOOKUP($E476,Samples_Ext!$A:$Y,Samples_Seq!K$2,FALSE)</f>
        <v>Ext.Blank</v>
      </c>
      <c r="L476" s="17" t="str">
        <f>VLOOKUP($E476,Samples_Ext!$A:$Y,Samples_Seq!L$2,FALSE)</f>
        <v>Water</v>
      </c>
      <c r="M476" s="17" t="str">
        <f>VLOOKUP($E476,Samples_Ext!$A:$Y,Samples_Seq!M$2,FALSE)</f>
        <v>sFEMB-001-R-012</v>
      </c>
      <c r="N476" s="17" t="str">
        <f>VLOOKUP($E476,Samples_Ext!$A:$Y,Samples_Seq!N$2,FALSE)</f>
        <v>ZymoResearch</v>
      </c>
      <c r="O476" s="17" t="str">
        <f>VLOOKUP($E476,Samples_Ext!$A:$Y,Samples_Seq!O$2,FALSE)</f>
        <v>96 MagBead DNA Extraction Kit</v>
      </c>
      <c r="P476" s="17" t="str">
        <f>VLOOKUP($E476,Samples_Ext!$A:$Y,Samples_Seq!P$2,FALSE)</f>
        <v>None</v>
      </c>
      <c r="Q476" s="17" t="str">
        <f>VLOOKUP($E476,Samples_Ext!$A:$Y,Samples_Seq!Q$2,FALSE)</f>
        <v>Vertical</v>
      </c>
      <c r="R476" s="17" t="str">
        <f>VLOOKUP($E476,Samples_Ext!$A:$Y,Samples_Seq!R$2,FALSE)</f>
        <v>Tubes</v>
      </c>
      <c r="S476" s="17" t="str">
        <f>VLOOKUP($E476,Samples_Ext!$A:$Y,Samples_Seq!S$2,FALSE)</f>
        <v>None</v>
      </c>
      <c r="T476" s="17" t="str">
        <f>VLOOKUP($E476,Samples_Ext!$A:$Y,Samples_Seq!T$2,FALSE)</f>
        <v>None</v>
      </c>
      <c r="U476" s="17" t="str">
        <f>VLOOKUP($E476,Samples_Ext!$A:$Y,Samples_Seq!U$2,FALSE)</f>
        <v>None</v>
      </c>
      <c r="V476" s="17" t="str">
        <f>VLOOKUP($E476,Samples_Ext!$A:$Y,Samples_Seq!V$2,FALSE)</f>
        <v>None</v>
      </c>
      <c r="W476" s="17">
        <f>VLOOKUP($E476,Samples_Ext!$A:$Y,Samples_Seq!W$2,FALSE)</f>
        <v>0</v>
      </c>
      <c r="X476" s="17">
        <f>VLOOKUP($E476,Samples_Ext!$A:$Y,Samples_Seq!X$2,FALSE)</f>
        <v>0</v>
      </c>
      <c r="Y476" s="17" t="str">
        <f>VLOOKUP($E476,Samples_Ext!$A:$Y,Samples_Seq!Y$2,FALSE)</f>
        <v>PC03132</v>
      </c>
      <c r="Z476" s="17">
        <f>VLOOKUP($E476,Samples_Ext!$A:$Y,Samples_Seq!Z$2,FALSE)</f>
        <v>0</v>
      </c>
      <c r="AA476" s="17">
        <f>VLOOKUP($E476,Samples_Ext!$A:$Y,Samples_Seq!AA$2,FALSE)</f>
        <v>0</v>
      </c>
      <c r="AB476" s="17">
        <f>VLOOKUP($E476,Samples_Ext!$A:$Y,Samples_Seq!AB$2,FALSE)</f>
        <v>0</v>
      </c>
      <c r="AC476" s="17">
        <f>VLOOKUP($E476,Samples_Ext!$A:$Y,Samples_Seq!AC$2,FALSE)</f>
        <v>0</v>
      </c>
      <c r="AD476" s="17">
        <f>VLOOKUP($E476,Samples_Ext!$A:$Y,Samples_Seq!AD$2,FALSE)</f>
        <v>0</v>
      </c>
    </row>
    <row r="477" spans="1:30" x14ac:dyDescent="0.3">
      <c r="A477"/>
      <c r="B477"/>
      <c r="C477"/>
      <c r="D477"/>
      <c r="E477"/>
    </row>
    <row r="478" spans="1:30" x14ac:dyDescent="0.3">
      <c r="A478"/>
      <c r="B478"/>
      <c r="C478"/>
      <c r="D478"/>
      <c r="E478"/>
    </row>
    <row r="479" spans="1:30" x14ac:dyDescent="0.3">
      <c r="A479"/>
      <c r="B479"/>
      <c r="C479"/>
      <c r="D479"/>
      <c r="E479"/>
    </row>
    <row r="480" spans="1:30" x14ac:dyDescent="0.3">
      <c r="A480"/>
      <c r="B480"/>
      <c r="C480"/>
      <c r="D480"/>
      <c r="E480"/>
    </row>
    <row r="481" spans="1:5" x14ac:dyDescent="0.3">
      <c r="A481"/>
      <c r="B481"/>
      <c r="C481"/>
      <c r="D481"/>
      <c r="E481"/>
    </row>
    <row r="482" spans="1:5" x14ac:dyDescent="0.3">
      <c r="A482"/>
      <c r="B482"/>
      <c r="C482"/>
      <c r="D482"/>
      <c r="E482"/>
    </row>
    <row r="483" spans="1:5" x14ac:dyDescent="0.3">
      <c r="A483"/>
      <c r="B483"/>
      <c r="C483"/>
      <c r="D483"/>
      <c r="E483"/>
    </row>
    <row r="484" spans="1:5" x14ac:dyDescent="0.3">
      <c r="A484"/>
      <c r="B484"/>
      <c r="C484"/>
      <c r="D484"/>
      <c r="E484"/>
    </row>
    <row r="485" spans="1:5" x14ac:dyDescent="0.3">
      <c r="A485"/>
      <c r="B485"/>
      <c r="C485"/>
      <c r="D485"/>
      <c r="E485"/>
    </row>
    <row r="486" spans="1:5" x14ac:dyDescent="0.3">
      <c r="A486"/>
      <c r="B486"/>
      <c r="C486"/>
      <c r="D486"/>
      <c r="E486"/>
    </row>
    <row r="487" spans="1:5" x14ac:dyDescent="0.3">
      <c r="A487"/>
      <c r="B487"/>
      <c r="C487"/>
      <c r="D487"/>
      <c r="E487"/>
    </row>
    <row r="488" spans="1:5" x14ac:dyDescent="0.3">
      <c r="A488"/>
      <c r="B488"/>
      <c r="C488"/>
      <c r="D488"/>
      <c r="E488"/>
    </row>
    <row r="489" spans="1:5" x14ac:dyDescent="0.3">
      <c r="A489"/>
      <c r="B489"/>
      <c r="C489"/>
      <c r="D489"/>
      <c r="E489"/>
    </row>
    <row r="490" spans="1:5" x14ac:dyDescent="0.3">
      <c r="A490"/>
      <c r="B490"/>
      <c r="C490"/>
      <c r="D490"/>
      <c r="E490"/>
    </row>
    <row r="491" spans="1:5" x14ac:dyDescent="0.3">
      <c r="A491"/>
      <c r="B491"/>
      <c r="C491"/>
      <c r="D491"/>
      <c r="E491"/>
    </row>
    <row r="492" spans="1:5" x14ac:dyDescent="0.3">
      <c r="A492"/>
      <c r="B492"/>
      <c r="C492"/>
      <c r="D492"/>
      <c r="E492"/>
    </row>
    <row r="493" spans="1:5" x14ac:dyDescent="0.3">
      <c r="A493"/>
      <c r="B493"/>
      <c r="C493"/>
      <c r="D493"/>
      <c r="E493"/>
    </row>
    <row r="494" spans="1:5" x14ac:dyDescent="0.3">
      <c r="A494"/>
      <c r="B494"/>
      <c r="C494"/>
      <c r="D494"/>
      <c r="E494"/>
    </row>
    <row r="495" spans="1:5" x14ac:dyDescent="0.3">
      <c r="A495"/>
      <c r="B495"/>
      <c r="C495"/>
      <c r="D495"/>
      <c r="E495"/>
    </row>
    <row r="496" spans="1:5" x14ac:dyDescent="0.3">
      <c r="A496"/>
      <c r="B496"/>
      <c r="C496"/>
      <c r="D496"/>
      <c r="E496"/>
    </row>
    <row r="497" spans="1:5" x14ac:dyDescent="0.3">
      <c r="A497"/>
      <c r="B497"/>
      <c r="C497"/>
      <c r="D497"/>
      <c r="E497"/>
    </row>
    <row r="498" spans="1:5" x14ac:dyDescent="0.3">
      <c r="A498"/>
      <c r="B498"/>
      <c r="C498"/>
      <c r="D498"/>
      <c r="E498"/>
    </row>
    <row r="499" spans="1:5" x14ac:dyDescent="0.3">
      <c r="A499"/>
      <c r="B499"/>
      <c r="C499"/>
      <c r="D499"/>
      <c r="E499"/>
    </row>
    <row r="500" spans="1:5" x14ac:dyDescent="0.3">
      <c r="A500"/>
      <c r="B500"/>
      <c r="C500"/>
      <c r="D500"/>
      <c r="E500"/>
    </row>
    <row r="501" spans="1:5" x14ac:dyDescent="0.3">
      <c r="A501"/>
      <c r="B501"/>
      <c r="C501"/>
      <c r="D501"/>
      <c r="E501"/>
    </row>
    <row r="502" spans="1:5" x14ac:dyDescent="0.3">
      <c r="A502"/>
      <c r="B502"/>
      <c r="C502"/>
      <c r="D502"/>
      <c r="E502"/>
    </row>
    <row r="503" spans="1:5" x14ac:dyDescent="0.3">
      <c r="A503"/>
      <c r="B503"/>
      <c r="C503"/>
      <c r="D503"/>
      <c r="E503"/>
    </row>
    <row r="504" spans="1:5" x14ac:dyDescent="0.3">
      <c r="A504"/>
      <c r="B504"/>
      <c r="C504"/>
      <c r="D504"/>
      <c r="E504"/>
    </row>
    <row r="505" spans="1:5" x14ac:dyDescent="0.3">
      <c r="A505"/>
      <c r="B505"/>
      <c r="C505"/>
      <c r="D505"/>
      <c r="E505"/>
    </row>
    <row r="506" spans="1:5" x14ac:dyDescent="0.3">
      <c r="A506"/>
      <c r="B506"/>
      <c r="C506"/>
      <c r="D506"/>
      <c r="E506"/>
    </row>
    <row r="507" spans="1:5" x14ac:dyDescent="0.3">
      <c r="A507"/>
      <c r="B507"/>
      <c r="C507"/>
      <c r="D507"/>
      <c r="E507"/>
    </row>
    <row r="508" spans="1:5" x14ac:dyDescent="0.3">
      <c r="A508"/>
      <c r="B508"/>
      <c r="C508"/>
      <c r="D508"/>
      <c r="E508"/>
    </row>
    <row r="509" spans="1:5" x14ac:dyDescent="0.3">
      <c r="A509"/>
      <c r="B509"/>
      <c r="C509"/>
      <c r="D509"/>
      <c r="E509"/>
    </row>
    <row r="510" spans="1:5" x14ac:dyDescent="0.3">
      <c r="A510"/>
      <c r="B510"/>
      <c r="C510"/>
      <c r="D510"/>
      <c r="E510"/>
    </row>
    <row r="511" spans="1:5" x14ac:dyDescent="0.3">
      <c r="A511"/>
      <c r="B511"/>
      <c r="C511"/>
      <c r="D511"/>
      <c r="E511"/>
    </row>
    <row r="512" spans="1:5" x14ac:dyDescent="0.3">
      <c r="A512"/>
      <c r="B512"/>
      <c r="C512"/>
      <c r="D512"/>
      <c r="E512"/>
    </row>
    <row r="513" spans="1:5" x14ac:dyDescent="0.3">
      <c r="A513"/>
      <c r="B513"/>
      <c r="C513"/>
      <c r="D513"/>
      <c r="E513"/>
    </row>
    <row r="514" spans="1:5" x14ac:dyDescent="0.3">
      <c r="A514"/>
      <c r="B514"/>
      <c r="C514"/>
      <c r="D514"/>
      <c r="E514"/>
    </row>
    <row r="515" spans="1:5" x14ac:dyDescent="0.3">
      <c r="A515"/>
      <c r="B515"/>
      <c r="C515"/>
      <c r="D515"/>
      <c r="E515"/>
    </row>
    <row r="516" spans="1:5" x14ac:dyDescent="0.3">
      <c r="A516"/>
      <c r="B516"/>
      <c r="C516"/>
      <c r="D516"/>
      <c r="E516"/>
    </row>
    <row r="517" spans="1:5" x14ac:dyDescent="0.3">
      <c r="A517"/>
      <c r="B517"/>
      <c r="C517"/>
      <c r="D517"/>
      <c r="E517"/>
    </row>
    <row r="518" spans="1:5" x14ac:dyDescent="0.3">
      <c r="A518"/>
      <c r="B518"/>
      <c r="C518"/>
      <c r="D518"/>
      <c r="E518"/>
    </row>
    <row r="519" spans="1:5" x14ac:dyDescent="0.3">
      <c r="A519"/>
      <c r="B519"/>
      <c r="C519"/>
      <c r="D519"/>
      <c r="E519"/>
    </row>
    <row r="520" spans="1:5" x14ac:dyDescent="0.3">
      <c r="A520"/>
      <c r="B520"/>
      <c r="C520"/>
      <c r="D520"/>
      <c r="E520"/>
    </row>
    <row r="521" spans="1:5" x14ac:dyDescent="0.3">
      <c r="A521"/>
      <c r="B521"/>
      <c r="C521"/>
      <c r="D521"/>
      <c r="E521"/>
    </row>
    <row r="522" spans="1:5" x14ac:dyDescent="0.3">
      <c r="A522"/>
      <c r="B522"/>
      <c r="C522"/>
      <c r="D522"/>
      <c r="E522"/>
    </row>
    <row r="523" spans="1:5" x14ac:dyDescent="0.3">
      <c r="A523"/>
      <c r="B523"/>
      <c r="C523"/>
      <c r="D523"/>
      <c r="E523"/>
    </row>
    <row r="524" spans="1:5" x14ac:dyDescent="0.3">
      <c r="A524"/>
      <c r="B524"/>
      <c r="C524"/>
      <c r="D524"/>
      <c r="E524"/>
    </row>
    <row r="525" spans="1:5" x14ac:dyDescent="0.3">
      <c r="A525"/>
      <c r="B525"/>
      <c r="C525"/>
      <c r="D525"/>
      <c r="E525"/>
    </row>
    <row r="526" spans="1:5" x14ac:dyDescent="0.3">
      <c r="A526"/>
      <c r="B526"/>
      <c r="C526"/>
      <c r="D526"/>
      <c r="E526"/>
    </row>
    <row r="527" spans="1:5" x14ac:dyDescent="0.3">
      <c r="A527"/>
      <c r="B527"/>
      <c r="C527"/>
      <c r="D527"/>
      <c r="E527"/>
    </row>
    <row r="528" spans="1:5" x14ac:dyDescent="0.3">
      <c r="A528"/>
      <c r="B528"/>
      <c r="C528"/>
      <c r="D528"/>
      <c r="E528"/>
    </row>
    <row r="529" spans="1:5" x14ac:dyDescent="0.3">
      <c r="A529"/>
      <c r="B529"/>
      <c r="C529"/>
      <c r="D529"/>
      <c r="E529"/>
    </row>
    <row r="530" spans="1:5" x14ac:dyDescent="0.3">
      <c r="A530"/>
      <c r="B530"/>
      <c r="C530"/>
      <c r="D530"/>
      <c r="E530"/>
    </row>
    <row r="531" spans="1:5" x14ac:dyDescent="0.3">
      <c r="A531"/>
      <c r="B531"/>
      <c r="C531"/>
      <c r="D531"/>
      <c r="E531"/>
    </row>
    <row r="532" spans="1:5" x14ac:dyDescent="0.3">
      <c r="A532"/>
      <c r="B532"/>
      <c r="C532"/>
      <c r="D532"/>
      <c r="E532"/>
    </row>
    <row r="533" spans="1:5" x14ac:dyDescent="0.3">
      <c r="A533"/>
      <c r="B533"/>
      <c r="C533"/>
      <c r="D533"/>
      <c r="E533"/>
    </row>
    <row r="534" spans="1:5" x14ac:dyDescent="0.3">
      <c r="A534"/>
      <c r="B534"/>
      <c r="C534"/>
      <c r="D534"/>
      <c r="E534"/>
    </row>
    <row r="535" spans="1:5" x14ac:dyDescent="0.3">
      <c r="A535"/>
      <c r="B535"/>
      <c r="C535"/>
      <c r="D535"/>
      <c r="E535"/>
    </row>
    <row r="536" spans="1:5" x14ac:dyDescent="0.3">
      <c r="A536"/>
      <c r="B536"/>
      <c r="C536"/>
      <c r="D536"/>
      <c r="E536"/>
    </row>
    <row r="537" spans="1:5" x14ac:dyDescent="0.3">
      <c r="A537"/>
      <c r="B537"/>
      <c r="C537"/>
      <c r="D537"/>
      <c r="E537"/>
    </row>
    <row r="538" spans="1:5" x14ac:dyDescent="0.3">
      <c r="A538"/>
      <c r="B538"/>
      <c r="C538"/>
      <c r="D538"/>
      <c r="E538"/>
    </row>
    <row r="539" spans="1:5" x14ac:dyDescent="0.3">
      <c r="A539"/>
      <c r="B539"/>
      <c r="C539"/>
      <c r="D539"/>
      <c r="E539"/>
    </row>
    <row r="540" spans="1:5" x14ac:dyDescent="0.3">
      <c r="A540"/>
      <c r="B540"/>
      <c r="C540"/>
      <c r="D540"/>
      <c r="E540"/>
    </row>
    <row r="541" spans="1:5" x14ac:dyDescent="0.3">
      <c r="A541"/>
      <c r="B541"/>
      <c r="C541"/>
      <c r="D541"/>
      <c r="E541"/>
    </row>
    <row r="542" spans="1:5" x14ac:dyDescent="0.3">
      <c r="A542"/>
      <c r="B542"/>
      <c r="C542"/>
      <c r="D542"/>
      <c r="E542"/>
    </row>
    <row r="543" spans="1:5" x14ac:dyDescent="0.3">
      <c r="A543"/>
      <c r="B543"/>
      <c r="C543"/>
      <c r="D543"/>
      <c r="E543"/>
    </row>
    <row r="544" spans="1:5" x14ac:dyDescent="0.3">
      <c r="A544"/>
      <c r="B544"/>
      <c r="C544"/>
      <c r="D544"/>
      <c r="E544"/>
    </row>
    <row r="545" spans="1:5" x14ac:dyDescent="0.3">
      <c r="A545"/>
      <c r="B545"/>
      <c r="C545"/>
      <c r="D545"/>
      <c r="E545"/>
    </row>
    <row r="546" spans="1:5" x14ac:dyDescent="0.3">
      <c r="A546"/>
      <c r="B546"/>
      <c r="C546"/>
      <c r="D546"/>
      <c r="E546"/>
    </row>
    <row r="547" spans="1:5" x14ac:dyDescent="0.3">
      <c r="A547"/>
      <c r="B547"/>
      <c r="C547"/>
      <c r="D547"/>
      <c r="E547"/>
    </row>
    <row r="548" spans="1:5" x14ac:dyDescent="0.3">
      <c r="A548"/>
      <c r="B548"/>
      <c r="C548"/>
      <c r="D548"/>
      <c r="E548"/>
    </row>
    <row r="549" spans="1:5" x14ac:dyDescent="0.3">
      <c r="A549"/>
      <c r="B549"/>
      <c r="C549"/>
      <c r="D549"/>
      <c r="E549"/>
    </row>
    <row r="550" spans="1:5" x14ac:dyDescent="0.3">
      <c r="A550"/>
      <c r="B550"/>
      <c r="C550"/>
      <c r="D550"/>
      <c r="E550"/>
    </row>
    <row r="551" spans="1:5" x14ac:dyDescent="0.3">
      <c r="A551"/>
      <c r="B551"/>
      <c r="C551"/>
      <c r="D551"/>
      <c r="E551"/>
    </row>
    <row r="552" spans="1:5" x14ac:dyDescent="0.3">
      <c r="A552"/>
      <c r="B552"/>
      <c r="C552"/>
      <c r="D552"/>
      <c r="E552"/>
    </row>
    <row r="553" spans="1:5" x14ac:dyDescent="0.3">
      <c r="A553"/>
      <c r="B553"/>
      <c r="C553"/>
      <c r="D553"/>
      <c r="E553"/>
    </row>
    <row r="554" spans="1:5" x14ac:dyDescent="0.3">
      <c r="A554"/>
      <c r="B554"/>
      <c r="C554"/>
      <c r="D554"/>
      <c r="E554"/>
    </row>
    <row r="555" spans="1:5" x14ac:dyDescent="0.3">
      <c r="A555"/>
      <c r="B555"/>
      <c r="C555"/>
      <c r="D555"/>
      <c r="E555"/>
    </row>
    <row r="556" spans="1:5" x14ac:dyDescent="0.3">
      <c r="A556"/>
      <c r="B556"/>
      <c r="C556"/>
      <c r="D556"/>
      <c r="E556"/>
    </row>
    <row r="557" spans="1:5" x14ac:dyDescent="0.3">
      <c r="A557"/>
      <c r="B557"/>
      <c r="C557"/>
      <c r="D557"/>
      <c r="E557"/>
    </row>
    <row r="558" spans="1:5" x14ac:dyDescent="0.3">
      <c r="A558"/>
      <c r="B558"/>
      <c r="C558"/>
      <c r="D558"/>
      <c r="E558"/>
    </row>
    <row r="559" spans="1:5" x14ac:dyDescent="0.3">
      <c r="A559"/>
      <c r="B559"/>
      <c r="C559"/>
      <c r="D559"/>
      <c r="E559"/>
    </row>
    <row r="560" spans="1:5" x14ac:dyDescent="0.3">
      <c r="A560"/>
      <c r="B560"/>
      <c r="C560"/>
      <c r="D560"/>
      <c r="E560"/>
    </row>
    <row r="561" spans="1:5" x14ac:dyDescent="0.3">
      <c r="A561"/>
      <c r="B561"/>
      <c r="C561"/>
      <c r="D561"/>
      <c r="E561"/>
    </row>
    <row r="562" spans="1:5" x14ac:dyDescent="0.3">
      <c r="A562"/>
      <c r="B562"/>
      <c r="C562"/>
      <c r="D562"/>
      <c r="E562"/>
    </row>
    <row r="563" spans="1:5" x14ac:dyDescent="0.3">
      <c r="A563"/>
      <c r="B563"/>
      <c r="C563"/>
      <c r="D563"/>
      <c r="E563"/>
    </row>
    <row r="564" spans="1:5" x14ac:dyDescent="0.3">
      <c r="A564"/>
      <c r="B564"/>
      <c r="C564"/>
      <c r="D564"/>
      <c r="E564"/>
    </row>
    <row r="565" spans="1:5" x14ac:dyDescent="0.3">
      <c r="A565"/>
      <c r="B565"/>
      <c r="C565"/>
      <c r="D565"/>
      <c r="E565"/>
    </row>
    <row r="566" spans="1:5" x14ac:dyDescent="0.3">
      <c r="A566"/>
      <c r="B566"/>
      <c r="C566"/>
      <c r="D566"/>
      <c r="E566"/>
    </row>
    <row r="567" spans="1:5" x14ac:dyDescent="0.3">
      <c r="A567"/>
      <c r="B567"/>
      <c r="C567"/>
      <c r="D567"/>
      <c r="E567"/>
    </row>
    <row r="568" spans="1:5" x14ac:dyDescent="0.3">
      <c r="A568"/>
      <c r="B568"/>
      <c r="C568"/>
      <c r="D568"/>
      <c r="E568"/>
    </row>
    <row r="569" spans="1:5" x14ac:dyDescent="0.3">
      <c r="A569"/>
      <c r="B569"/>
      <c r="C569"/>
      <c r="D569"/>
      <c r="E569"/>
    </row>
    <row r="570" spans="1:5" x14ac:dyDescent="0.3">
      <c r="A570"/>
      <c r="B570"/>
      <c r="C570"/>
      <c r="D570"/>
      <c r="E570"/>
    </row>
    <row r="571" spans="1:5" x14ac:dyDescent="0.3">
      <c r="A571"/>
      <c r="B571"/>
      <c r="C571"/>
      <c r="D571"/>
      <c r="E571"/>
    </row>
    <row r="572" spans="1:5" x14ac:dyDescent="0.3">
      <c r="A572"/>
      <c r="B572"/>
      <c r="C572"/>
      <c r="D572"/>
      <c r="E572"/>
    </row>
    <row r="573" spans="1:5" x14ac:dyDescent="0.3">
      <c r="A573"/>
      <c r="B573"/>
      <c r="C573"/>
      <c r="D573"/>
      <c r="E573"/>
    </row>
    <row r="574" spans="1:5" x14ac:dyDescent="0.3">
      <c r="A574"/>
      <c r="B574"/>
      <c r="C574"/>
      <c r="D574"/>
      <c r="E574"/>
    </row>
    <row r="575" spans="1:5" x14ac:dyDescent="0.3">
      <c r="A575"/>
      <c r="B575"/>
      <c r="C575"/>
      <c r="D575"/>
      <c r="E575"/>
    </row>
    <row r="576" spans="1:5" x14ac:dyDescent="0.3">
      <c r="A576"/>
      <c r="B576"/>
      <c r="C576"/>
      <c r="D576"/>
      <c r="E576"/>
    </row>
    <row r="577" spans="1:5" x14ac:dyDescent="0.3">
      <c r="A577"/>
      <c r="B577"/>
      <c r="C577"/>
      <c r="D577"/>
      <c r="E577"/>
    </row>
    <row r="578" spans="1:5" x14ac:dyDescent="0.3">
      <c r="A578"/>
      <c r="B578"/>
      <c r="C578"/>
      <c r="D578"/>
      <c r="E578"/>
    </row>
    <row r="579" spans="1:5" x14ac:dyDescent="0.3">
      <c r="A579"/>
      <c r="B579"/>
      <c r="C579"/>
      <c r="D579"/>
      <c r="E579"/>
    </row>
    <row r="580" spans="1:5" x14ac:dyDescent="0.3">
      <c r="A580"/>
      <c r="B580"/>
      <c r="C580"/>
      <c r="D580"/>
      <c r="E580"/>
    </row>
    <row r="581" spans="1:5" x14ac:dyDescent="0.3">
      <c r="A581"/>
      <c r="B581"/>
      <c r="C581"/>
      <c r="D581"/>
      <c r="E581"/>
    </row>
    <row r="582" spans="1:5" x14ac:dyDescent="0.3">
      <c r="A582"/>
      <c r="B582"/>
      <c r="C582"/>
      <c r="D582"/>
      <c r="E582"/>
    </row>
    <row r="583" spans="1:5" x14ac:dyDescent="0.3">
      <c r="A583"/>
      <c r="B583"/>
      <c r="C583"/>
      <c r="D583"/>
      <c r="E583"/>
    </row>
    <row r="584" spans="1:5" x14ac:dyDescent="0.3">
      <c r="A584"/>
      <c r="B584"/>
      <c r="C584"/>
      <c r="D584"/>
      <c r="E584"/>
    </row>
    <row r="585" spans="1:5" x14ac:dyDescent="0.3">
      <c r="A585"/>
      <c r="B585"/>
      <c r="C585"/>
      <c r="D585"/>
      <c r="E585"/>
    </row>
    <row r="586" spans="1:5" x14ac:dyDescent="0.3">
      <c r="A586"/>
      <c r="B586"/>
      <c r="C586"/>
      <c r="D586"/>
      <c r="E586"/>
    </row>
    <row r="587" spans="1:5" x14ac:dyDescent="0.3">
      <c r="A587"/>
      <c r="B587"/>
      <c r="C587"/>
      <c r="D587"/>
      <c r="E587"/>
    </row>
    <row r="588" spans="1:5" x14ac:dyDescent="0.3">
      <c r="A588"/>
      <c r="B588"/>
      <c r="C588"/>
      <c r="D588"/>
      <c r="E588"/>
    </row>
    <row r="589" spans="1:5" x14ac:dyDescent="0.3">
      <c r="A589"/>
      <c r="B589"/>
      <c r="C589"/>
      <c r="D589"/>
      <c r="E589"/>
    </row>
    <row r="590" spans="1:5" x14ac:dyDescent="0.3">
      <c r="A590"/>
      <c r="B590"/>
      <c r="C590"/>
      <c r="D590"/>
      <c r="E590"/>
    </row>
    <row r="591" spans="1:5" x14ac:dyDescent="0.3">
      <c r="A591"/>
      <c r="B591"/>
      <c r="C591"/>
      <c r="D591"/>
      <c r="E591"/>
    </row>
    <row r="592" spans="1:5" x14ac:dyDescent="0.3">
      <c r="A592"/>
      <c r="B592"/>
      <c r="C592"/>
      <c r="D592"/>
      <c r="E592"/>
    </row>
    <row r="593" spans="1:5" x14ac:dyDescent="0.3">
      <c r="A593"/>
      <c r="B593"/>
      <c r="C593"/>
      <c r="D593"/>
      <c r="E593"/>
    </row>
    <row r="594" spans="1:5" x14ac:dyDescent="0.3">
      <c r="A594"/>
      <c r="B594"/>
      <c r="C594"/>
      <c r="D594"/>
      <c r="E594"/>
    </row>
    <row r="595" spans="1:5" x14ac:dyDescent="0.3">
      <c r="A595"/>
      <c r="B595"/>
      <c r="C595"/>
      <c r="D595"/>
      <c r="E595"/>
    </row>
    <row r="596" spans="1:5" x14ac:dyDescent="0.3">
      <c r="A596"/>
      <c r="B596"/>
      <c r="C596"/>
      <c r="D596"/>
      <c r="E596"/>
    </row>
    <row r="597" spans="1:5" x14ac:dyDescent="0.3">
      <c r="A597"/>
      <c r="B597"/>
      <c r="C597"/>
      <c r="D597"/>
      <c r="E597"/>
    </row>
    <row r="598" spans="1:5" x14ac:dyDescent="0.3">
      <c r="A598"/>
      <c r="B598"/>
      <c r="C598"/>
      <c r="D598"/>
      <c r="E598"/>
    </row>
    <row r="599" spans="1:5" x14ac:dyDescent="0.3">
      <c r="A599"/>
      <c r="B599"/>
      <c r="C599"/>
      <c r="D599"/>
      <c r="E599"/>
    </row>
    <row r="600" spans="1:5" x14ac:dyDescent="0.3">
      <c r="A600"/>
      <c r="B600"/>
      <c r="C600"/>
      <c r="D600"/>
      <c r="E600"/>
    </row>
    <row r="601" spans="1:5" x14ac:dyDescent="0.3">
      <c r="A601"/>
      <c r="B601"/>
      <c r="C601"/>
      <c r="D601"/>
      <c r="E601"/>
    </row>
    <row r="602" spans="1:5" x14ac:dyDescent="0.3">
      <c r="A602"/>
      <c r="B602"/>
      <c r="C602"/>
      <c r="D602"/>
      <c r="E602"/>
    </row>
    <row r="603" spans="1:5" x14ac:dyDescent="0.3">
      <c r="A603"/>
      <c r="B603"/>
      <c r="C603"/>
      <c r="D603"/>
      <c r="E603"/>
    </row>
    <row r="604" spans="1:5" x14ac:dyDescent="0.3">
      <c r="A604"/>
      <c r="B604"/>
      <c r="C604"/>
      <c r="D604"/>
      <c r="E604"/>
    </row>
    <row r="605" spans="1:5" x14ac:dyDescent="0.3">
      <c r="A605"/>
      <c r="B605"/>
      <c r="C605"/>
      <c r="D605"/>
      <c r="E605"/>
    </row>
    <row r="606" spans="1:5" x14ac:dyDescent="0.3">
      <c r="A606"/>
      <c r="B606"/>
      <c r="C606"/>
      <c r="D606"/>
      <c r="E606"/>
    </row>
    <row r="607" spans="1:5" x14ac:dyDescent="0.3">
      <c r="A607"/>
      <c r="B607"/>
      <c r="C607"/>
      <c r="D607"/>
      <c r="E607"/>
    </row>
    <row r="608" spans="1:5" x14ac:dyDescent="0.3">
      <c r="A608"/>
      <c r="B608"/>
      <c r="C608"/>
      <c r="D608"/>
      <c r="E608"/>
    </row>
    <row r="609" spans="1:5" x14ac:dyDescent="0.3">
      <c r="A609"/>
      <c r="B609"/>
      <c r="C609"/>
      <c r="D609"/>
      <c r="E609"/>
    </row>
    <row r="610" spans="1:5" x14ac:dyDescent="0.3">
      <c r="A610"/>
      <c r="B610"/>
      <c r="C610"/>
      <c r="D610"/>
      <c r="E610"/>
    </row>
    <row r="611" spans="1:5" x14ac:dyDescent="0.3">
      <c r="A611"/>
      <c r="B611"/>
      <c r="C611"/>
      <c r="D611"/>
      <c r="E611"/>
    </row>
    <row r="612" spans="1:5" x14ac:dyDescent="0.3">
      <c r="A612"/>
      <c r="B612"/>
      <c r="C612"/>
      <c r="D612"/>
      <c r="E612"/>
    </row>
    <row r="613" spans="1:5" x14ac:dyDescent="0.3">
      <c r="A613"/>
      <c r="B613"/>
      <c r="C613"/>
      <c r="D613"/>
      <c r="E613"/>
    </row>
    <row r="614" spans="1:5" x14ac:dyDescent="0.3">
      <c r="A614"/>
      <c r="B614"/>
      <c r="C614"/>
      <c r="D614"/>
      <c r="E614"/>
    </row>
    <row r="615" spans="1:5" x14ac:dyDescent="0.3">
      <c r="A615"/>
      <c r="B615"/>
      <c r="C615"/>
      <c r="D615"/>
      <c r="E615"/>
    </row>
    <row r="616" spans="1:5" x14ac:dyDescent="0.3">
      <c r="A616"/>
      <c r="B616"/>
      <c r="C616"/>
      <c r="D616"/>
      <c r="E616"/>
    </row>
    <row r="617" spans="1:5" x14ac:dyDescent="0.3">
      <c r="A617"/>
      <c r="B617"/>
      <c r="C617"/>
      <c r="D617"/>
      <c r="E617"/>
    </row>
    <row r="618" spans="1:5" x14ac:dyDescent="0.3">
      <c r="A618"/>
      <c r="B618"/>
      <c r="C618"/>
      <c r="D618"/>
      <c r="E618"/>
    </row>
    <row r="619" spans="1:5" x14ac:dyDescent="0.3">
      <c r="A619"/>
      <c r="B619"/>
      <c r="C619"/>
      <c r="D619"/>
      <c r="E619"/>
    </row>
    <row r="620" spans="1:5" x14ac:dyDescent="0.3">
      <c r="A620"/>
      <c r="B620"/>
      <c r="C620"/>
      <c r="D620"/>
      <c r="E620"/>
    </row>
    <row r="621" spans="1:5" x14ac:dyDescent="0.3">
      <c r="A621"/>
      <c r="B621"/>
      <c r="C621"/>
      <c r="D621"/>
      <c r="E621"/>
    </row>
    <row r="622" spans="1:5" x14ac:dyDescent="0.3">
      <c r="A622"/>
      <c r="B622"/>
      <c r="C622"/>
      <c r="D622"/>
      <c r="E622"/>
    </row>
    <row r="623" spans="1:5" x14ac:dyDescent="0.3">
      <c r="A623"/>
      <c r="B623"/>
      <c r="C623"/>
      <c r="D623"/>
      <c r="E623"/>
    </row>
    <row r="624" spans="1:5" x14ac:dyDescent="0.3">
      <c r="A624"/>
      <c r="B624"/>
      <c r="C624"/>
      <c r="D624"/>
      <c r="E624"/>
    </row>
    <row r="625" spans="1:5" x14ac:dyDescent="0.3">
      <c r="A625"/>
      <c r="B625"/>
      <c r="C625"/>
      <c r="D625"/>
      <c r="E625"/>
    </row>
    <row r="626" spans="1:5" x14ac:dyDescent="0.3">
      <c r="A626"/>
      <c r="B626"/>
      <c r="C626"/>
      <c r="D626"/>
      <c r="E626"/>
    </row>
    <row r="627" spans="1:5" x14ac:dyDescent="0.3">
      <c r="A627"/>
      <c r="B627"/>
      <c r="C627"/>
      <c r="D627"/>
      <c r="E627"/>
    </row>
    <row r="628" spans="1:5" x14ac:dyDescent="0.3">
      <c r="A628"/>
      <c r="B628"/>
      <c r="C628"/>
      <c r="D628"/>
      <c r="E628"/>
    </row>
    <row r="629" spans="1:5" x14ac:dyDescent="0.3">
      <c r="A629"/>
      <c r="B629"/>
      <c r="C629"/>
      <c r="D629"/>
      <c r="E629"/>
    </row>
    <row r="630" spans="1:5" x14ac:dyDescent="0.3">
      <c r="A630"/>
      <c r="B630"/>
      <c r="C630"/>
      <c r="D630"/>
      <c r="E630"/>
    </row>
    <row r="631" spans="1:5" x14ac:dyDescent="0.3">
      <c r="A631"/>
      <c r="B631"/>
      <c r="C631"/>
      <c r="D631"/>
      <c r="E631"/>
    </row>
    <row r="632" spans="1:5" x14ac:dyDescent="0.3">
      <c r="A632"/>
      <c r="B632"/>
      <c r="C632"/>
      <c r="D632"/>
      <c r="E632"/>
    </row>
    <row r="633" spans="1:5" x14ac:dyDescent="0.3">
      <c r="A633"/>
      <c r="B633"/>
      <c r="C633"/>
      <c r="D633"/>
      <c r="E633"/>
    </row>
    <row r="634" spans="1:5" x14ac:dyDescent="0.3">
      <c r="A634"/>
      <c r="B634"/>
      <c r="C634"/>
      <c r="D634"/>
      <c r="E634"/>
    </row>
    <row r="635" spans="1:5" x14ac:dyDescent="0.3">
      <c r="A635"/>
      <c r="B635"/>
      <c r="C635"/>
      <c r="D635"/>
      <c r="E635"/>
    </row>
    <row r="636" spans="1:5" x14ac:dyDescent="0.3">
      <c r="A636"/>
      <c r="B636"/>
      <c r="C636"/>
      <c r="D636"/>
      <c r="E636"/>
    </row>
    <row r="637" spans="1:5" x14ac:dyDescent="0.3">
      <c r="A637"/>
      <c r="B637"/>
      <c r="C637"/>
      <c r="D637"/>
      <c r="E637"/>
    </row>
    <row r="638" spans="1:5" x14ac:dyDescent="0.3">
      <c r="A638"/>
      <c r="B638"/>
      <c r="C638"/>
      <c r="D638"/>
      <c r="E638"/>
    </row>
    <row r="639" spans="1:5" x14ac:dyDescent="0.3">
      <c r="A639"/>
      <c r="B639"/>
      <c r="C639"/>
      <c r="D639"/>
      <c r="E639"/>
    </row>
    <row r="640" spans="1:5" x14ac:dyDescent="0.3">
      <c r="A640"/>
      <c r="B640"/>
      <c r="C640"/>
      <c r="D640"/>
      <c r="E640"/>
    </row>
    <row r="641" spans="1:5" x14ac:dyDescent="0.3">
      <c r="A641"/>
      <c r="B641"/>
      <c r="C641"/>
      <c r="D641"/>
      <c r="E641"/>
    </row>
    <row r="642" spans="1:5" x14ac:dyDescent="0.3">
      <c r="A642"/>
      <c r="B642"/>
      <c r="C642"/>
      <c r="D642"/>
      <c r="E642"/>
    </row>
    <row r="643" spans="1:5" x14ac:dyDescent="0.3">
      <c r="A643"/>
      <c r="B643"/>
      <c r="C643"/>
      <c r="D643"/>
      <c r="E643"/>
    </row>
    <row r="644" spans="1:5" x14ac:dyDescent="0.3">
      <c r="A644"/>
      <c r="B644"/>
      <c r="C644"/>
      <c r="D644"/>
      <c r="E644"/>
    </row>
    <row r="645" spans="1:5" x14ac:dyDescent="0.3">
      <c r="A645"/>
      <c r="B645"/>
      <c r="C645"/>
      <c r="D645"/>
      <c r="E645"/>
    </row>
    <row r="646" spans="1:5" x14ac:dyDescent="0.3">
      <c r="A646"/>
      <c r="B646"/>
      <c r="C646"/>
      <c r="D646"/>
      <c r="E646"/>
    </row>
    <row r="647" spans="1:5" x14ac:dyDescent="0.3">
      <c r="A647"/>
      <c r="B647"/>
      <c r="C647"/>
      <c r="D647"/>
      <c r="E647"/>
    </row>
    <row r="648" spans="1:5" x14ac:dyDescent="0.3">
      <c r="A648"/>
      <c r="B648"/>
      <c r="C648"/>
      <c r="D648"/>
      <c r="E648"/>
    </row>
    <row r="649" spans="1:5" x14ac:dyDescent="0.3">
      <c r="A649"/>
      <c r="B649"/>
      <c r="C649"/>
      <c r="D649"/>
      <c r="E649"/>
    </row>
    <row r="650" spans="1:5" x14ac:dyDescent="0.3">
      <c r="A650"/>
      <c r="B650"/>
      <c r="C650"/>
      <c r="D650"/>
      <c r="E650"/>
    </row>
    <row r="651" spans="1:5" x14ac:dyDescent="0.3">
      <c r="A651"/>
      <c r="B651"/>
      <c r="C651"/>
      <c r="D651"/>
      <c r="E651"/>
    </row>
    <row r="652" spans="1:5" x14ac:dyDescent="0.3">
      <c r="A652"/>
      <c r="B652"/>
      <c r="C652"/>
      <c r="D652"/>
      <c r="E652"/>
    </row>
    <row r="653" spans="1:5" x14ac:dyDescent="0.3">
      <c r="A653"/>
      <c r="B653"/>
      <c r="C653"/>
      <c r="D653"/>
      <c r="E653"/>
    </row>
    <row r="654" spans="1:5" x14ac:dyDescent="0.3">
      <c r="A654"/>
      <c r="B654"/>
      <c r="C654"/>
      <c r="D654"/>
      <c r="E654"/>
    </row>
    <row r="655" spans="1:5" x14ac:dyDescent="0.3">
      <c r="A655"/>
      <c r="B655"/>
      <c r="C655"/>
      <c r="D655"/>
      <c r="E655"/>
    </row>
    <row r="656" spans="1:5" x14ac:dyDescent="0.3">
      <c r="A656"/>
      <c r="B656"/>
      <c r="C656"/>
      <c r="D656"/>
      <c r="E656"/>
    </row>
    <row r="657" spans="1:5" x14ac:dyDescent="0.3">
      <c r="A657"/>
      <c r="B657"/>
      <c r="C657"/>
      <c r="D657"/>
      <c r="E657"/>
    </row>
    <row r="658" spans="1:5" x14ac:dyDescent="0.3">
      <c r="A658"/>
      <c r="B658"/>
      <c r="C658"/>
      <c r="D658"/>
      <c r="E658"/>
    </row>
    <row r="659" spans="1:5" x14ac:dyDescent="0.3">
      <c r="A659"/>
      <c r="B659"/>
      <c r="C659"/>
      <c r="D659"/>
      <c r="E659"/>
    </row>
    <row r="660" spans="1:5" x14ac:dyDescent="0.3">
      <c r="A660"/>
      <c r="B660"/>
      <c r="C660"/>
      <c r="D660"/>
      <c r="E660"/>
    </row>
    <row r="661" spans="1:5" x14ac:dyDescent="0.3">
      <c r="A661"/>
      <c r="B661"/>
      <c r="C661"/>
      <c r="D661"/>
      <c r="E661"/>
    </row>
    <row r="662" spans="1:5" x14ac:dyDescent="0.3">
      <c r="A662"/>
      <c r="B662"/>
      <c r="C662"/>
      <c r="D662"/>
      <c r="E662"/>
    </row>
    <row r="663" spans="1:5" x14ac:dyDescent="0.3">
      <c r="A663"/>
      <c r="B663"/>
      <c r="C663"/>
      <c r="D663"/>
      <c r="E663"/>
    </row>
  </sheetData>
  <autoFilter ref="A2:AE476" xr:uid="{5D98A53D-987F-4A16-B70B-89E238F7A3AA}">
    <filterColumn colId="11">
      <filters>
        <filter val="DZ35316"/>
        <filter val="DZ35322"/>
      </filters>
    </filterColumn>
  </autoFilter>
  <conditionalFormatting sqref="A1 A477:A1048576 A3:A449">
    <cfRule type="duplicateValues" dxfId="172" priority="132"/>
  </conditionalFormatting>
  <conditionalFormatting sqref="AE2 E2:AC2">
    <cfRule type="expression" dxfId="171" priority="121">
      <formula>$B2="Dneasy PowerSoil Pro"</formula>
    </cfRule>
    <cfRule type="expression" dxfId="170" priority="122">
      <formula>$B2="QIAamp Modified"</formula>
    </cfRule>
    <cfRule type="expression" dxfId="169" priority="123">
      <formula>$B2="MagAttract PowerMag PowerSoil"</formula>
    </cfRule>
    <cfRule type="expression" dxfId="168" priority="124">
      <formula>$B2="MagAttract PowerMag Microbiome"</formula>
    </cfRule>
    <cfRule type="expression" dxfId="167" priority="125">
      <formula>$B2="MagBead DNA Extraction Kit"</formula>
    </cfRule>
    <cfRule type="expression" dxfId="166" priority="126">
      <formula>$B2="DSP Virus"</formula>
    </cfRule>
    <cfRule type="expression" dxfId="165" priority="127">
      <formula>$B2="MagMax Microbiome Ultra Kit"</formula>
    </cfRule>
  </conditionalFormatting>
  <conditionalFormatting sqref="V1:AB1 K1:O1 G1:I1">
    <cfRule type="expression" dxfId="164" priority="51">
      <formula>$B1="Dneasy PowerSoil Pro"</formula>
    </cfRule>
    <cfRule type="expression" dxfId="163" priority="52">
      <formula>$B1="QIAamp Modified"</formula>
    </cfRule>
    <cfRule type="expression" dxfId="162" priority="53">
      <formula>$B1="MagAttract PowerMag PowerSoil"</formula>
    </cfRule>
    <cfRule type="expression" dxfId="161" priority="54">
      <formula>$B1="MagAttract PowerMag Microbiome"</formula>
    </cfRule>
    <cfRule type="expression" dxfId="160" priority="55">
      <formula>$B1="MagBead DNA Extraction Kit"</formula>
    </cfRule>
    <cfRule type="expression" dxfId="159" priority="56">
      <formula>$B1="DSP Virus"</formula>
    </cfRule>
    <cfRule type="expression" dxfId="158" priority="57">
      <formula>$B1="MagMax Microbiome Ultra Kit"</formula>
    </cfRule>
  </conditionalFormatting>
  <conditionalFormatting sqref="AC1 AE1">
    <cfRule type="expression" dxfId="157" priority="44">
      <formula>$B1="Dneasy PowerSoil Pro"</formula>
    </cfRule>
    <cfRule type="expression" dxfId="156" priority="45">
      <formula>$B1="QIAamp Modified"</formula>
    </cfRule>
    <cfRule type="expression" dxfId="155" priority="46">
      <formula>$B1="MagAttract PowerMag PowerSoil"</formula>
    </cfRule>
    <cfRule type="expression" dxfId="154" priority="47">
      <formula>$B1="MagAttract PowerMag Microbiome"</formula>
    </cfRule>
    <cfRule type="expression" dxfId="153" priority="48">
      <formula>$B1="MagBead DNA Extraction Kit"</formula>
    </cfRule>
    <cfRule type="expression" dxfId="152" priority="49">
      <formula>$B1="DSP Virus"</formula>
    </cfRule>
    <cfRule type="expression" dxfId="151" priority="50">
      <formula>$B1="MagMax Microbiome Ultra Kit"</formula>
    </cfRule>
  </conditionalFormatting>
  <conditionalFormatting sqref="Q1:U1">
    <cfRule type="expression" dxfId="150" priority="37">
      <formula>$B1="Dneasy PowerSoil Pro"</formula>
    </cfRule>
    <cfRule type="expression" dxfId="149" priority="38">
      <formula>$B1="QIAamp Modified"</formula>
    </cfRule>
    <cfRule type="expression" dxfId="148" priority="39">
      <formula>$B1="MagAttract PowerMag PowerSoil"</formula>
    </cfRule>
    <cfRule type="expression" dxfId="147" priority="40">
      <formula>$B1="MagAttract PowerMag Microbiome"</formula>
    </cfRule>
    <cfRule type="expression" dxfId="146" priority="41">
      <formula>$B1="MagBead DNA Extraction Kit"</formula>
    </cfRule>
    <cfRule type="expression" dxfId="145" priority="42">
      <formula>$B1="DSP Virus"</formula>
    </cfRule>
    <cfRule type="expression" dxfId="144" priority="43">
      <formula>$B1="MagMax Microbiome Ultra Kit"</formula>
    </cfRule>
  </conditionalFormatting>
  <conditionalFormatting sqref="P1">
    <cfRule type="expression" dxfId="143" priority="30">
      <formula>$B1="Dneasy PowerSoil Pro"</formula>
    </cfRule>
    <cfRule type="expression" dxfId="142" priority="31">
      <formula>$B1="QIAamp Modified"</formula>
    </cfRule>
    <cfRule type="expression" dxfId="141" priority="32">
      <formula>$B1="MagAttract PowerMag PowerSoil"</formula>
    </cfRule>
    <cfRule type="expression" dxfId="140" priority="33">
      <formula>$B1="MagAttract PowerMag Microbiome"</formula>
    </cfRule>
    <cfRule type="expression" dxfId="139" priority="34">
      <formula>$B1="MagBead DNA Extraction Kit"</formula>
    </cfRule>
    <cfRule type="expression" dxfId="138" priority="35">
      <formula>$B1="DSP Virus"</formula>
    </cfRule>
    <cfRule type="expression" dxfId="137" priority="36">
      <formula>$B1="MagMax Microbiome Ultra Kit"</formula>
    </cfRule>
  </conditionalFormatting>
  <conditionalFormatting sqref="J1">
    <cfRule type="expression" dxfId="136" priority="23">
      <formula>$B1="Dneasy PowerSoil Pro"</formula>
    </cfRule>
    <cfRule type="expression" dxfId="135" priority="24">
      <formula>$B1="QIAamp Modified"</formula>
    </cfRule>
    <cfRule type="expression" dxfId="134" priority="25">
      <formula>$B1="MagAttract PowerMag PowerSoil"</formula>
    </cfRule>
    <cfRule type="expression" dxfId="133" priority="26">
      <formula>$B1="MagAttract PowerMag Microbiome"</formula>
    </cfRule>
    <cfRule type="expression" dxfId="132" priority="27">
      <formula>$B1="MagBead DNA Extraction Kit"</formula>
    </cfRule>
    <cfRule type="expression" dxfId="131" priority="28">
      <formula>$B1="DSP Virus"</formula>
    </cfRule>
    <cfRule type="expression" dxfId="130" priority="29">
      <formula>$B1="MagMax Microbiome Ultra Kit"</formula>
    </cfRule>
  </conditionalFormatting>
  <conditionalFormatting sqref="A450:A476">
    <cfRule type="duplicateValues" dxfId="129" priority="22"/>
  </conditionalFormatting>
  <conditionalFormatting sqref="A2">
    <cfRule type="expression" dxfId="128" priority="15">
      <formula>$B2="Dneasy PowerSoil Pro"</formula>
    </cfRule>
    <cfRule type="expression" dxfId="127" priority="16">
      <formula>$B2="QIAamp Modified"</formula>
    </cfRule>
    <cfRule type="expression" dxfId="126" priority="17">
      <formula>$B2="MagAttract PowerMag PowerSoil"</formula>
    </cfRule>
    <cfRule type="expression" dxfId="125" priority="18">
      <formula>$B2="MagAttract PowerMag Microbiome"</formula>
    </cfRule>
    <cfRule type="expression" dxfId="124" priority="19">
      <formula>$B2="MagBead DNA Extraction Kit"</formula>
    </cfRule>
    <cfRule type="expression" dxfId="123" priority="20">
      <formula>$B2="DSP Virus"</formula>
    </cfRule>
    <cfRule type="expression" dxfId="122" priority="21">
      <formula>$B2="MagMax Microbiome Ultra Kit"</formula>
    </cfRule>
  </conditionalFormatting>
  <conditionalFormatting sqref="AD2">
    <cfRule type="expression" dxfId="121" priority="8">
      <formula>$B2="Dneasy PowerSoil Pro"</formula>
    </cfRule>
    <cfRule type="expression" dxfId="120" priority="9">
      <formula>$B2="QIAamp Modified"</formula>
    </cfRule>
    <cfRule type="expression" dxfId="119" priority="10">
      <formula>$B2="MagAttract PowerMag PowerSoil"</formula>
    </cfRule>
    <cfRule type="expression" dxfId="118" priority="11">
      <formula>$B2="MagAttract PowerMag Microbiome"</formula>
    </cfRule>
    <cfRule type="expression" dxfId="117" priority="12">
      <formula>$B2="MagBead DNA Extraction Kit"</formula>
    </cfRule>
    <cfRule type="expression" dxfId="116" priority="13">
      <formula>$B2="DSP Virus"</formula>
    </cfRule>
    <cfRule type="expression" dxfId="115" priority="14">
      <formula>$B2="MagMax Microbiome Ultra Kit"</formula>
    </cfRule>
  </conditionalFormatting>
  <conditionalFormatting sqref="AD1">
    <cfRule type="expression" dxfId="114" priority="1">
      <formula>$B1="Dneasy PowerSoil Pro"</formula>
    </cfRule>
    <cfRule type="expression" dxfId="113" priority="2">
      <formula>$B1="QIAamp Modified"</formula>
    </cfRule>
    <cfRule type="expression" dxfId="112" priority="3">
      <formula>$B1="MagAttract PowerMag PowerSoil"</formula>
    </cfRule>
    <cfRule type="expression" dxfId="111" priority="4">
      <formula>$B1="MagAttract PowerMag Microbiome"</formula>
    </cfRule>
    <cfRule type="expression" dxfId="110" priority="5">
      <formula>$B1="MagBead DNA Extraction Kit"</formula>
    </cfRule>
    <cfRule type="expression" dxfId="109" priority="6">
      <formula>$B1="DSP Virus"</formula>
    </cfRule>
    <cfRule type="expression" dxfId="108" priority="7">
      <formula>$B1="MagMax Microbiome Ultra Kit"</formula>
    </cfRule>
  </conditionalFormatting>
  <dataValidations count="1">
    <dataValidation type="list" allowBlank="1" showInputMessage="1" showErrorMessage="1" sqref="K1:L1 H1" xr:uid="{CD331471-2C35-4EBC-82DD-8EE517FAC4D2}">
      <formula1>#REF!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117"/>
  <sheetViews>
    <sheetView zoomScaleNormal="100" workbookViewId="0">
      <selection activeCell="A6" sqref="A6"/>
    </sheetView>
  </sheetViews>
  <sheetFormatPr defaultRowHeight="14.4" x14ac:dyDescent="0.3"/>
  <cols>
    <col min="1" max="1" width="13.88671875" bestFit="1" customWidth="1"/>
    <col min="2" max="2" width="14.44140625" bestFit="1" customWidth="1"/>
    <col min="3" max="3" width="20" bestFit="1" customWidth="1"/>
    <col min="4" max="4" width="9.5546875" bestFit="1" customWidth="1"/>
    <col min="5" max="5" width="4.6640625" bestFit="1" customWidth="1"/>
    <col min="6" max="6" width="5" bestFit="1" customWidth="1"/>
    <col min="7" max="7" width="12.44140625" bestFit="1" customWidth="1"/>
    <col min="9" max="9" width="12.44140625" bestFit="1" customWidth="1"/>
    <col min="12" max="12" width="18.44140625" bestFit="1" customWidth="1"/>
    <col min="15" max="15" width="17.44140625" bestFit="1" customWidth="1"/>
  </cols>
  <sheetData>
    <row r="1" spans="1:16" s="1" customFormat="1" x14ac:dyDescent="0.3">
      <c r="A1" s="3" t="s">
        <v>267</v>
      </c>
      <c r="B1" s="3" t="s">
        <v>1</v>
      </c>
      <c r="C1" s="3" t="s">
        <v>532</v>
      </c>
      <c r="D1" s="3" t="s">
        <v>1086</v>
      </c>
      <c r="E1" s="3"/>
      <c r="G1" s="10" t="s">
        <v>1059</v>
      </c>
      <c r="I1" s="10" t="s">
        <v>1059</v>
      </c>
      <c r="L1"/>
      <c r="M1"/>
      <c r="O1"/>
      <c r="P1"/>
    </row>
    <row r="2" spans="1:16" x14ac:dyDescent="0.3">
      <c r="A2" t="s">
        <v>523</v>
      </c>
      <c r="B2" t="s">
        <v>1007</v>
      </c>
      <c r="C2" t="s">
        <v>2300</v>
      </c>
      <c r="D2">
        <v>18</v>
      </c>
      <c r="E2" s="10"/>
      <c r="G2" s="27" t="s">
        <v>1062</v>
      </c>
      <c r="I2" s="27" t="s">
        <v>1062</v>
      </c>
    </row>
    <row r="3" spans="1:16" x14ac:dyDescent="0.3">
      <c r="A3" t="s">
        <v>523</v>
      </c>
      <c r="B3" t="s">
        <v>1007</v>
      </c>
      <c r="C3" t="s">
        <v>2301</v>
      </c>
      <c r="D3">
        <v>19</v>
      </c>
      <c r="G3" s="10" t="s">
        <v>1081</v>
      </c>
      <c r="I3" s="10" t="s">
        <v>1081</v>
      </c>
    </row>
    <row r="4" spans="1:16" x14ac:dyDescent="0.3">
      <c r="A4" t="s">
        <v>523</v>
      </c>
      <c r="B4" t="s">
        <v>1007</v>
      </c>
      <c r="C4" t="s">
        <v>2290</v>
      </c>
      <c r="D4">
        <v>81</v>
      </c>
      <c r="G4" s="10" t="s">
        <v>952</v>
      </c>
      <c r="I4" s="10" t="s">
        <v>952</v>
      </c>
    </row>
    <row r="5" spans="1:16" x14ac:dyDescent="0.3">
      <c r="A5" t="s">
        <v>523</v>
      </c>
      <c r="B5" t="s">
        <v>1007</v>
      </c>
      <c r="C5" t="s">
        <v>2291</v>
      </c>
      <c r="D5">
        <v>83</v>
      </c>
      <c r="G5" s="10" t="s">
        <v>950</v>
      </c>
      <c r="I5" s="10" t="s">
        <v>950</v>
      </c>
    </row>
    <row r="6" spans="1:16" ht="14.25" customHeight="1" x14ac:dyDescent="0.3">
      <c r="A6" t="s">
        <v>523</v>
      </c>
      <c r="B6" t="s">
        <v>1007</v>
      </c>
      <c r="C6" t="s">
        <v>2292</v>
      </c>
      <c r="D6">
        <v>85</v>
      </c>
      <c r="G6" s="10" t="s">
        <v>948</v>
      </c>
      <c r="I6" s="10" t="s">
        <v>948</v>
      </c>
    </row>
    <row r="7" spans="1:16" x14ac:dyDescent="0.3">
      <c r="A7" t="s">
        <v>523</v>
      </c>
      <c r="B7" t="s">
        <v>1007</v>
      </c>
      <c r="C7" t="s">
        <v>2293</v>
      </c>
      <c r="D7">
        <v>87</v>
      </c>
      <c r="G7" s="10" t="s">
        <v>951</v>
      </c>
      <c r="I7" s="10" t="s">
        <v>951</v>
      </c>
    </row>
    <row r="8" spans="1:16" x14ac:dyDescent="0.3">
      <c r="A8" t="s">
        <v>523</v>
      </c>
      <c r="B8" t="s">
        <v>1007</v>
      </c>
      <c r="C8" t="s">
        <v>2294</v>
      </c>
      <c r="D8">
        <v>88</v>
      </c>
      <c r="G8" s="10" t="s">
        <v>951</v>
      </c>
      <c r="I8" s="10" t="s">
        <v>951</v>
      </c>
    </row>
    <row r="9" spans="1:16" x14ac:dyDescent="0.3">
      <c r="A9" t="s">
        <v>523</v>
      </c>
      <c r="B9" t="s">
        <v>1007</v>
      </c>
      <c r="C9" t="s">
        <v>2295</v>
      </c>
      <c r="D9">
        <v>89</v>
      </c>
      <c r="G9" s="10" t="s">
        <v>949</v>
      </c>
      <c r="I9" s="10" t="s">
        <v>949</v>
      </c>
    </row>
    <row r="10" spans="1:16" x14ac:dyDescent="0.3">
      <c r="A10" t="s">
        <v>523</v>
      </c>
      <c r="B10" t="s">
        <v>1007</v>
      </c>
      <c r="C10" t="s">
        <v>2296</v>
      </c>
      <c r="D10">
        <v>90</v>
      </c>
      <c r="G10" s="10" t="s">
        <v>1082</v>
      </c>
      <c r="I10" s="10" t="s">
        <v>1082</v>
      </c>
    </row>
    <row r="11" spans="1:16" x14ac:dyDescent="0.3">
      <c r="A11" t="s">
        <v>523</v>
      </c>
      <c r="B11" t="s">
        <v>1007</v>
      </c>
      <c r="C11" t="s">
        <v>2297</v>
      </c>
      <c r="D11">
        <v>93</v>
      </c>
      <c r="G11" s="10" t="s">
        <v>1083</v>
      </c>
      <c r="I11" s="10" t="s">
        <v>1083</v>
      </c>
    </row>
    <row r="12" spans="1:16" x14ac:dyDescent="0.3">
      <c r="A12" t="s">
        <v>523</v>
      </c>
      <c r="B12" t="s">
        <v>1007</v>
      </c>
      <c r="C12" t="s">
        <v>2298</v>
      </c>
      <c r="D12">
        <v>99</v>
      </c>
      <c r="G12" s="10" t="s">
        <v>1065</v>
      </c>
      <c r="I12" s="10" t="s">
        <v>1065</v>
      </c>
    </row>
    <row r="13" spans="1:16" x14ac:dyDescent="0.3">
      <c r="A13" t="s">
        <v>523</v>
      </c>
      <c r="B13" t="s">
        <v>1007</v>
      </c>
      <c r="C13" t="s">
        <v>2299</v>
      </c>
      <c r="D13">
        <v>100</v>
      </c>
      <c r="I13" s="10"/>
    </row>
    <row r="14" spans="1:16" x14ac:dyDescent="0.3">
      <c r="A14" t="s">
        <v>523</v>
      </c>
      <c r="B14" t="s">
        <v>1007</v>
      </c>
      <c r="C14" t="s">
        <v>1192</v>
      </c>
      <c r="D14">
        <v>111</v>
      </c>
      <c r="I14" s="10"/>
    </row>
    <row r="15" spans="1:16" x14ac:dyDescent="0.3">
      <c r="A15" t="s">
        <v>523</v>
      </c>
      <c r="B15" t="s">
        <v>1007</v>
      </c>
      <c r="C15" t="s">
        <v>1193</v>
      </c>
      <c r="D15">
        <v>113</v>
      </c>
      <c r="I15" s="10"/>
    </row>
    <row r="16" spans="1:16" x14ac:dyDescent="0.3">
      <c r="A16" t="s">
        <v>523</v>
      </c>
      <c r="B16" t="s">
        <v>1007</v>
      </c>
      <c r="C16" t="s">
        <v>1194</v>
      </c>
      <c r="D16">
        <v>114</v>
      </c>
      <c r="I16" s="10"/>
    </row>
    <row r="17" spans="1:9" x14ac:dyDescent="0.3">
      <c r="A17" s="33" t="s">
        <v>523</v>
      </c>
      <c r="B17" s="33" t="s">
        <v>1007</v>
      </c>
      <c r="C17" s="33" t="s">
        <v>1195</v>
      </c>
      <c r="D17" s="33">
        <v>115</v>
      </c>
      <c r="I17" s="10"/>
    </row>
    <row r="18" spans="1:9" x14ac:dyDescent="0.3">
      <c r="A18" s="33" t="s">
        <v>523</v>
      </c>
      <c r="B18" s="33" t="s">
        <v>1007</v>
      </c>
      <c r="C18" s="33" t="s">
        <v>1196</v>
      </c>
      <c r="D18" s="33">
        <v>116</v>
      </c>
      <c r="E18" s="28"/>
      <c r="I18" s="10"/>
    </row>
    <row r="19" spans="1:9" x14ac:dyDescent="0.3">
      <c r="A19" t="s">
        <v>523</v>
      </c>
      <c r="B19" t="s">
        <v>1007</v>
      </c>
      <c r="C19" t="s">
        <v>1197</v>
      </c>
      <c r="D19">
        <v>117</v>
      </c>
      <c r="E19" s="28"/>
      <c r="I19" s="10"/>
    </row>
    <row r="20" spans="1:9" x14ac:dyDescent="0.3">
      <c r="A20" t="s">
        <v>523</v>
      </c>
      <c r="B20" t="s">
        <v>1007</v>
      </c>
      <c r="C20" t="s">
        <v>1198</v>
      </c>
      <c r="D20">
        <v>118</v>
      </c>
      <c r="I20" s="10"/>
    </row>
    <row r="21" spans="1:9" x14ac:dyDescent="0.3">
      <c r="A21" t="s">
        <v>523</v>
      </c>
      <c r="B21" t="s">
        <v>1007</v>
      </c>
      <c r="C21" t="s">
        <v>1199</v>
      </c>
      <c r="D21">
        <v>119</v>
      </c>
    </row>
    <row r="22" spans="1:9" x14ac:dyDescent="0.3">
      <c r="A22" t="s">
        <v>523</v>
      </c>
      <c r="B22" t="s">
        <v>1007</v>
      </c>
      <c r="C22" t="s">
        <v>1200</v>
      </c>
      <c r="D22">
        <v>120</v>
      </c>
      <c r="F22" s="2"/>
      <c r="I22" s="10"/>
    </row>
    <row r="23" spans="1:9" x14ac:dyDescent="0.3">
      <c r="A23" t="s">
        <v>1008</v>
      </c>
      <c r="B23" t="s">
        <v>1032</v>
      </c>
      <c r="C23" t="s">
        <v>1110</v>
      </c>
      <c r="D23">
        <v>1</v>
      </c>
      <c r="I23" s="10"/>
    </row>
    <row r="25" spans="1:9" x14ac:dyDescent="0.3">
      <c r="A25" t="s">
        <v>1008</v>
      </c>
      <c r="B25" t="s">
        <v>1009</v>
      </c>
      <c r="C25" t="s">
        <v>1126</v>
      </c>
      <c r="D25">
        <v>206</v>
      </c>
    </row>
    <row r="26" spans="1:9" x14ac:dyDescent="0.3">
      <c r="A26" t="s">
        <v>1008</v>
      </c>
      <c r="B26" t="s">
        <v>1009</v>
      </c>
      <c r="C26" t="s">
        <v>1127</v>
      </c>
      <c r="D26">
        <v>207</v>
      </c>
      <c r="I26" s="10"/>
    </row>
    <row r="27" spans="1:9" x14ac:dyDescent="0.3">
      <c r="A27" t="s">
        <v>1008</v>
      </c>
      <c r="B27" t="s">
        <v>1009</v>
      </c>
      <c r="C27" t="s">
        <v>1131</v>
      </c>
      <c r="D27">
        <v>213</v>
      </c>
      <c r="I27" s="10"/>
    </row>
    <row r="28" spans="1:9" x14ac:dyDescent="0.3">
      <c r="A28" t="s">
        <v>1008</v>
      </c>
      <c r="B28" t="s">
        <v>1009</v>
      </c>
      <c r="C28" t="s">
        <v>1133</v>
      </c>
      <c r="D28">
        <v>216</v>
      </c>
      <c r="I28" s="10"/>
    </row>
    <row r="29" spans="1:9" x14ac:dyDescent="0.3">
      <c r="A29" t="s">
        <v>1008</v>
      </c>
      <c r="B29" t="s">
        <v>1032</v>
      </c>
      <c r="C29" t="s">
        <v>1112</v>
      </c>
      <c r="D29">
        <v>15</v>
      </c>
      <c r="E29" s="28"/>
    </row>
    <row r="30" spans="1:9" x14ac:dyDescent="0.3">
      <c r="E30" s="28"/>
      <c r="I30" s="10"/>
    </row>
    <row r="31" spans="1:9" x14ac:dyDescent="0.3">
      <c r="A31" t="s">
        <v>1008</v>
      </c>
      <c r="B31" t="s">
        <v>1032</v>
      </c>
      <c r="C31" t="s">
        <v>1114</v>
      </c>
      <c r="D31">
        <v>18</v>
      </c>
      <c r="I31" s="10"/>
    </row>
    <row r="32" spans="1:9" x14ac:dyDescent="0.3">
      <c r="A32" t="s">
        <v>1008</v>
      </c>
      <c r="B32" t="s">
        <v>1032</v>
      </c>
      <c r="C32" t="s">
        <v>1064</v>
      </c>
      <c r="D32">
        <v>19</v>
      </c>
    </row>
    <row r="33" spans="1:4" ht="14.25" customHeight="1" x14ac:dyDescent="0.3">
      <c r="A33" s="33" t="s">
        <v>1008</v>
      </c>
      <c r="B33" s="33" t="s">
        <v>1032</v>
      </c>
      <c r="C33" s="33" t="s">
        <v>1121</v>
      </c>
      <c r="D33">
        <v>30</v>
      </c>
    </row>
    <row r="40" spans="1:4" x14ac:dyDescent="0.3">
      <c r="C40" s="10"/>
      <c r="D40" s="31"/>
    </row>
    <row r="41" spans="1:4" x14ac:dyDescent="0.3">
      <c r="C41" s="10"/>
      <c r="D41" s="31"/>
    </row>
    <row r="42" spans="1:4" x14ac:dyDescent="0.3">
      <c r="C42" s="10"/>
      <c r="D42" s="31"/>
    </row>
    <row r="43" spans="1:4" x14ac:dyDescent="0.3">
      <c r="A43" s="10"/>
      <c r="B43" s="10"/>
    </row>
    <row r="44" spans="1:4" x14ac:dyDescent="0.3">
      <c r="A44" s="10"/>
      <c r="B44" s="10"/>
    </row>
    <row r="45" spans="1:4" x14ac:dyDescent="0.3">
      <c r="A45" s="10"/>
      <c r="B45" s="10"/>
    </row>
    <row r="46" spans="1:4" x14ac:dyDescent="0.3">
      <c r="A46" s="10"/>
      <c r="B46" s="10"/>
    </row>
    <row r="47" spans="1:4" x14ac:dyDescent="0.3">
      <c r="A47" s="10"/>
      <c r="B47" s="10"/>
    </row>
    <row r="48" spans="1:4" x14ac:dyDescent="0.3">
      <c r="A48" s="10"/>
      <c r="B48" s="10"/>
    </row>
    <row r="50" spans="3:3" x14ac:dyDescent="0.3">
      <c r="C50" s="2"/>
    </row>
    <row r="51" spans="3:3" x14ac:dyDescent="0.3">
      <c r="C51" s="2"/>
    </row>
    <row r="52" spans="3:3" x14ac:dyDescent="0.3">
      <c r="C52" s="2"/>
    </row>
    <row r="53" spans="3:3" x14ac:dyDescent="0.3">
      <c r="C53" s="2"/>
    </row>
    <row r="54" spans="3:3" x14ac:dyDescent="0.3">
      <c r="C54" s="2"/>
    </row>
    <row r="55" spans="3:3" x14ac:dyDescent="0.3">
      <c r="C55" s="2"/>
    </row>
    <row r="56" spans="3:3" x14ac:dyDescent="0.3">
      <c r="C56" s="2"/>
    </row>
    <row r="57" spans="3:3" x14ac:dyDescent="0.3">
      <c r="C57" s="2"/>
    </row>
    <row r="58" spans="3:3" x14ac:dyDescent="0.3">
      <c r="C58" s="2"/>
    </row>
    <row r="59" spans="3:3" x14ac:dyDescent="0.3">
      <c r="C59" s="2"/>
    </row>
    <row r="60" spans="3:3" x14ac:dyDescent="0.3">
      <c r="C60" s="2"/>
    </row>
    <row r="61" spans="3:3" x14ac:dyDescent="0.3">
      <c r="C61" s="2"/>
    </row>
    <row r="62" spans="3:3" x14ac:dyDescent="0.3">
      <c r="C62" s="2"/>
    </row>
    <row r="63" spans="3:3" x14ac:dyDescent="0.3">
      <c r="C63" s="2"/>
    </row>
    <row r="64" spans="3:3" x14ac:dyDescent="0.3">
      <c r="C64" s="2"/>
    </row>
    <row r="65" spans="3:3" x14ac:dyDescent="0.3">
      <c r="C65" s="2"/>
    </row>
    <row r="66" spans="3:3" x14ac:dyDescent="0.3">
      <c r="C66" s="2"/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  <row r="72" spans="3:3" x14ac:dyDescent="0.3">
      <c r="C72" s="2"/>
    </row>
    <row r="73" spans="3:3" x14ac:dyDescent="0.3">
      <c r="C73" s="2"/>
    </row>
    <row r="74" spans="3:3" x14ac:dyDescent="0.3">
      <c r="C74" s="2"/>
    </row>
    <row r="75" spans="3:3" x14ac:dyDescent="0.3">
      <c r="C75" s="2"/>
    </row>
    <row r="76" spans="3:3" x14ac:dyDescent="0.3">
      <c r="C76" s="2"/>
    </row>
    <row r="77" spans="3:3" x14ac:dyDescent="0.3">
      <c r="C77" s="2"/>
    </row>
    <row r="78" spans="3:3" x14ac:dyDescent="0.3">
      <c r="C78" s="2"/>
    </row>
    <row r="79" spans="3:3" x14ac:dyDescent="0.3">
      <c r="C79" s="2"/>
    </row>
    <row r="80" spans="3:3" x14ac:dyDescent="0.3">
      <c r="C80" s="2"/>
    </row>
    <row r="81" spans="3:3" x14ac:dyDescent="0.3">
      <c r="C81" s="2"/>
    </row>
    <row r="82" spans="3:3" x14ac:dyDescent="0.3">
      <c r="C82" s="2"/>
    </row>
    <row r="83" spans="3:3" x14ac:dyDescent="0.3">
      <c r="C83" s="2"/>
    </row>
    <row r="84" spans="3:3" x14ac:dyDescent="0.3">
      <c r="C84" s="2"/>
    </row>
    <row r="85" spans="3:3" x14ac:dyDescent="0.3">
      <c r="C85" s="2"/>
    </row>
    <row r="86" spans="3:3" x14ac:dyDescent="0.3">
      <c r="C86" s="2"/>
    </row>
    <row r="103" spans="7:9" x14ac:dyDescent="0.3">
      <c r="G103" s="10"/>
      <c r="I103" s="10"/>
    </row>
    <row r="104" spans="7:9" x14ac:dyDescent="0.3">
      <c r="G104" s="10"/>
      <c r="I104" s="10"/>
    </row>
    <row r="105" spans="7:9" x14ac:dyDescent="0.3">
      <c r="G105" s="10"/>
      <c r="I105" s="10"/>
    </row>
    <row r="106" spans="7:9" x14ac:dyDescent="0.3">
      <c r="G106" s="10"/>
      <c r="I106" s="10"/>
    </row>
    <row r="107" spans="7:9" x14ac:dyDescent="0.3">
      <c r="G107" s="10"/>
      <c r="I107" s="10"/>
    </row>
    <row r="108" spans="7:9" x14ac:dyDescent="0.3">
      <c r="G108" s="10"/>
      <c r="I108" s="10"/>
    </row>
    <row r="109" spans="7:9" x14ac:dyDescent="0.3">
      <c r="G109" s="10"/>
      <c r="I109" s="10"/>
    </row>
    <row r="110" spans="7:9" x14ac:dyDescent="0.3">
      <c r="G110" s="10"/>
      <c r="I110" s="10"/>
    </row>
    <row r="111" spans="7:9" x14ac:dyDescent="0.3">
      <c r="G111" s="10"/>
      <c r="I111" s="10"/>
    </row>
    <row r="112" spans="7:9" x14ac:dyDescent="0.3">
      <c r="G112" s="10"/>
      <c r="I112" s="10"/>
    </row>
    <row r="113" spans="7:9" x14ac:dyDescent="0.3">
      <c r="G113" s="10"/>
      <c r="I113" s="10"/>
    </row>
    <row r="114" spans="7:9" x14ac:dyDescent="0.3">
      <c r="G114" s="10"/>
      <c r="I114" s="10"/>
    </row>
    <row r="115" spans="7:9" x14ac:dyDescent="0.3">
      <c r="G115" s="10"/>
      <c r="I115" s="10"/>
    </row>
    <row r="116" spans="7:9" x14ac:dyDescent="0.3">
      <c r="G116" s="10"/>
      <c r="I116" s="10"/>
    </row>
    <row r="117" spans="7:9" x14ac:dyDescent="0.3">
      <c r="G117" s="1"/>
      <c r="I117" s="1"/>
    </row>
  </sheetData>
  <autoFilter ref="A1:D29" xr:uid="{93641A08-14A8-42BA-A985-95297B2287F6}">
    <sortState xmlns:xlrd2="http://schemas.microsoft.com/office/spreadsheetml/2017/richdata2" ref="A2:D33">
      <sortCondition ref="C1:C29"/>
    </sortState>
  </autoFilter>
  <sortState xmlns:xlrd2="http://schemas.microsoft.com/office/spreadsheetml/2017/richdata2" ref="L1:M28">
    <sortCondition ref="M1:M28"/>
  </sortState>
  <conditionalFormatting sqref="A1:B1">
    <cfRule type="expression" dxfId="107" priority="167">
      <formula>#REF!="Qiagen-PowerMB"</formula>
    </cfRule>
    <cfRule type="expression" dxfId="106" priority="168">
      <formula>#REF!="Qiagen-PowerSoil"</formula>
    </cfRule>
    <cfRule type="expression" dxfId="105" priority="169">
      <formula>#REF!="Zymobiomics"</formula>
    </cfRule>
    <cfRule type="expression" dxfId="104" priority="170">
      <formula>#REF!="CGR"</formula>
    </cfRule>
  </conditionalFormatting>
  <conditionalFormatting sqref="F22 C50:C1048576">
    <cfRule type="expression" dxfId="103" priority="255">
      <formula>#REF!="MagAttract PowerMag Soil"</formula>
    </cfRule>
    <cfRule type="expression" dxfId="102" priority="256">
      <formula>#REF!="MagAttract PowerMag Microbiome"</formula>
    </cfRule>
    <cfRule type="expression" dxfId="101" priority="257">
      <formula>#REF!="Zymobiomics"</formula>
    </cfRule>
    <cfRule type="expression" dxfId="100" priority="258">
      <formula>#REF!="CGR"</formula>
    </cfRule>
  </conditionalFormatting>
  <conditionalFormatting sqref="D1">
    <cfRule type="expression" dxfId="99" priority="97">
      <formula>#REF!="Qiagen-PowerMB"</formula>
    </cfRule>
    <cfRule type="expression" dxfId="98" priority="98">
      <formula>#REF!="Qiagen-PowerSoil"</formula>
    </cfRule>
    <cfRule type="expression" dxfId="97" priority="99">
      <formula>#REF!="Zymobiomics"</formula>
    </cfRule>
    <cfRule type="expression" dxfId="96" priority="100">
      <formula>#REF!="CGR"</formula>
    </cfRule>
  </conditionalFormatting>
  <conditionalFormatting sqref="I103:I1048576 I1:I31">
    <cfRule type="duplicateValues" dxfId="95" priority="87"/>
  </conditionalFormatting>
  <conditionalFormatting sqref="A2:E2 A2:D31 A34:D36">
    <cfRule type="expression" dxfId="94" priority="52">
      <formula>$I5="MagMax Microbiome Ultra Kit"</formula>
    </cfRule>
    <cfRule type="expression" dxfId="93" priority="53">
      <formula>$I5="PowerSoil Pro (Plates)"</formula>
    </cfRule>
    <cfRule type="expression" dxfId="92" priority="54">
      <formula>$I5="PowerSoil Pro (Tubes)"</formula>
    </cfRule>
    <cfRule type="expression" dxfId="91" priority="55">
      <formula>$I5="QIAamp  Modified"</formula>
    </cfRule>
    <cfRule type="expression" dxfId="90" priority="56">
      <formula>$I5="MagAttract PowerMag PowerSoil"</formula>
    </cfRule>
    <cfRule type="expression" dxfId="89" priority="57">
      <formula>$I5="MagAttract PowerMag Microbiome"</formula>
    </cfRule>
    <cfRule type="expression" dxfId="88" priority="58">
      <formula>$I5="MagBead DNA Extraction Kit"</formula>
    </cfRule>
    <cfRule type="expression" dxfId="87" priority="59">
      <formula>$I5="DSP Virus"</formula>
    </cfRule>
  </conditionalFormatting>
  <conditionalFormatting sqref="A8:B9">
    <cfRule type="expression" dxfId="86" priority="528">
      <formula>$I48="MagMax Microbiome Ultra Kit"</formula>
    </cfRule>
    <cfRule type="expression" dxfId="85" priority="529">
      <formula>$I48="PowerSoil Pro (Plates)"</formula>
    </cfRule>
    <cfRule type="expression" dxfId="84" priority="530">
      <formula>$I48="PowerSoil Pro (Tubes)"</formula>
    </cfRule>
    <cfRule type="expression" dxfId="83" priority="531">
      <formula>$I48="QIAamp  Modified"</formula>
    </cfRule>
    <cfRule type="expression" dxfId="82" priority="532">
      <formula>$I48="MagAttract PowerMag PowerSoil"</formula>
    </cfRule>
    <cfRule type="expression" dxfId="81" priority="533">
      <formula>$I48="MagAttract PowerMag Microbiome"</formula>
    </cfRule>
    <cfRule type="expression" dxfId="80" priority="534">
      <formula>$I48="MagBead DNA Extraction Kit"</formula>
    </cfRule>
    <cfRule type="expression" dxfId="79" priority="535">
      <formula>$I48="DSP Virus"</formula>
    </cfRule>
  </conditionalFormatting>
  <conditionalFormatting sqref="A10:B11">
    <cfRule type="expression" dxfId="78" priority="546">
      <formula>$I51="MagMax Microbiome Ultra Kit"</formula>
    </cfRule>
    <cfRule type="expression" dxfId="77" priority="547">
      <formula>$I51="PowerSoil Pro (Plates)"</formula>
    </cfRule>
    <cfRule type="expression" dxfId="76" priority="548">
      <formula>$I51="PowerSoil Pro (Tubes)"</formula>
    </cfRule>
    <cfRule type="expression" dxfId="75" priority="549">
      <formula>$I51="QIAamp  Modified"</formula>
    </cfRule>
    <cfRule type="expression" dxfId="74" priority="550">
      <formula>$I51="MagAttract PowerMag PowerSoil"</formula>
    </cfRule>
    <cfRule type="expression" dxfId="73" priority="551">
      <formula>$I51="MagAttract PowerMag Microbiome"</formula>
    </cfRule>
    <cfRule type="expression" dxfId="72" priority="552">
      <formula>$I51="MagBead DNA Extraction Kit"</formula>
    </cfRule>
    <cfRule type="expression" dxfId="71" priority="553">
      <formula>$I51="DSP Virus"</formula>
    </cfRule>
  </conditionalFormatting>
  <conditionalFormatting sqref="A12:B12">
    <cfRule type="expression" dxfId="70" priority="564">
      <formula>$I62="MagMax Microbiome Ultra Kit"</formula>
    </cfRule>
    <cfRule type="expression" dxfId="69" priority="565">
      <formula>$I62="PowerSoil Pro (Plates)"</formula>
    </cfRule>
    <cfRule type="expression" dxfId="68" priority="566">
      <formula>$I62="PowerSoil Pro (Tubes)"</formula>
    </cfRule>
    <cfRule type="expression" dxfId="67" priority="567">
      <formula>$I62="QIAamp  Modified"</formula>
    </cfRule>
    <cfRule type="expression" dxfId="66" priority="568">
      <formula>$I62="MagAttract PowerMag PowerSoil"</formula>
    </cfRule>
    <cfRule type="expression" dxfId="65" priority="569">
      <formula>$I62="MagAttract PowerMag Microbiome"</formula>
    </cfRule>
    <cfRule type="expression" dxfId="64" priority="570">
      <formula>$I62="MagBead DNA Extraction Kit"</formula>
    </cfRule>
    <cfRule type="expression" dxfId="63" priority="571">
      <formula>$I62="DSP Virus"</formula>
    </cfRule>
  </conditionalFormatting>
  <conditionalFormatting sqref="G103:G117 G2:G12 C40:C42">
    <cfRule type="duplicateValues" dxfId="62" priority="646"/>
  </conditionalFormatting>
  <conditionalFormatting sqref="A40:B48">
    <cfRule type="expression" dxfId="61" priority="652">
      <formula>$I53="MagMax Microbiome Ultra Kit"</formula>
    </cfRule>
    <cfRule type="expression" dxfId="60" priority="653">
      <formula>$I53="PowerSoil Pro (Plates)"</formula>
    </cfRule>
    <cfRule type="expression" dxfId="59" priority="654">
      <formula>$I53="PowerSoil Pro (Tubes)"</formula>
    </cfRule>
    <cfRule type="expression" dxfId="58" priority="655">
      <formula>$I53="QIAamp  Modified"</formula>
    </cfRule>
    <cfRule type="expression" dxfId="57" priority="656">
      <formula>$I53="MagAttract PowerMag PowerSoil"</formula>
    </cfRule>
    <cfRule type="expression" dxfId="56" priority="657">
      <formula>$I53="MagAttract PowerMag Microbiome"</formula>
    </cfRule>
    <cfRule type="expression" dxfId="55" priority="658">
      <formula>$I53="MagBead DNA Extraction Kit"</formula>
    </cfRule>
    <cfRule type="expression" dxfId="54" priority="659">
      <formula>$I53="DSP Virus"</formula>
    </cfRule>
  </conditionalFormatting>
  <conditionalFormatting sqref="D40:D42">
    <cfRule type="expression" dxfId="53" priority="668">
      <formula>$J50="MagMax Microbiome Ultra Kit"</formula>
    </cfRule>
    <cfRule type="expression" dxfId="52" priority="669">
      <formula>$J50="PowerSoil Pro"</formula>
    </cfRule>
    <cfRule type="expression" dxfId="51" priority="670">
      <formula>$J50="QIAamp  Modified"</formula>
    </cfRule>
    <cfRule type="expression" dxfId="50" priority="671">
      <formula>$J50="MagAttract PowerMag PowerSoil"</formula>
    </cfRule>
    <cfRule type="expression" dxfId="49" priority="672">
      <formula>$J50="MagAttract PowerMag Microbiome"</formula>
    </cfRule>
    <cfRule type="expression" dxfId="48" priority="673">
      <formula>$J50="MagBead DNA Extraction Kit"</formula>
    </cfRule>
    <cfRule type="expression" dxfId="47" priority="674">
      <formula>$J50="DSP Virus"</formula>
    </cfRule>
  </conditionalFormatting>
  <conditionalFormatting sqref="A39:D39">
    <cfRule type="expression" dxfId="46" priority="1">
      <formula>$I42="MagMax Microbiome Ultra Kit"</formula>
    </cfRule>
    <cfRule type="expression" dxfId="45" priority="2">
      <formula>$I42="PowerSoil Pro (Plates)"</formula>
    </cfRule>
    <cfRule type="expression" dxfId="44" priority="3">
      <formula>$I42="PowerSoil Pro (Tubes)"</formula>
    </cfRule>
    <cfRule type="expression" dxfId="43" priority="4">
      <formula>$I42="QIAamp  Modified"</formula>
    </cfRule>
    <cfRule type="expression" dxfId="42" priority="5">
      <formula>$I42="MagAttract PowerMag PowerSoil"</formula>
    </cfRule>
    <cfRule type="expression" dxfId="41" priority="6">
      <formula>$I42="MagAttract PowerMag Microbiome"</formula>
    </cfRule>
    <cfRule type="expression" dxfId="40" priority="7">
      <formula>$I42="MagBead DNA Extraction Kit"</formula>
    </cfRule>
    <cfRule type="expression" dxfId="39" priority="8">
      <formula>$I42="DSP Virus"</formula>
    </cfRule>
  </conditionalFormatting>
  <conditionalFormatting sqref="A32:D33">
    <cfRule type="expression" dxfId="38" priority="1080">
      <formula>$I40="MagMax Microbiome Ultra Kit"</formula>
    </cfRule>
    <cfRule type="expression" dxfId="37" priority="1081">
      <formula>$I40="PowerSoil Pro (Plates)"</formula>
    </cfRule>
    <cfRule type="expression" dxfId="36" priority="1082">
      <formula>$I40="PowerSoil Pro (Tubes)"</formula>
    </cfRule>
    <cfRule type="expression" dxfId="35" priority="1083">
      <formula>$I40="QIAamp  Modified"</formula>
    </cfRule>
    <cfRule type="expression" dxfId="34" priority="1084">
      <formula>$I40="MagAttract PowerMag PowerSoil"</formula>
    </cfRule>
    <cfRule type="expression" dxfId="33" priority="1085">
      <formula>$I40="MagAttract PowerMag Microbiome"</formula>
    </cfRule>
    <cfRule type="expression" dxfId="32" priority="1086">
      <formula>$I40="MagBead DNA Extraction Kit"</formula>
    </cfRule>
    <cfRule type="expression" dxfId="31" priority="1087">
      <formula>$I40="DSP Virus"</formula>
    </cfRule>
  </conditionalFormatting>
  <conditionalFormatting sqref="C1 E1">
    <cfRule type="expression" dxfId="30" priority="1063">
      <formula>#REF!="MagAttract PowerMag Soil"</formula>
    </cfRule>
    <cfRule type="expression" dxfId="29" priority="1064">
      <formula>#REF!="MagAttract PowerMag Microbiome"</formula>
    </cfRule>
    <cfRule type="expression" dxfId="28" priority="1065">
      <formula>#REF!="Zymobiomics"</formula>
    </cfRule>
    <cfRule type="expression" dxfId="27" priority="1066">
      <formula>#REF!="CGR"</formula>
    </cfRule>
  </conditionalFormatting>
  <pageMargins left="0.7" right="0.7" top="0.75" bottom="0.75" header="0.3" footer="0.3"/>
  <pageSetup scale="8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E06681-C5E8-4BC8-B2CD-87234F5F9982}">
          <x14:formula1>
            <xm:f>Overview!$A$47:$A$55</xm:f>
          </x14:formula1>
          <xm:sqref>A39:A48 A2:A36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61"/>
  <sheetViews>
    <sheetView topLeftCell="A16" zoomScaleNormal="100" workbookViewId="0">
      <selection activeCell="C19" sqref="C19"/>
    </sheetView>
  </sheetViews>
  <sheetFormatPr defaultColWidth="23.5546875" defaultRowHeight="14.4" x14ac:dyDescent="0.3"/>
  <cols>
    <col min="1" max="1" width="13.6640625" bestFit="1" customWidth="1"/>
    <col min="2" max="2" width="11.109375" bestFit="1" customWidth="1"/>
    <col min="3" max="3" width="13.88671875" bestFit="1" customWidth="1"/>
    <col min="4" max="4" width="10.44140625" bestFit="1" customWidth="1"/>
    <col min="5" max="5" width="8.109375" bestFit="1" customWidth="1"/>
    <col min="6" max="6" width="9.88671875" bestFit="1" customWidth="1"/>
    <col min="7" max="8" width="13.44140625" bestFit="1" customWidth="1"/>
    <col min="9" max="9" width="10.88671875" bestFit="1" customWidth="1"/>
    <col min="10" max="10" width="25" bestFit="1" customWidth="1"/>
    <col min="11" max="11" width="14.44140625" bestFit="1" customWidth="1"/>
    <col min="12" max="12" width="6.33203125" bestFit="1" customWidth="1"/>
    <col min="13" max="13" width="4.33203125" bestFit="1" customWidth="1"/>
    <col min="14" max="14" width="6" bestFit="1" customWidth="1"/>
    <col min="15" max="16" width="6.5546875" bestFit="1" customWidth="1"/>
    <col min="17" max="17" width="4.44140625" bestFit="1" customWidth="1"/>
    <col min="18" max="18" width="8.6640625" bestFit="1" customWidth="1"/>
    <col min="19" max="19" width="7.33203125" bestFit="1" customWidth="1"/>
    <col min="20" max="20" width="3.109375" bestFit="1" customWidth="1"/>
    <col min="21" max="21" width="7.109375" bestFit="1" customWidth="1"/>
    <col min="22" max="22" width="5.33203125" bestFit="1" customWidth="1"/>
    <col min="23" max="23" width="7" bestFit="1" customWidth="1"/>
    <col min="24" max="24" width="11.33203125" bestFit="1" customWidth="1"/>
    <col min="25" max="25" width="11.6640625" bestFit="1" customWidth="1"/>
  </cols>
  <sheetData>
    <row r="1" spans="1:31" ht="42" x14ac:dyDescent="0.3">
      <c r="A1" s="7" t="s">
        <v>16</v>
      </c>
      <c r="B1" s="7" t="s">
        <v>267</v>
      </c>
      <c r="C1" s="7" t="s">
        <v>1</v>
      </c>
      <c r="D1" s="7" t="s">
        <v>532</v>
      </c>
      <c r="E1" s="7" t="s">
        <v>19</v>
      </c>
      <c r="F1" s="7" t="s">
        <v>1026</v>
      </c>
      <c r="G1" s="7" t="s">
        <v>1016</v>
      </c>
      <c r="H1" s="7" t="s">
        <v>0</v>
      </c>
      <c r="I1" s="7" t="s">
        <v>9</v>
      </c>
      <c r="J1" s="7" t="s">
        <v>11</v>
      </c>
      <c r="K1" s="7" t="s">
        <v>2</v>
      </c>
      <c r="L1" s="7" t="s">
        <v>1069</v>
      </c>
      <c r="M1" s="7" t="s">
        <v>18</v>
      </c>
      <c r="N1" s="7" t="s">
        <v>334</v>
      </c>
      <c r="O1" s="14" t="s">
        <v>24</v>
      </c>
      <c r="P1" s="7" t="s">
        <v>23</v>
      </c>
      <c r="Q1" s="7" t="s">
        <v>22</v>
      </c>
      <c r="R1" s="7" t="s">
        <v>247</v>
      </c>
      <c r="S1" s="7" t="s">
        <v>248</v>
      </c>
      <c r="T1" s="7" t="s">
        <v>245</v>
      </c>
      <c r="U1" s="8" t="s">
        <v>249</v>
      </c>
      <c r="V1" s="7" t="s">
        <v>250</v>
      </c>
      <c r="W1" s="7" t="s">
        <v>13</v>
      </c>
      <c r="X1" s="7" t="s">
        <v>17</v>
      </c>
      <c r="Y1" s="7" t="s">
        <v>14</v>
      </c>
      <c r="Z1" s="7" t="s">
        <v>15</v>
      </c>
      <c r="AA1" s="7" t="s">
        <v>512</v>
      </c>
      <c r="AB1" s="7" t="s">
        <v>511</v>
      </c>
      <c r="AC1" s="7" t="s">
        <v>509</v>
      </c>
      <c r="AD1" s="7" t="s">
        <v>436</v>
      </c>
      <c r="AE1" s="7" t="s">
        <v>437</v>
      </c>
    </row>
    <row r="2" spans="1:31" s="13" customFormat="1" ht="10.199999999999999" x14ac:dyDescent="0.2">
      <c r="A2" s="10" t="s">
        <v>142</v>
      </c>
      <c r="B2" s="10" t="s">
        <v>1008</v>
      </c>
      <c r="C2" s="10" t="s">
        <v>72</v>
      </c>
      <c r="D2" s="10" t="s">
        <v>72</v>
      </c>
      <c r="E2" s="10" t="s">
        <v>162</v>
      </c>
      <c r="H2" s="10" t="s">
        <v>111</v>
      </c>
      <c r="I2" s="10" t="s">
        <v>21</v>
      </c>
      <c r="J2" s="10" t="s">
        <v>265</v>
      </c>
      <c r="K2" s="10" t="s">
        <v>6</v>
      </c>
      <c r="M2" s="10">
        <v>1</v>
      </c>
      <c r="N2" s="10" t="s">
        <v>335</v>
      </c>
      <c r="O2" s="10" t="s">
        <v>33</v>
      </c>
      <c r="P2" s="10" t="s">
        <v>25</v>
      </c>
      <c r="Q2" s="10">
        <v>1</v>
      </c>
      <c r="R2" s="10"/>
      <c r="S2" s="10"/>
      <c r="T2" s="10" t="str">
        <f t="shared" ref="T2:T13" si="0">IF(R2="","",R2-S2)</f>
        <v/>
      </c>
      <c r="U2" s="12">
        <v>43020</v>
      </c>
      <c r="V2" s="10" t="s">
        <v>154</v>
      </c>
      <c r="W2" s="10"/>
      <c r="X2" s="10" t="s">
        <v>246</v>
      </c>
      <c r="Y2" s="10"/>
      <c r="Z2" s="10"/>
      <c r="AA2" s="10" t="s">
        <v>359</v>
      </c>
      <c r="AB2" s="10" t="s">
        <v>359</v>
      </c>
    </row>
    <row r="3" spans="1:31" s="13" customFormat="1" ht="10.199999999999999" x14ac:dyDescent="0.2">
      <c r="A3" s="10" t="s">
        <v>142</v>
      </c>
      <c r="B3" s="10"/>
      <c r="C3" s="10" t="s">
        <v>84</v>
      </c>
      <c r="D3" s="11" t="s">
        <v>150</v>
      </c>
      <c r="E3" s="10" t="s">
        <v>163</v>
      </c>
      <c r="H3" s="10" t="s">
        <v>110</v>
      </c>
      <c r="I3" s="10" t="s">
        <v>21</v>
      </c>
      <c r="J3" s="10" t="s">
        <v>265</v>
      </c>
      <c r="K3" s="10" t="s">
        <v>6</v>
      </c>
      <c r="M3" s="10">
        <v>1</v>
      </c>
      <c r="N3" s="10" t="s">
        <v>335</v>
      </c>
      <c r="O3" s="10" t="s">
        <v>132</v>
      </c>
      <c r="P3" s="10" t="s">
        <v>26</v>
      </c>
      <c r="Q3" s="10">
        <v>1</v>
      </c>
      <c r="R3" s="10">
        <v>0.13</v>
      </c>
      <c r="S3" s="10">
        <v>0.05</v>
      </c>
      <c r="T3" s="10">
        <f t="shared" si="0"/>
        <v>0.08</v>
      </c>
      <c r="U3" s="12">
        <v>43020</v>
      </c>
      <c r="V3" s="10" t="s">
        <v>154</v>
      </c>
      <c r="W3" s="10"/>
      <c r="X3" s="10" t="s">
        <v>246</v>
      </c>
      <c r="Y3" s="10"/>
      <c r="Z3" s="10"/>
      <c r="AA3" s="10" t="s">
        <v>359</v>
      </c>
      <c r="AB3" s="10" t="s">
        <v>359</v>
      </c>
    </row>
    <row r="4" spans="1:31" s="13" customFormat="1" ht="10.199999999999999" x14ac:dyDescent="0.2">
      <c r="A4" s="10" t="s">
        <v>142</v>
      </c>
      <c r="B4" s="10" t="s">
        <v>281</v>
      </c>
      <c r="C4" s="10" t="s">
        <v>244</v>
      </c>
      <c r="D4" s="11" t="s">
        <v>150</v>
      </c>
      <c r="E4" s="10" t="s">
        <v>164</v>
      </c>
      <c r="H4" s="10" t="s">
        <v>4</v>
      </c>
      <c r="I4" s="10" t="s">
        <v>21</v>
      </c>
      <c r="J4" s="10" t="s">
        <v>265</v>
      </c>
      <c r="K4" s="10" t="s">
        <v>6</v>
      </c>
      <c r="M4" s="10">
        <v>1</v>
      </c>
      <c r="N4" s="10" t="s">
        <v>335</v>
      </c>
      <c r="O4" s="10" t="s">
        <v>133</v>
      </c>
      <c r="P4" s="10" t="s">
        <v>27</v>
      </c>
      <c r="Q4" s="10">
        <v>1</v>
      </c>
      <c r="R4" s="10"/>
      <c r="S4" s="10"/>
      <c r="T4" s="10" t="str">
        <f t="shared" si="0"/>
        <v/>
      </c>
      <c r="U4" s="12">
        <v>43020</v>
      </c>
      <c r="V4" s="10" t="s">
        <v>154</v>
      </c>
      <c r="W4" s="10"/>
      <c r="X4" s="10" t="s">
        <v>246</v>
      </c>
      <c r="Y4" s="10"/>
      <c r="Z4" s="10"/>
      <c r="AA4" s="10" t="s">
        <v>359</v>
      </c>
      <c r="AB4" s="10" t="s">
        <v>359</v>
      </c>
    </row>
    <row r="5" spans="1:31" s="13" customFormat="1" ht="10.199999999999999" x14ac:dyDescent="0.2">
      <c r="A5" s="10" t="s">
        <v>142</v>
      </c>
      <c r="B5" s="10"/>
      <c r="C5" s="10" t="s">
        <v>87</v>
      </c>
      <c r="D5" s="11" t="s">
        <v>150</v>
      </c>
      <c r="E5" s="10" t="s">
        <v>165</v>
      </c>
      <c r="H5" s="10" t="s">
        <v>110</v>
      </c>
      <c r="I5" s="10" t="s">
        <v>21</v>
      </c>
      <c r="J5" s="10" t="s">
        <v>265</v>
      </c>
      <c r="K5" s="10" t="s">
        <v>6</v>
      </c>
      <c r="M5" s="10">
        <v>1</v>
      </c>
      <c r="N5" s="10" t="s">
        <v>335</v>
      </c>
      <c r="O5" s="10" t="s">
        <v>134</v>
      </c>
      <c r="P5" s="10" t="s">
        <v>28</v>
      </c>
      <c r="Q5" s="10">
        <v>1</v>
      </c>
      <c r="R5" s="10">
        <v>0.13</v>
      </c>
      <c r="S5" s="10">
        <v>0.08</v>
      </c>
      <c r="T5" s="10">
        <f t="shared" si="0"/>
        <v>0.05</v>
      </c>
      <c r="U5" s="12">
        <v>43020</v>
      </c>
      <c r="V5" s="10" t="s">
        <v>154</v>
      </c>
      <c r="W5" s="10"/>
      <c r="X5" s="10" t="s">
        <v>246</v>
      </c>
      <c r="Y5" s="10"/>
      <c r="Z5" s="10"/>
      <c r="AA5" s="10" t="s">
        <v>359</v>
      </c>
      <c r="AB5" s="10" t="s">
        <v>359</v>
      </c>
    </row>
    <row r="6" spans="1:31" s="13" customFormat="1" ht="10.199999999999999" x14ac:dyDescent="0.2">
      <c r="A6" s="10" t="s">
        <v>142</v>
      </c>
      <c r="B6" s="10" t="s">
        <v>270</v>
      </c>
      <c r="C6" s="10" t="s">
        <v>101</v>
      </c>
      <c r="D6" s="11" t="s">
        <v>150</v>
      </c>
      <c r="E6" s="10" t="s">
        <v>166</v>
      </c>
      <c r="H6" s="10" t="s">
        <v>3</v>
      </c>
      <c r="I6" s="10" t="s">
        <v>21</v>
      </c>
      <c r="J6" s="10" t="s">
        <v>265</v>
      </c>
      <c r="K6" s="10" t="s">
        <v>6</v>
      </c>
      <c r="M6" s="10">
        <v>1</v>
      </c>
      <c r="N6" s="10" t="s">
        <v>335</v>
      </c>
      <c r="O6" s="10" t="s">
        <v>135</v>
      </c>
      <c r="P6" s="10" t="s">
        <v>29</v>
      </c>
      <c r="Q6" s="10">
        <v>1</v>
      </c>
      <c r="R6" s="10"/>
      <c r="S6" s="10"/>
      <c r="T6" s="10" t="str">
        <f t="shared" si="0"/>
        <v/>
      </c>
      <c r="U6" s="12">
        <v>43020</v>
      </c>
      <c r="V6" s="10" t="s">
        <v>154</v>
      </c>
      <c r="W6" s="10"/>
      <c r="X6" s="10" t="s">
        <v>246</v>
      </c>
      <c r="Y6" s="10"/>
      <c r="Z6" s="10"/>
      <c r="AA6" s="10" t="s">
        <v>359</v>
      </c>
      <c r="AB6" s="10" t="s">
        <v>359</v>
      </c>
    </row>
    <row r="7" spans="1:31" s="13" customFormat="1" ht="10.199999999999999" x14ac:dyDescent="0.2">
      <c r="A7" s="10" t="s">
        <v>142</v>
      </c>
      <c r="B7" s="10" t="s">
        <v>282</v>
      </c>
      <c r="C7" s="10" t="s">
        <v>52</v>
      </c>
      <c r="D7" s="11" t="s">
        <v>150</v>
      </c>
      <c r="E7" s="10" t="s">
        <v>167</v>
      </c>
      <c r="H7" s="10" t="s">
        <v>4</v>
      </c>
      <c r="I7" s="10" t="s">
        <v>21</v>
      </c>
      <c r="J7" s="10" t="s">
        <v>265</v>
      </c>
      <c r="K7" s="10" t="s">
        <v>6</v>
      </c>
      <c r="M7" s="10">
        <v>1</v>
      </c>
      <c r="N7" s="10" t="s">
        <v>335</v>
      </c>
      <c r="O7" s="10" t="s">
        <v>136</v>
      </c>
      <c r="P7" s="10" t="s">
        <v>30</v>
      </c>
      <c r="Q7" s="10">
        <v>1</v>
      </c>
      <c r="R7" s="10"/>
      <c r="S7" s="10"/>
      <c r="T7" s="10" t="str">
        <f t="shared" si="0"/>
        <v/>
      </c>
      <c r="U7" s="12">
        <v>43020</v>
      </c>
      <c r="V7" s="10" t="s">
        <v>154</v>
      </c>
      <c r="W7" s="10"/>
      <c r="X7" s="10" t="s">
        <v>246</v>
      </c>
      <c r="Y7" s="10"/>
      <c r="Z7" s="10"/>
      <c r="AA7" s="10" t="s">
        <v>359</v>
      </c>
      <c r="AB7" s="10" t="s">
        <v>359</v>
      </c>
    </row>
    <row r="8" spans="1:31" s="13" customFormat="1" ht="10.199999999999999" x14ac:dyDescent="0.2">
      <c r="A8" s="10" t="s">
        <v>142</v>
      </c>
      <c r="B8" s="10"/>
      <c r="C8" s="10" t="s">
        <v>86</v>
      </c>
      <c r="D8" s="11" t="s">
        <v>150</v>
      </c>
      <c r="E8" s="10" t="s">
        <v>168</v>
      </c>
      <c r="H8" s="10" t="s">
        <v>110</v>
      </c>
      <c r="I8" s="10" t="s">
        <v>21</v>
      </c>
      <c r="J8" s="10" t="s">
        <v>265</v>
      </c>
      <c r="K8" s="10" t="s">
        <v>6</v>
      </c>
      <c r="M8" s="10">
        <v>1</v>
      </c>
      <c r="N8" s="10" t="s">
        <v>335</v>
      </c>
      <c r="O8" s="10" t="s">
        <v>137</v>
      </c>
      <c r="P8" s="10" t="s">
        <v>31</v>
      </c>
      <c r="Q8" s="10">
        <v>1</v>
      </c>
      <c r="R8" s="10">
        <v>0.16</v>
      </c>
      <c r="S8" s="10">
        <v>0.06</v>
      </c>
      <c r="T8" s="10">
        <f t="shared" si="0"/>
        <v>0.1</v>
      </c>
      <c r="U8" s="12">
        <v>43020</v>
      </c>
      <c r="V8" s="10" t="s">
        <v>154</v>
      </c>
      <c r="W8" s="10"/>
      <c r="X8" s="10" t="s">
        <v>246</v>
      </c>
      <c r="Y8" s="10"/>
      <c r="Z8" s="10"/>
      <c r="AA8" s="10" t="s">
        <v>359</v>
      </c>
      <c r="AB8" s="10" t="s">
        <v>359</v>
      </c>
    </row>
    <row r="9" spans="1:31" s="13" customFormat="1" ht="10.199999999999999" x14ac:dyDescent="0.2">
      <c r="A9" s="10" t="s">
        <v>142</v>
      </c>
      <c r="B9" s="10" t="s">
        <v>1008</v>
      </c>
      <c r="C9" s="10" t="s">
        <v>71</v>
      </c>
      <c r="D9" s="10" t="s">
        <v>71</v>
      </c>
      <c r="E9" s="10" t="s">
        <v>169</v>
      </c>
      <c r="H9" s="10" t="s">
        <v>111</v>
      </c>
      <c r="I9" s="10" t="s">
        <v>21</v>
      </c>
      <c r="J9" s="10" t="s">
        <v>265</v>
      </c>
      <c r="K9" s="10" t="s">
        <v>6</v>
      </c>
      <c r="M9" s="10">
        <v>1</v>
      </c>
      <c r="N9" s="10" t="s">
        <v>335</v>
      </c>
      <c r="O9" s="10" t="s">
        <v>138</v>
      </c>
      <c r="P9" s="10" t="s">
        <v>32</v>
      </c>
      <c r="Q9" s="10">
        <v>1</v>
      </c>
      <c r="R9" s="10"/>
      <c r="S9" s="10"/>
      <c r="T9" s="10" t="str">
        <f t="shared" si="0"/>
        <v/>
      </c>
      <c r="U9" s="12">
        <v>43020</v>
      </c>
      <c r="V9" s="10" t="s">
        <v>154</v>
      </c>
      <c r="W9" s="10"/>
      <c r="X9" s="10" t="s">
        <v>246</v>
      </c>
      <c r="Y9" s="10"/>
      <c r="Z9" s="10"/>
      <c r="AA9" s="10" t="s">
        <v>359</v>
      </c>
      <c r="AB9" s="10" t="s">
        <v>359</v>
      </c>
    </row>
    <row r="10" spans="1:31" s="13" customFormat="1" ht="10.199999999999999" x14ac:dyDescent="0.2">
      <c r="A10" s="10" t="s">
        <v>142</v>
      </c>
      <c r="B10" s="10" t="s">
        <v>5</v>
      </c>
      <c r="C10" s="10" t="s">
        <v>5</v>
      </c>
      <c r="D10" s="11" t="s">
        <v>150</v>
      </c>
      <c r="E10" s="10" t="s">
        <v>253</v>
      </c>
      <c r="H10" s="10" t="s">
        <v>5</v>
      </c>
      <c r="I10" s="10" t="s">
        <v>21</v>
      </c>
      <c r="J10" s="10" t="s">
        <v>265</v>
      </c>
      <c r="K10" s="10" t="s">
        <v>6</v>
      </c>
      <c r="M10" s="10">
        <v>1</v>
      </c>
      <c r="N10" s="10" t="s">
        <v>335</v>
      </c>
      <c r="O10" s="10" t="s">
        <v>139</v>
      </c>
      <c r="P10" s="10" t="s">
        <v>25</v>
      </c>
      <c r="Q10" s="10">
        <v>2</v>
      </c>
      <c r="R10" s="10"/>
      <c r="S10" s="10"/>
      <c r="T10" s="10" t="str">
        <f t="shared" si="0"/>
        <v/>
      </c>
      <c r="U10" s="12">
        <v>43020</v>
      </c>
      <c r="V10" s="10" t="s">
        <v>154</v>
      </c>
      <c r="W10" s="10"/>
      <c r="X10" s="10" t="s">
        <v>246</v>
      </c>
      <c r="Y10" s="10"/>
      <c r="Z10" s="10"/>
      <c r="AA10" s="10" t="s">
        <v>359</v>
      </c>
      <c r="AB10" s="10" t="s">
        <v>359</v>
      </c>
    </row>
    <row r="11" spans="1:31" s="13" customFormat="1" ht="10.199999999999999" x14ac:dyDescent="0.2">
      <c r="A11" s="10" t="s">
        <v>142</v>
      </c>
      <c r="B11" s="10" t="s">
        <v>271</v>
      </c>
      <c r="C11" s="10" t="s">
        <v>102</v>
      </c>
      <c r="D11" s="11" t="s">
        <v>150</v>
      </c>
      <c r="E11" s="10" t="s">
        <v>171</v>
      </c>
      <c r="H11" s="10" t="s">
        <v>3</v>
      </c>
      <c r="I11" s="10" t="s">
        <v>21</v>
      </c>
      <c r="J11" s="10" t="s">
        <v>265</v>
      </c>
      <c r="K11" s="10" t="s">
        <v>6</v>
      </c>
      <c r="M11" s="10">
        <v>1</v>
      </c>
      <c r="N11" s="10" t="s">
        <v>335</v>
      </c>
      <c r="O11" s="10" t="s">
        <v>34</v>
      </c>
      <c r="P11" s="10" t="s">
        <v>26</v>
      </c>
      <c r="Q11" s="10">
        <v>2</v>
      </c>
      <c r="R11" s="10"/>
      <c r="S11" s="10"/>
      <c r="T11" s="10" t="str">
        <f t="shared" si="0"/>
        <v/>
      </c>
      <c r="U11" s="12">
        <v>43020</v>
      </c>
      <c r="V11" s="10" t="s">
        <v>154</v>
      </c>
      <c r="W11" s="10"/>
      <c r="X11" s="10" t="s">
        <v>246</v>
      </c>
      <c r="Y11" s="10"/>
      <c r="Z11" s="10"/>
      <c r="AA11" s="10" t="s">
        <v>359</v>
      </c>
      <c r="AB11" s="10" t="s">
        <v>359</v>
      </c>
    </row>
    <row r="12" spans="1:31" s="13" customFormat="1" ht="10.199999999999999" x14ac:dyDescent="0.2">
      <c r="A12" s="10" t="s">
        <v>142</v>
      </c>
      <c r="B12" s="10" t="s">
        <v>5</v>
      </c>
      <c r="C12" s="10" t="s">
        <v>5</v>
      </c>
      <c r="D12" s="11" t="s">
        <v>150</v>
      </c>
      <c r="E12" s="10" t="s">
        <v>254</v>
      </c>
      <c r="H12" s="10" t="s">
        <v>5</v>
      </c>
      <c r="I12" s="10" t="s">
        <v>21</v>
      </c>
      <c r="J12" s="10" t="s">
        <v>265</v>
      </c>
      <c r="K12" s="10" t="s">
        <v>6</v>
      </c>
      <c r="M12" s="10">
        <v>1</v>
      </c>
      <c r="N12" s="10" t="s">
        <v>335</v>
      </c>
      <c r="O12" s="10" t="s">
        <v>140</v>
      </c>
      <c r="P12" s="10" t="s">
        <v>27</v>
      </c>
      <c r="Q12" s="10">
        <v>2</v>
      </c>
      <c r="R12" s="10"/>
      <c r="S12" s="10"/>
      <c r="T12" s="10" t="str">
        <f t="shared" si="0"/>
        <v/>
      </c>
      <c r="U12" s="12">
        <v>43020</v>
      </c>
      <c r="V12" s="10" t="s">
        <v>154</v>
      </c>
      <c r="W12" s="10"/>
      <c r="X12" s="10" t="s">
        <v>246</v>
      </c>
      <c r="Y12" s="10"/>
      <c r="Z12" s="10"/>
      <c r="AA12" s="10" t="s">
        <v>359</v>
      </c>
      <c r="AB12" s="10" t="s">
        <v>359</v>
      </c>
    </row>
    <row r="13" spans="1:31" s="13" customFormat="1" ht="10.199999999999999" x14ac:dyDescent="0.2">
      <c r="A13" s="10" t="s">
        <v>142</v>
      </c>
      <c r="B13" s="10"/>
      <c r="C13" s="10" t="s">
        <v>85</v>
      </c>
      <c r="D13" s="11" t="s">
        <v>150</v>
      </c>
      <c r="E13" s="10" t="s">
        <v>172</v>
      </c>
      <c r="H13" s="10" t="s">
        <v>110</v>
      </c>
      <c r="I13" s="10" t="s">
        <v>21</v>
      </c>
      <c r="J13" s="10" t="s">
        <v>265</v>
      </c>
      <c r="K13" s="10" t="s">
        <v>6</v>
      </c>
      <c r="M13" s="10">
        <v>1</v>
      </c>
      <c r="N13" s="10" t="s">
        <v>335</v>
      </c>
      <c r="O13" s="10" t="s">
        <v>141</v>
      </c>
      <c r="P13" s="10" t="s">
        <v>28</v>
      </c>
      <c r="Q13" s="10">
        <v>2</v>
      </c>
      <c r="R13" s="10">
        <v>0.12</v>
      </c>
      <c r="S13" s="10">
        <v>7.0000000000000007E-2</v>
      </c>
      <c r="T13" s="10">
        <f t="shared" si="0"/>
        <v>4.9999999999999989E-2</v>
      </c>
      <c r="U13" s="12">
        <v>43020</v>
      </c>
      <c r="V13" s="10" t="s">
        <v>154</v>
      </c>
      <c r="W13" s="10"/>
      <c r="X13" s="10" t="s">
        <v>246</v>
      </c>
      <c r="Y13" s="10"/>
      <c r="Z13" s="10"/>
      <c r="AA13" s="10" t="s">
        <v>359</v>
      </c>
      <c r="AB13" s="10" t="s">
        <v>359</v>
      </c>
    </row>
    <row r="14" spans="1:31" s="10" customFormat="1" ht="10.199999999999999" x14ac:dyDescent="0.2">
      <c r="A14" s="10" t="s">
        <v>936</v>
      </c>
      <c r="B14" s="10" t="s">
        <v>5</v>
      </c>
      <c r="C14" s="10" t="s">
        <v>5</v>
      </c>
      <c r="D14" s="10" t="s">
        <v>5</v>
      </c>
      <c r="E14" s="10" t="s">
        <v>955</v>
      </c>
      <c r="H14" s="10" t="s">
        <v>5</v>
      </c>
      <c r="I14" s="10" t="s">
        <v>10</v>
      </c>
      <c r="J14" s="10" t="s">
        <v>266</v>
      </c>
      <c r="K14" s="10" t="s">
        <v>7</v>
      </c>
      <c r="M14" s="10">
        <v>1</v>
      </c>
      <c r="N14" s="10" t="s">
        <v>335</v>
      </c>
      <c r="O14" s="15" t="s">
        <v>33</v>
      </c>
      <c r="P14" s="10" t="s">
        <v>25</v>
      </c>
      <c r="U14" s="12">
        <v>43424</v>
      </c>
      <c r="V14" s="10" t="s">
        <v>1003</v>
      </c>
      <c r="W14" s="11">
        <v>64.166200000000003</v>
      </c>
      <c r="Y14" s="10">
        <v>0.83702953869602892</v>
      </c>
      <c r="Z14" s="10">
        <v>53.709004785877134</v>
      </c>
      <c r="AA14" s="11"/>
      <c r="AC14" s="11"/>
    </row>
    <row r="15" spans="1:31" s="10" customFormat="1" ht="10.199999999999999" x14ac:dyDescent="0.2">
      <c r="A15" s="10" t="s">
        <v>936</v>
      </c>
      <c r="B15" s="10" t="s">
        <v>941</v>
      </c>
      <c r="C15" s="10" t="s">
        <v>943</v>
      </c>
      <c r="D15" s="10" t="s">
        <v>1013</v>
      </c>
      <c r="E15" s="10" t="s">
        <v>956</v>
      </c>
      <c r="H15" s="10" t="s">
        <v>110</v>
      </c>
      <c r="I15" s="10" t="s">
        <v>10</v>
      </c>
      <c r="J15" s="10" t="s">
        <v>266</v>
      </c>
      <c r="K15" s="10" t="s">
        <v>7</v>
      </c>
      <c r="M15" s="10">
        <v>1</v>
      </c>
      <c r="N15" s="10" t="s">
        <v>335</v>
      </c>
      <c r="O15" s="15" t="s">
        <v>132</v>
      </c>
      <c r="P15" s="10" t="s">
        <v>26</v>
      </c>
      <c r="U15" s="12">
        <v>43424</v>
      </c>
      <c r="V15" s="10" t="s">
        <v>1003</v>
      </c>
      <c r="W15" s="11">
        <v>60.712899999999998</v>
      </c>
      <c r="Y15" s="10">
        <v>2.8776468635374752</v>
      </c>
      <c r="Z15" s="10">
        <v>174.71028626126437</v>
      </c>
      <c r="AA15" s="11"/>
      <c r="AC15" s="11"/>
    </row>
    <row r="16" spans="1:31" s="10" customFormat="1" ht="10.199999999999999" x14ac:dyDescent="0.2">
      <c r="A16" s="10" t="s">
        <v>936</v>
      </c>
      <c r="B16" s="10" t="s">
        <v>942</v>
      </c>
      <c r="C16" s="10" t="s">
        <v>948</v>
      </c>
      <c r="D16" s="10" t="s">
        <v>948</v>
      </c>
      <c r="E16" s="10" t="s">
        <v>957</v>
      </c>
      <c r="H16" s="10" t="s">
        <v>954</v>
      </c>
      <c r="I16" s="10" t="s">
        <v>10</v>
      </c>
      <c r="J16" s="10" t="s">
        <v>266</v>
      </c>
      <c r="K16" s="10" t="s">
        <v>7</v>
      </c>
      <c r="M16" s="10">
        <v>1</v>
      </c>
      <c r="N16" s="10" t="s">
        <v>335</v>
      </c>
      <c r="O16" s="15" t="s">
        <v>33</v>
      </c>
      <c r="P16" s="10" t="s">
        <v>25</v>
      </c>
      <c r="U16" s="12">
        <v>43424</v>
      </c>
      <c r="V16" s="10" t="s">
        <v>1003</v>
      </c>
      <c r="W16" s="11">
        <v>63.401800000000001</v>
      </c>
      <c r="Y16" s="10">
        <v>7.7477755757605484</v>
      </c>
      <c r="Z16" s="10">
        <v>491.22291749925517</v>
      </c>
      <c r="AA16" s="11"/>
      <c r="AC16" s="11"/>
    </row>
    <row r="17" spans="1:29" s="10" customFormat="1" ht="10.199999999999999" x14ac:dyDescent="0.2">
      <c r="A17" s="10" t="s">
        <v>936</v>
      </c>
      <c r="B17" s="10" t="s">
        <v>941</v>
      </c>
      <c r="C17" s="10" t="s">
        <v>944</v>
      </c>
      <c r="D17" s="10" t="s">
        <v>1011</v>
      </c>
      <c r="E17" s="10" t="s">
        <v>958</v>
      </c>
      <c r="H17" s="10" t="s">
        <v>110</v>
      </c>
      <c r="I17" s="10" t="s">
        <v>10</v>
      </c>
      <c r="J17" s="10" t="s">
        <v>266</v>
      </c>
      <c r="K17" s="10" t="s">
        <v>7</v>
      </c>
      <c r="M17" s="10">
        <v>1</v>
      </c>
      <c r="N17" s="10" t="s">
        <v>335</v>
      </c>
      <c r="O17" s="15" t="s">
        <v>132</v>
      </c>
      <c r="P17" s="10" t="s">
        <v>26</v>
      </c>
      <c r="U17" s="12">
        <v>43424</v>
      </c>
      <c r="V17" s="10" t="s">
        <v>1003</v>
      </c>
      <c r="W17" s="11">
        <v>59.257199999999997</v>
      </c>
      <c r="Y17" s="10">
        <v>1.2033204903767873</v>
      </c>
      <c r="Z17" s="10">
        <v>71.305402962355359</v>
      </c>
      <c r="AA17" s="11"/>
      <c r="AC17" s="11"/>
    </row>
    <row r="18" spans="1:29" s="10" customFormat="1" ht="10.199999999999999" x14ac:dyDescent="0.2">
      <c r="A18" s="10" t="s">
        <v>936</v>
      </c>
      <c r="B18" s="10" t="s">
        <v>5</v>
      </c>
      <c r="C18" s="10" t="s">
        <v>5</v>
      </c>
      <c r="D18" s="10" t="s">
        <v>5</v>
      </c>
      <c r="E18" s="10" t="s">
        <v>959</v>
      </c>
      <c r="H18" s="10" t="s">
        <v>5</v>
      </c>
      <c r="I18" s="10" t="s">
        <v>10</v>
      </c>
      <c r="J18" s="10" t="s">
        <v>266</v>
      </c>
      <c r="K18" s="10" t="s">
        <v>7</v>
      </c>
      <c r="M18" s="10">
        <v>1</v>
      </c>
      <c r="N18" s="10" t="s">
        <v>335</v>
      </c>
      <c r="O18" s="15" t="s">
        <v>133</v>
      </c>
      <c r="P18" s="10" t="s">
        <v>27</v>
      </c>
      <c r="U18" s="12">
        <v>43424</v>
      </c>
      <c r="V18" s="10" t="s">
        <v>1003</v>
      </c>
      <c r="W18" s="11">
        <v>59.884999999999998</v>
      </c>
      <c r="Y18" s="10">
        <v>2.1009537688193372</v>
      </c>
      <c r="Z18" s="10">
        <v>125.815616445746</v>
      </c>
      <c r="AA18" s="11"/>
      <c r="AC18" s="11"/>
    </row>
    <row r="19" spans="1:29" s="10" customFormat="1" ht="10.199999999999999" x14ac:dyDescent="0.2">
      <c r="A19" s="10" t="s">
        <v>936</v>
      </c>
      <c r="B19" s="10" t="s">
        <v>941</v>
      </c>
      <c r="C19" s="10" t="s">
        <v>945</v>
      </c>
      <c r="D19" s="10" t="s">
        <v>1015</v>
      </c>
      <c r="E19" s="10" t="s">
        <v>960</v>
      </c>
      <c r="H19" s="10" t="s">
        <v>110</v>
      </c>
      <c r="I19" s="10" t="s">
        <v>10</v>
      </c>
      <c r="J19" s="10" t="s">
        <v>266</v>
      </c>
      <c r="K19" s="10" t="s">
        <v>7</v>
      </c>
      <c r="M19" s="10">
        <v>1</v>
      </c>
      <c r="N19" s="10" t="s">
        <v>335</v>
      </c>
      <c r="O19" s="15" t="s">
        <v>134</v>
      </c>
      <c r="P19" s="10" t="s">
        <v>28</v>
      </c>
      <c r="U19" s="12">
        <v>43424</v>
      </c>
      <c r="V19" s="10" t="s">
        <v>1003</v>
      </c>
      <c r="W19" s="11">
        <v>62.045200000000001</v>
      </c>
      <c r="Y19" s="10">
        <v>2.2668782006318224</v>
      </c>
      <c r="Z19" s="10">
        <v>140.64891133384154</v>
      </c>
      <c r="AA19" s="11"/>
      <c r="AC19" s="11"/>
    </row>
    <row r="20" spans="1:29" s="10" customFormat="1" ht="10.199999999999999" x14ac:dyDescent="0.2">
      <c r="A20" s="10" t="s">
        <v>936</v>
      </c>
      <c r="B20" s="10" t="s">
        <v>1010</v>
      </c>
      <c r="C20" s="10" t="s">
        <v>949</v>
      </c>
      <c r="D20" s="10" t="s">
        <v>949</v>
      </c>
      <c r="E20" s="10" t="s">
        <v>961</v>
      </c>
      <c r="H20" s="10" t="s">
        <v>954</v>
      </c>
      <c r="I20" s="10" t="s">
        <v>10</v>
      </c>
      <c r="J20" s="10" t="s">
        <v>266</v>
      </c>
      <c r="K20" s="10" t="s">
        <v>7</v>
      </c>
      <c r="M20" s="10">
        <v>1</v>
      </c>
      <c r="N20" s="10" t="s">
        <v>335</v>
      </c>
      <c r="O20" s="15" t="s">
        <v>135</v>
      </c>
      <c r="P20" s="10" t="s">
        <v>29</v>
      </c>
      <c r="U20" s="12">
        <v>43424</v>
      </c>
      <c r="V20" s="10" t="s">
        <v>1003</v>
      </c>
      <c r="W20" s="11">
        <v>55.220500000000001</v>
      </c>
      <c r="Y20" s="10">
        <v>1.4471870618896649</v>
      </c>
      <c r="Z20" s="10">
        <v>79.914393151078244</v>
      </c>
      <c r="AA20" s="11"/>
      <c r="AC20" s="11"/>
    </row>
    <row r="21" spans="1:29" s="10" customFormat="1" ht="10.199999999999999" x14ac:dyDescent="0.2">
      <c r="A21" s="10" t="s">
        <v>936</v>
      </c>
      <c r="B21" s="10" t="s">
        <v>523</v>
      </c>
      <c r="C21" s="10" t="s">
        <v>1007</v>
      </c>
      <c r="D21" s="10" t="s">
        <v>84</v>
      </c>
      <c r="E21" s="10" t="s">
        <v>962</v>
      </c>
      <c r="F21" s="10">
        <v>43</v>
      </c>
      <c r="H21" s="10" t="s">
        <v>110</v>
      </c>
      <c r="I21" s="10" t="s">
        <v>10</v>
      </c>
      <c r="J21" s="10" t="s">
        <v>266</v>
      </c>
      <c r="K21" s="10" t="s">
        <v>7</v>
      </c>
      <c r="M21" s="10">
        <v>1</v>
      </c>
      <c r="N21" s="10" t="s">
        <v>335</v>
      </c>
      <c r="O21" s="15" t="s">
        <v>136</v>
      </c>
      <c r="P21" s="10" t="s">
        <v>30</v>
      </c>
      <c r="R21" s="10">
        <v>0.2</v>
      </c>
      <c r="T21" s="10">
        <v>0.15</v>
      </c>
      <c r="U21" s="12">
        <v>43424</v>
      </c>
      <c r="V21" s="10" t="s">
        <v>1003</v>
      </c>
      <c r="W21" s="11">
        <v>67.327500000000001</v>
      </c>
      <c r="Y21" s="10">
        <v>0.93860968940048906</v>
      </c>
      <c r="Z21" s="10">
        <v>63.194243863111424</v>
      </c>
      <c r="AA21" s="11"/>
      <c r="AC21" s="11"/>
    </row>
    <row r="22" spans="1:29" s="10" customFormat="1" ht="10.199999999999999" x14ac:dyDescent="0.2">
      <c r="A22" s="10" t="s">
        <v>936</v>
      </c>
      <c r="B22" s="10" t="s">
        <v>941</v>
      </c>
      <c r="C22" s="10" t="s">
        <v>946</v>
      </c>
      <c r="D22" s="10" t="s">
        <v>1014</v>
      </c>
      <c r="E22" s="10" t="s">
        <v>963</v>
      </c>
      <c r="H22" s="10" t="s">
        <v>954</v>
      </c>
      <c r="I22" s="10" t="s">
        <v>10</v>
      </c>
      <c r="J22" s="10" t="s">
        <v>266</v>
      </c>
      <c r="K22" s="10" t="s">
        <v>7</v>
      </c>
      <c r="M22" s="10">
        <v>1</v>
      </c>
      <c r="N22" s="10" t="s">
        <v>335</v>
      </c>
      <c r="O22" s="15" t="s">
        <v>137</v>
      </c>
      <c r="P22" s="10" t="s">
        <v>31</v>
      </c>
      <c r="U22" s="12">
        <v>43424</v>
      </c>
      <c r="V22" s="10" t="s">
        <v>1003</v>
      </c>
      <c r="W22" s="11">
        <v>78.349199999999996</v>
      </c>
      <c r="Y22" s="10">
        <v>0.71986532533514758</v>
      </c>
      <c r="Z22" s="10">
        <v>56.400872347748539</v>
      </c>
      <c r="AA22" s="11"/>
      <c r="AC22" s="11"/>
    </row>
    <row r="23" spans="1:29" s="10" customFormat="1" ht="10.199999999999999" x14ac:dyDescent="0.2">
      <c r="A23" s="10" t="s">
        <v>936</v>
      </c>
      <c r="B23" s="10" t="s">
        <v>523</v>
      </c>
      <c r="C23" s="10" t="s">
        <v>1007</v>
      </c>
      <c r="D23" s="10" t="s">
        <v>1023</v>
      </c>
      <c r="E23" s="10" t="s">
        <v>964</v>
      </c>
      <c r="F23" s="10">
        <v>7</v>
      </c>
      <c r="H23" s="10" t="s">
        <v>110</v>
      </c>
      <c r="I23" s="10" t="s">
        <v>10</v>
      </c>
      <c r="J23" s="10" t="s">
        <v>266</v>
      </c>
      <c r="K23" s="10" t="s">
        <v>7</v>
      </c>
      <c r="M23" s="10">
        <v>1</v>
      </c>
      <c r="N23" s="10" t="s">
        <v>335</v>
      </c>
      <c r="O23" s="15" t="s">
        <v>138</v>
      </c>
      <c r="P23" s="10" t="s">
        <v>32</v>
      </c>
      <c r="R23" s="10">
        <v>0.2</v>
      </c>
      <c r="T23" s="10">
        <v>0.15</v>
      </c>
      <c r="U23" s="12">
        <v>43424</v>
      </c>
      <c r="V23" s="10" t="s">
        <v>1003</v>
      </c>
      <c r="W23" s="11">
        <v>73.759200000000007</v>
      </c>
      <c r="Y23" s="10">
        <v>0.68723482999712271</v>
      </c>
      <c r="Z23" s="10">
        <v>50.689891272723777</v>
      </c>
      <c r="AA23" s="11"/>
      <c r="AC23" s="11"/>
    </row>
    <row r="24" spans="1:29" s="10" customFormat="1" ht="10.199999999999999" x14ac:dyDescent="0.2">
      <c r="A24" s="10" t="s">
        <v>936</v>
      </c>
      <c r="B24" s="10" t="s">
        <v>941</v>
      </c>
      <c r="C24" s="10" t="s">
        <v>947</v>
      </c>
      <c r="D24" s="10" t="s">
        <v>1012</v>
      </c>
      <c r="E24" s="10" t="s">
        <v>965</v>
      </c>
      <c r="H24" s="10" t="s">
        <v>110</v>
      </c>
      <c r="I24" s="10" t="s">
        <v>10</v>
      </c>
      <c r="J24" s="10" t="s">
        <v>266</v>
      </c>
      <c r="K24" s="10" t="s">
        <v>7</v>
      </c>
      <c r="M24" s="10">
        <v>1</v>
      </c>
      <c r="N24" s="10" t="s">
        <v>335</v>
      </c>
      <c r="O24" s="15" t="s">
        <v>33</v>
      </c>
      <c r="P24" s="10" t="s">
        <v>25</v>
      </c>
      <c r="U24" s="12">
        <v>43424</v>
      </c>
      <c r="V24" s="10" t="s">
        <v>1003</v>
      </c>
      <c r="W24" s="11">
        <v>70.889099999999999</v>
      </c>
      <c r="Y24" s="10">
        <v>2.0340121439352417</v>
      </c>
      <c r="Z24" s="10">
        <v>144.18929027263974</v>
      </c>
      <c r="AA24" s="11"/>
      <c r="AC24" s="11"/>
    </row>
    <row r="25" spans="1:29" s="10" customFormat="1" ht="10.199999999999999" x14ac:dyDescent="0.2">
      <c r="A25" s="10" t="s">
        <v>936</v>
      </c>
      <c r="B25" s="10" t="s">
        <v>1008</v>
      </c>
      <c r="C25" s="10" t="s">
        <v>1009</v>
      </c>
      <c r="D25" s="10" t="s">
        <v>111</v>
      </c>
      <c r="E25" s="10" t="s">
        <v>966</v>
      </c>
      <c r="H25" s="10" t="s">
        <v>954</v>
      </c>
      <c r="I25" s="10" t="s">
        <v>10</v>
      </c>
      <c r="J25" s="10" t="s">
        <v>266</v>
      </c>
      <c r="K25" s="10" t="s">
        <v>7</v>
      </c>
      <c r="M25" s="10">
        <v>1</v>
      </c>
      <c r="N25" s="10" t="s">
        <v>335</v>
      </c>
      <c r="O25" s="15" t="s">
        <v>132</v>
      </c>
      <c r="P25" s="10" t="s">
        <v>26</v>
      </c>
      <c r="U25" s="12">
        <v>43424</v>
      </c>
      <c r="V25" s="10" t="s">
        <v>1003</v>
      </c>
      <c r="W25" s="11">
        <v>71.158500000000004</v>
      </c>
      <c r="Y25" s="10">
        <v>0.63181755396819617</v>
      </c>
      <c r="Z25" s="10">
        <v>44.959189414045888</v>
      </c>
      <c r="AA25" s="11"/>
      <c r="AC25" s="11"/>
    </row>
    <row r="26" spans="1:29" s="10" customFormat="1" ht="10.199999999999999" x14ac:dyDescent="0.2">
      <c r="A26" s="10" t="s">
        <v>937</v>
      </c>
      <c r="B26" s="10" t="s">
        <v>5</v>
      </c>
      <c r="C26" s="10" t="s">
        <v>5</v>
      </c>
      <c r="D26" s="10" t="s">
        <v>5</v>
      </c>
      <c r="E26" s="10" t="s">
        <v>967</v>
      </c>
      <c r="H26" s="10" t="s">
        <v>5</v>
      </c>
      <c r="I26" s="10" t="s">
        <v>151</v>
      </c>
      <c r="J26" s="10" t="s">
        <v>12</v>
      </c>
      <c r="K26" s="10" t="s">
        <v>8</v>
      </c>
      <c r="M26" s="10">
        <v>1</v>
      </c>
      <c r="N26" s="10" t="s">
        <v>335</v>
      </c>
      <c r="O26" s="15" t="s">
        <v>33</v>
      </c>
      <c r="P26" s="10" t="s">
        <v>25</v>
      </c>
      <c r="U26" s="12">
        <v>43423</v>
      </c>
      <c r="V26" s="10" t="s">
        <v>1004</v>
      </c>
      <c r="W26" s="11">
        <v>84.898300000000006</v>
      </c>
      <c r="Y26" s="10">
        <v>0.69775516361112133</v>
      </c>
      <c r="Z26" s="10">
        <v>59.238227206806066</v>
      </c>
      <c r="AA26" s="11"/>
      <c r="AC26" s="11"/>
    </row>
    <row r="27" spans="1:29" s="10" customFormat="1" ht="10.199999999999999" x14ac:dyDescent="0.2">
      <c r="A27" s="10" t="s">
        <v>937</v>
      </c>
      <c r="B27" s="10" t="s">
        <v>941</v>
      </c>
      <c r="C27" s="10" t="s">
        <v>943</v>
      </c>
      <c r="D27" s="10" t="s">
        <v>1013</v>
      </c>
      <c r="E27" s="10" t="s">
        <v>968</v>
      </c>
      <c r="H27" s="10" t="s">
        <v>110</v>
      </c>
      <c r="I27" s="10" t="s">
        <v>151</v>
      </c>
      <c r="J27" s="10" t="s">
        <v>12</v>
      </c>
      <c r="K27" s="10" t="s">
        <v>8</v>
      </c>
      <c r="M27" s="10">
        <v>1</v>
      </c>
      <c r="N27" s="10" t="s">
        <v>335</v>
      </c>
      <c r="O27" s="15" t="s">
        <v>132</v>
      </c>
      <c r="P27" s="10" t="s">
        <v>26</v>
      </c>
      <c r="U27" s="12">
        <v>43423</v>
      </c>
      <c r="V27" s="10" t="s">
        <v>1004</v>
      </c>
      <c r="W27" s="11">
        <v>61.645299999999999</v>
      </c>
      <c r="Y27" s="10">
        <v>3.4848359938441735</v>
      </c>
      <c r="Z27" s="10">
        <v>214.82376029132223</v>
      </c>
      <c r="AA27" s="11"/>
      <c r="AC27" s="11"/>
    </row>
    <row r="28" spans="1:29" s="10" customFormat="1" ht="10.199999999999999" x14ac:dyDescent="0.2">
      <c r="A28" s="10" t="s">
        <v>937</v>
      </c>
      <c r="B28" s="10" t="s">
        <v>942</v>
      </c>
      <c r="C28" s="10" t="s">
        <v>950</v>
      </c>
      <c r="D28" s="10" t="s">
        <v>950</v>
      </c>
      <c r="E28" s="10" t="s">
        <v>969</v>
      </c>
      <c r="H28" s="10" t="s">
        <v>954</v>
      </c>
      <c r="I28" s="10" t="s">
        <v>151</v>
      </c>
      <c r="J28" s="10" t="s">
        <v>12</v>
      </c>
      <c r="K28" s="10" t="s">
        <v>8</v>
      </c>
      <c r="M28" s="10">
        <v>1</v>
      </c>
      <c r="N28" s="10" t="s">
        <v>335</v>
      </c>
      <c r="O28" s="15" t="s">
        <v>33</v>
      </c>
      <c r="P28" s="10" t="s">
        <v>25</v>
      </c>
      <c r="U28" s="12">
        <v>43423</v>
      </c>
      <c r="V28" s="10" t="s">
        <v>1004</v>
      </c>
      <c r="W28" s="11">
        <v>82.576099999999997</v>
      </c>
      <c r="Y28" s="10">
        <v>5.89303202904527</v>
      </c>
      <c r="Z28" s="10">
        <v>486.62360213364508</v>
      </c>
      <c r="AA28" s="11"/>
      <c r="AC28" s="11"/>
    </row>
    <row r="29" spans="1:29" s="10" customFormat="1" ht="10.199999999999999" x14ac:dyDescent="0.2">
      <c r="A29" s="10" t="s">
        <v>937</v>
      </c>
      <c r="B29" s="10" t="s">
        <v>941</v>
      </c>
      <c r="C29" s="10" t="s">
        <v>944</v>
      </c>
      <c r="D29" s="10" t="s">
        <v>1013</v>
      </c>
      <c r="E29" s="10" t="s">
        <v>970</v>
      </c>
      <c r="H29" s="10" t="s">
        <v>110</v>
      </c>
      <c r="I29" s="10" t="s">
        <v>151</v>
      </c>
      <c r="J29" s="10" t="s">
        <v>12</v>
      </c>
      <c r="K29" s="10" t="s">
        <v>8</v>
      </c>
      <c r="M29" s="10">
        <v>1</v>
      </c>
      <c r="N29" s="10" t="s">
        <v>335</v>
      </c>
      <c r="O29" s="15" t="s">
        <v>132</v>
      </c>
      <c r="P29" s="10" t="s">
        <v>26</v>
      </c>
      <c r="U29" s="12">
        <v>43423</v>
      </c>
      <c r="V29" s="10" t="s">
        <v>1004</v>
      </c>
      <c r="W29" s="11">
        <v>74.194599999999994</v>
      </c>
      <c r="Y29" s="10">
        <v>15.511498039453839</v>
      </c>
      <c r="Z29" s="10">
        <v>1150.8693924380616</v>
      </c>
      <c r="AA29" s="11"/>
      <c r="AC29" s="11"/>
    </row>
    <row r="30" spans="1:29" s="10" customFormat="1" ht="10.199999999999999" x14ac:dyDescent="0.2">
      <c r="A30" s="10" t="s">
        <v>937</v>
      </c>
      <c r="B30" s="10" t="s">
        <v>5</v>
      </c>
      <c r="C30" s="10" t="s">
        <v>5</v>
      </c>
      <c r="D30" s="10" t="s">
        <v>5</v>
      </c>
      <c r="E30" s="10" t="s">
        <v>971</v>
      </c>
      <c r="H30" s="10" t="s">
        <v>5</v>
      </c>
      <c r="I30" s="10" t="s">
        <v>151</v>
      </c>
      <c r="J30" s="10" t="s">
        <v>12</v>
      </c>
      <c r="K30" s="10" t="s">
        <v>8</v>
      </c>
      <c r="M30" s="10">
        <v>1</v>
      </c>
      <c r="N30" s="10" t="s">
        <v>335</v>
      </c>
      <c r="O30" s="15" t="s">
        <v>133</v>
      </c>
      <c r="P30" s="10" t="s">
        <v>27</v>
      </c>
      <c r="U30" s="12">
        <v>43423</v>
      </c>
      <c r="V30" s="10" t="s">
        <v>1004</v>
      </c>
      <c r="W30" s="11">
        <v>87.828100000000006</v>
      </c>
      <c r="Y30" s="10">
        <v>0.66224358105930436</v>
      </c>
      <c r="Z30" s="10">
        <v>58.163595461634692</v>
      </c>
      <c r="AA30" s="11"/>
      <c r="AC30" s="11"/>
    </row>
    <row r="31" spans="1:29" s="10" customFormat="1" ht="10.199999999999999" x14ac:dyDescent="0.2">
      <c r="A31" s="10" t="s">
        <v>937</v>
      </c>
      <c r="B31" s="10" t="s">
        <v>941</v>
      </c>
      <c r="C31" s="10" t="s">
        <v>945</v>
      </c>
      <c r="D31" s="10" t="s">
        <v>1013</v>
      </c>
      <c r="E31" s="10" t="s">
        <v>972</v>
      </c>
      <c r="H31" s="10" t="s">
        <v>110</v>
      </c>
      <c r="I31" s="10" t="s">
        <v>151</v>
      </c>
      <c r="J31" s="10" t="s">
        <v>12</v>
      </c>
      <c r="K31" s="10" t="s">
        <v>8</v>
      </c>
      <c r="M31" s="10">
        <v>1</v>
      </c>
      <c r="N31" s="10" t="s">
        <v>335</v>
      </c>
      <c r="O31" s="15" t="s">
        <v>134</v>
      </c>
      <c r="P31" s="10" t="s">
        <v>28</v>
      </c>
      <c r="U31" s="12">
        <v>43423</v>
      </c>
      <c r="V31" s="10" t="s">
        <v>1004</v>
      </c>
      <c r="W31" s="11">
        <v>65.9649</v>
      </c>
      <c r="Y31" s="10">
        <v>11.339443663281633</v>
      </c>
      <c r="Z31" s="10">
        <v>748.00526730400657</v>
      </c>
      <c r="AA31" s="11"/>
      <c r="AC31" s="11"/>
    </row>
    <row r="32" spans="1:29" s="10" customFormat="1" ht="10.199999999999999" x14ac:dyDescent="0.2">
      <c r="A32" s="10" t="s">
        <v>937</v>
      </c>
      <c r="B32" s="10" t="s">
        <v>1010</v>
      </c>
      <c r="C32" s="10" t="s">
        <v>951</v>
      </c>
      <c r="D32" s="10" t="s">
        <v>951</v>
      </c>
      <c r="E32" s="10" t="s">
        <v>973</v>
      </c>
      <c r="H32" s="10" t="s">
        <v>954</v>
      </c>
      <c r="I32" s="10" t="s">
        <v>151</v>
      </c>
      <c r="J32" s="10" t="s">
        <v>12</v>
      </c>
      <c r="K32" s="10" t="s">
        <v>8</v>
      </c>
      <c r="M32" s="10">
        <v>1</v>
      </c>
      <c r="N32" s="10" t="s">
        <v>335</v>
      </c>
      <c r="O32" s="15" t="s">
        <v>135</v>
      </c>
      <c r="P32" s="10" t="s">
        <v>29</v>
      </c>
      <c r="U32" s="12">
        <v>43423</v>
      </c>
      <c r="V32" s="10" t="s">
        <v>1004</v>
      </c>
      <c r="W32" s="11">
        <v>81.947400000000002</v>
      </c>
      <c r="Y32" s="10">
        <v>2.4507439482756492</v>
      </c>
      <c r="Z32" s="10">
        <v>200.83209462692395</v>
      </c>
      <c r="AA32" s="11"/>
      <c r="AC32" s="11"/>
    </row>
    <row r="33" spans="1:29" s="10" customFormat="1" ht="10.199999999999999" x14ac:dyDescent="0.2">
      <c r="A33" s="10" t="s">
        <v>937</v>
      </c>
      <c r="B33" s="10" t="s">
        <v>523</v>
      </c>
      <c r="C33" s="10" t="s">
        <v>1007</v>
      </c>
      <c r="D33" s="10" t="s">
        <v>85</v>
      </c>
      <c r="E33" s="10" t="s">
        <v>974</v>
      </c>
      <c r="F33" s="10">
        <v>56</v>
      </c>
      <c r="H33" s="10" t="s">
        <v>110</v>
      </c>
      <c r="I33" s="10" t="s">
        <v>151</v>
      </c>
      <c r="J33" s="10" t="s">
        <v>12</v>
      </c>
      <c r="K33" s="10" t="s">
        <v>8</v>
      </c>
      <c r="M33" s="10">
        <v>1</v>
      </c>
      <c r="N33" s="10" t="s">
        <v>335</v>
      </c>
      <c r="O33" s="15" t="s">
        <v>136</v>
      </c>
      <c r="P33" s="10" t="s">
        <v>30</v>
      </c>
      <c r="R33" s="10">
        <v>0.2</v>
      </c>
      <c r="T33" s="10">
        <v>0.15</v>
      </c>
      <c r="U33" s="12">
        <v>43423</v>
      </c>
      <c r="V33" s="10" t="s">
        <v>1004</v>
      </c>
      <c r="W33" s="11">
        <v>71.959599999999995</v>
      </c>
      <c r="Y33" s="10">
        <v>9.5434350081748018</v>
      </c>
      <c r="Z33" s="10">
        <v>686.74176581425547</v>
      </c>
      <c r="AA33" s="11"/>
      <c r="AC33" s="11"/>
    </row>
    <row r="34" spans="1:29" s="10" customFormat="1" ht="10.199999999999999" x14ac:dyDescent="0.2">
      <c r="A34" s="10" t="s">
        <v>937</v>
      </c>
      <c r="B34" s="10" t="s">
        <v>941</v>
      </c>
      <c r="C34" s="10" t="s">
        <v>946</v>
      </c>
      <c r="D34" s="10" t="s">
        <v>1013</v>
      </c>
      <c r="E34" s="10" t="s">
        <v>975</v>
      </c>
      <c r="H34" s="10" t="s">
        <v>954</v>
      </c>
      <c r="I34" s="10" t="s">
        <v>151</v>
      </c>
      <c r="J34" s="10" t="s">
        <v>12</v>
      </c>
      <c r="K34" s="10" t="s">
        <v>8</v>
      </c>
      <c r="M34" s="10">
        <v>1</v>
      </c>
      <c r="N34" s="10" t="s">
        <v>335</v>
      </c>
      <c r="O34" s="15" t="s">
        <v>137</v>
      </c>
      <c r="P34" s="10" t="s">
        <v>31</v>
      </c>
      <c r="U34" s="12">
        <v>43423</v>
      </c>
      <c r="V34" s="10" t="s">
        <v>1004</v>
      </c>
      <c r="W34" s="11">
        <v>68.155199999999994</v>
      </c>
      <c r="Y34" s="10">
        <v>25.174380811075039</v>
      </c>
      <c r="Z34" s="10">
        <v>1715.7649590549813</v>
      </c>
      <c r="AA34" s="11"/>
      <c r="AC34" s="11"/>
    </row>
    <row r="35" spans="1:29" s="10" customFormat="1" ht="10.199999999999999" x14ac:dyDescent="0.2">
      <c r="A35" s="10" t="s">
        <v>937</v>
      </c>
      <c r="B35" s="10" t="s">
        <v>523</v>
      </c>
      <c r="C35" s="10" t="s">
        <v>1007</v>
      </c>
      <c r="D35" s="10" t="s">
        <v>115</v>
      </c>
      <c r="E35" s="10" t="s">
        <v>976</v>
      </c>
      <c r="F35" s="10">
        <v>17</v>
      </c>
      <c r="H35" s="10" t="s">
        <v>110</v>
      </c>
      <c r="I35" s="10" t="s">
        <v>151</v>
      </c>
      <c r="J35" s="10" t="s">
        <v>12</v>
      </c>
      <c r="K35" s="10" t="s">
        <v>8</v>
      </c>
      <c r="M35" s="10">
        <v>1</v>
      </c>
      <c r="N35" s="10" t="s">
        <v>335</v>
      </c>
      <c r="O35" s="15" t="s">
        <v>138</v>
      </c>
      <c r="P35" s="10" t="s">
        <v>32</v>
      </c>
      <c r="R35" s="10">
        <v>0.2</v>
      </c>
      <c r="T35" s="10">
        <v>0.15</v>
      </c>
      <c r="U35" s="12">
        <v>43423</v>
      </c>
      <c r="V35" s="10" t="s">
        <v>1004</v>
      </c>
      <c r="W35" s="11">
        <v>81.704899999999995</v>
      </c>
      <c r="Y35" s="10">
        <v>32.298523739724757</v>
      </c>
      <c r="Z35" s="10">
        <v>2638.947652301837</v>
      </c>
      <c r="AA35" s="11"/>
      <c r="AC35" s="11"/>
    </row>
    <row r="36" spans="1:29" s="10" customFormat="1" ht="10.199999999999999" x14ac:dyDescent="0.2">
      <c r="A36" s="10" t="s">
        <v>937</v>
      </c>
      <c r="B36" s="10" t="s">
        <v>941</v>
      </c>
      <c r="C36" s="10" t="s">
        <v>947</v>
      </c>
      <c r="D36" s="10" t="s">
        <v>1013</v>
      </c>
      <c r="E36" s="10" t="s">
        <v>977</v>
      </c>
      <c r="H36" s="10" t="s">
        <v>110</v>
      </c>
      <c r="I36" s="10" t="s">
        <v>151</v>
      </c>
      <c r="J36" s="10" t="s">
        <v>12</v>
      </c>
      <c r="K36" s="10" t="s">
        <v>8</v>
      </c>
      <c r="M36" s="10">
        <v>1</v>
      </c>
      <c r="N36" s="10" t="s">
        <v>335</v>
      </c>
      <c r="O36" s="15" t="s">
        <v>33</v>
      </c>
      <c r="P36" s="10" t="s">
        <v>25</v>
      </c>
      <c r="U36" s="12">
        <v>43423</v>
      </c>
      <c r="V36" s="10" t="s">
        <v>1004</v>
      </c>
      <c r="W36" s="11">
        <v>69.140100000000004</v>
      </c>
      <c r="Y36" s="10">
        <v>24.629353320047734</v>
      </c>
      <c r="Z36" s="10">
        <v>1702.8759514834323</v>
      </c>
      <c r="AA36" s="11"/>
      <c r="AC36" s="11"/>
    </row>
    <row r="37" spans="1:29" s="10" customFormat="1" ht="10.199999999999999" x14ac:dyDescent="0.2">
      <c r="A37" s="10" t="s">
        <v>937</v>
      </c>
      <c r="B37" s="10" t="s">
        <v>1008</v>
      </c>
      <c r="C37" s="10" t="s">
        <v>1009</v>
      </c>
      <c r="D37" s="10" t="s">
        <v>111</v>
      </c>
      <c r="E37" s="10" t="s">
        <v>978</v>
      </c>
      <c r="H37" s="10" t="s">
        <v>954</v>
      </c>
      <c r="I37" s="10" t="s">
        <v>151</v>
      </c>
      <c r="J37" s="10" t="s">
        <v>12</v>
      </c>
      <c r="K37" s="10" t="s">
        <v>8</v>
      </c>
      <c r="M37" s="10">
        <v>1</v>
      </c>
      <c r="N37" s="10" t="s">
        <v>335</v>
      </c>
      <c r="O37" s="15" t="s">
        <v>132</v>
      </c>
      <c r="P37" s="10" t="s">
        <v>26</v>
      </c>
      <c r="U37" s="12">
        <v>43423</v>
      </c>
      <c r="V37" s="10" t="s">
        <v>1004</v>
      </c>
      <c r="W37" s="11">
        <v>85.765100000000004</v>
      </c>
      <c r="Y37" s="10">
        <v>0.70129104337350268</v>
      </c>
      <c r="Z37" s="10">
        <v>60.146296464032794</v>
      </c>
      <c r="AA37" s="11"/>
      <c r="AC37" s="11"/>
    </row>
    <row r="38" spans="1:29" s="10" customFormat="1" ht="10.199999999999999" x14ac:dyDescent="0.2">
      <c r="A38" s="10" t="s">
        <v>938</v>
      </c>
      <c r="B38" s="10" t="s">
        <v>5</v>
      </c>
      <c r="C38" s="10" t="s">
        <v>5</v>
      </c>
      <c r="D38" s="10" t="s">
        <v>5</v>
      </c>
      <c r="E38" s="10" t="s">
        <v>979</v>
      </c>
      <c r="H38" s="10" t="s">
        <v>5</v>
      </c>
      <c r="I38" s="10" t="s">
        <v>151</v>
      </c>
      <c r="J38" s="10" t="s">
        <v>20</v>
      </c>
      <c r="K38" s="10" t="s">
        <v>8</v>
      </c>
      <c r="M38" s="10">
        <v>1</v>
      </c>
      <c r="N38" s="10" t="s">
        <v>335</v>
      </c>
      <c r="O38" s="15" t="s">
        <v>33</v>
      </c>
      <c r="P38" s="10" t="s">
        <v>25</v>
      </c>
      <c r="U38" s="12">
        <v>43423</v>
      </c>
      <c r="V38" s="10" t="s">
        <v>1005</v>
      </c>
      <c r="W38" s="11">
        <v>84.298100000000005</v>
      </c>
      <c r="Y38" s="10">
        <v>0.69476494430589764</v>
      </c>
      <c r="Z38" s="10">
        <v>58.56736475159299</v>
      </c>
      <c r="AA38" s="11"/>
      <c r="AC38" s="11"/>
    </row>
    <row r="39" spans="1:29" s="10" customFormat="1" ht="10.199999999999999" x14ac:dyDescent="0.2">
      <c r="A39" s="10" t="s">
        <v>938</v>
      </c>
      <c r="B39" s="10" t="s">
        <v>941</v>
      </c>
      <c r="C39" s="10" t="s">
        <v>943</v>
      </c>
      <c r="D39" s="10" t="s">
        <v>1013</v>
      </c>
      <c r="E39" s="10" t="s">
        <v>980</v>
      </c>
      <c r="H39" s="10" t="s">
        <v>110</v>
      </c>
      <c r="I39" s="10" t="s">
        <v>151</v>
      </c>
      <c r="J39" s="10" t="s">
        <v>20</v>
      </c>
      <c r="K39" s="10" t="s">
        <v>8</v>
      </c>
      <c r="M39" s="10">
        <v>1</v>
      </c>
      <c r="N39" s="10" t="s">
        <v>335</v>
      </c>
      <c r="O39" s="15" t="s">
        <v>132</v>
      </c>
      <c r="P39" s="10" t="s">
        <v>26</v>
      </c>
      <c r="U39" s="12">
        <v>43423</v>
      </c>
      <c r="V39" s="10" t="s">
        <v>1005</v>
      </c>
      <c r="W39" s="11">
        <v>76.096500000000006</v>
      </c>
      <c r="Y39" s="10">
        <v>54.434680727929965</v>
      </c>
      <c r="Z39" s="10">
        <v>4142.2886820129233</v>
      </c>
      <c r="AA39" s="11"/>
      <c r="AC39" s="11"/>
    </row>
    <row r="40" spans="1:29" s="10" customFormat="1" ht="10.199999999999999" x14ac:dyDescent="0.2">
      <c r="A40" s="10" t="s">
        <v>938</v>
      </c>
      <c r="B40" s="10" t="s">
        <v>942</v>
      </c>
      <c r="C40" s="10" t="s">
        <v>952</v>
      </c>
      <c r="D40" s="10" t="s">
        <v>952</v>
      </c>
      <c r="E40" s="10" t="s">
        <v>981</v>
      </c>
      <c r="H40" s="10" t="s">
        <v>954</v>
      </c>
      <c r="I40" s="10" t="s">
        <v>151</v>
      </c>
      <c r="J40" s="10" t="s">
        <v>20</v>
      </c>
      <c r="K40" s="10" t="s">
        <v>8</v>
      </c>
      <c r="M40" s="10">
        <v>1</v>
      </c>
      <c r="N40" s="10" t="s">
        <v>335</v>
      </c>
      <c r="O40" s="15" t="s">
        <v>33</v>
      </c>
      <c r="P40" s="10" t="s">
        <v>25</v>
      </c>
      <c r="U40" s="12">
        <v>43423</v>
      </c>
      <c r="V40" s="10" t="s">
        <v>1005</v>
      </c>
      <c r="W40" s="11">
        <v>81.288600000000002</v>
      </c>
      <c r="Y40" s="10">
        <v>2.3843479838487118</v>
      </c>
      <c r="Z40" s="10">
        <v>193.8203095198844</v>
      </c>
      <c r="AA40" s="11"/>
      <c r="AC40" s="11"/>
    </row>
    <row r="41" spans="1:29" s="10" customFormat="1" ht="10.199999999999999" x14ac:dyDescent="0.2">
      <c r="A41" s="10" t="s">
        <v>938</v>
      </c>
      <c r="B41" s="10" t="s">
        <v>941</v>
      </c>
      <c r="C41" s="10" t="s">
        <v>944</v>
      </c>
      <c r="D41" s="10" t="s">
        <v>1013</v>
      </c>
      <c r="E41" s="10" t="s">
        <v>982</v>
      </c>
      <c r="H41" s="10" t="s">
        <v>110</v>
      </c>
      <c r="I41" s="10" t="s">
        <v>151</v>
      </c>
      <c r="J41" s="10" t="s">
        <v>20</v>
      </c>
      <c r="K41" s="10" t="s">
        <v>8</v>
      </c>
      <c r="M41" s="10">
        <v>1</v>
      </c>
      <c r="N41" s="10" t="s">
        <v>335</v>
      </c>
      <c r="O41" s="15" t="s">
        <v>132</v>
      </c>
      <c r="P41" s="10" t="s">
        <v>26</v>
      </c>
      <c r="U41" s="12">
        <v>43423</v>
      </c>
      <c r="V41" s="10" t="s">
        <v>1005</v>
      </c>
      <c r="W41" s="11">
        <v>75.096199999999996</v>
      </c>
      <c r="Y41" s="10">
        <v>35.872730692616798</v>
      </c>
      <c r="Z41" s="10">
        <v>2693.9057586388894</v>
      </c>
      <c r="AA41" s="11"/>
      <c r="AC41" s="11"/>
    </row>
    <row r="42" spans="1:29" s="10" customFormat="1" ht="10.199999999999999" x14ac:dyDescent="0.2">
      <c r="A42" s="10" t="s">
        <v>938</v>
      </c>
      <c r="B42" s="10" t="s">
        <v>5</v>
      </c>
      <c r="C42" s="10" t="s">
        <v>5</v>
      </c>
      <c r="D42" s="10" t="s">
        <v>5</v>
      </c>
      <c r="E42" s="10" t="s">
        <v>983</v>
      </c>
      <c r="H42" s="10" t="s">
        <v>5</v>
      </c>
      <c r="I42" s="10" t="s">
        <v>151</v>
      </c>
      <c r="J42" s="10" t="s">
        <v>20</v>
      </c>
      <c r="K42" s="10" t="s">
        <v>8</v>
      </c>
      <c r="M42" s="10">
        <v>1</v>
      </c>
      <c r="N42" s="10" t="s">
        <v>335</v>
      </c>
      <c r="O42" s="15" t="s">
        <v>133</v>
      </c>
      <c r="P42" s="10" t="s">
        <v>27</v>
      </c>
      <c r="U42" s="12">
        <v>43423</v>
      </c>
      <c r="V42" s="10" t="s">
        <v>1005</v>
      </c>
      <c r="W42" s="11">
        <v>67.983599999999996</v>
      </c>
      <c r="Y42" s="10">
        <v>0.69136002305323419</v>
      </c>
      <c r="Z42" s="10">
        <v>47.00114326324185</v>
      </c>
      <c r="AA42" s="11"/>
      <c r="AC42" s="11"/>
    </row>
    <row r="43" spans="1:29" s="10" customFormat="1" ht="10.199999999999999" x14ac:dyDescent="0.2">
      <c r="A43" s="10" t="s">
        <v>938</v>
      </c>
      <c r="B43" s="10" t="s">
        <v>941</v>
      </c>
      <c r="C43" s="10" t="s">
        <v>943</v>
      </c>
      <c r="D43" s="10" t="s">
        <v>1013</v>
      </c>
      <c r="E43" s="10" t="s">
        <v>984</v>
      </c>
      <c r="H43" s="10" t="s">
        <v>110</v>
      </c>
      <c r="I43" s="10" t="s">
        <v>151</v>
      </c>
      <c r="J43" s="10" t="s">
        <v>20</v>
      </c>
      <c r="K43" s="10" t="s">
        <v>8</v>
      </c>
      <c r="M43" s="10">
        <v>1</v>
      </c>
      <c r="N43" s="10" t="s">
        <v>335</v>
      </c>
      <c r="O43" s="15" t="s">
        <v>134</v>
      </c>
      <c r="P43" s="10" t="s">
        <v>28</v>
      </c>
      <c r="U43" s="12">
        <v>43423</v>
      </c>
      <c r="V43" s="10" t="s">
        <v>1005</v>
      </c>
      <c r="W43" s="11">
        <v>72.978899999999996</v>
      </c>
      <c r="Y43" s="10">
        <v>31.949060956542734</v>
      </c>
      <c r="Z43" s="10">
        <v>2331.6073246414362</v>
      </c>
      <c r="AA43" s="11"/>
      <c r="AC43" s="11"/>
    </row>
    <row r="44" spans="1:29" s="10" customFormat="1" ht="10.199999999999999" x14ac:dyDescent="0.2">
      <c r="A44" s="10" t="s">
        <v>938</v>
      </c>
      <c r="B44" s="10" t="s">
        <v>1010</v>
      </c>
      <c r="C44" s="10" t="s">
        <v>949</v>
      </c>
      <c r="D44" s="10" t="s">
        <v>949</v>
      </c>
      <c r="E44" s="10" t="s">
        <v>985</v>
      </c>
      <c r="H44" s="10" t="s">
        <v>954</v>
      </c>
      <c r="I44" s="10" t="s">
        <v>151</v>
      </c>
      <c r="J44" s="10" t="s">
        <v>20</v>
      </c>
      <c r="K44" s="10" t="s">
        <v>8</v>
      </c>
      <c r="M44" s="10">
        <v>1</v>
      </c>
      <c r="N44" s="10" t="s">
        <v>335</v>
      </c>
      <c r="O44" s="15" t="s">
        <v>135</v>
      </c>
      <c r="P44" s="10" t="s">
        <v>29</v>
      </c>
      <c r="U44" s="12">
        <v>43423</v>
      </c>
      <c r="V44" s="10" t="s">
        <v>1005</v>
      </c>
      <c r="W44" s="11">
        <v>70.275800000000004</v>
      </c>
      <c r="Y44" s="10">
        <v>0.66132687149127956</v>
      </c>
      <c r="Z44" s="10">
        <v>46.475274955546865</v>
      </c>
      <c r="AA44" s="11"/>
      <c r="AC44" s="11"/>
    </row>
    <row r="45" spans="1:29" s="10" customFormat="1" ht="10.199999999999999" x14ac:dyDescent="0.2">
      <c r="A45" s="10" t="s">
        <v>938</v>
      </c>
      <c r="B45" s="10" t="s">
        <v>523</v>
      </c>
      <c r="C45" s="10" t="s">
        <v>1007</v>
      </c>
      <c r="D45" s="10" t="s">
        <v>116</v>
      </c>
      <c r="E45" s="10" t="s">
        <v>986</v>
      </c>
      <c r="F45" s="10">
        <v>18</v>
      </c>
      <c r="H45" s="10" t="s">
        <v>110</v>
      </c>
      <c r="I45" s="10" t="s">
        <v>151</v>
      </c>
      <c r="J45" s="10" t="s">
        <v>20</v>
      </c>
      <c r="K45" s="10" t="s">
        <v>8</v>
      </c>
      <c r="M45" s="10">
        <v>1</v>
      </c>
      <c r="N45" s="10" t="s">
        <v>335</v>
      </c>
      <c r="O45" s="15" t="s">
        <v>136</v>
      </c>
      <c r="P45" s="10" t="s">
        <v>30</v>
      </c>
      <c r="R45" s="10">
        <v>0.2</v>
      </c>
      <c r="T45" s="10">
        <v>0.15</v>
      </c>
      <c r="U45" s="12">
        <v>43423</v>
      </c>
      <c r="V45" s="10" t="s">
        <v>1005</v>
      </c>
      <c r="W45" s="11">
        <v>77.602800000000002</v>
      </c>
      <c r="Y45" s="10">
        <v>25.978771630598498</v>
      </c>
      <c r="Z45" s="10">
        <v>2016.0254190950091</v>
      </c>
      <c r="AA45" s="11"/>
      <c r="AC45" s="11"/>
    </row>
    <row r="46" spans="1:29" s="10" customFormat="1" ht="10.199999999999999" x14ac:dyDescent="0.2">
      <c r="A46" s="10" t="s">
        <v>938</v>
      </c>
      <c r="B46" s="10" t="s">
        <v>941</v>
      </c>
      <c r="C46" s="10" t="s">
        <v>946</v>
      </c>
      <c r="D46" s="10" t="s">
        <v>1013</v>
      </c>
      <c r="E46" s="10" t="s">
        <v>987</v>
      </c>
      <c r="H46" s="10" t="s">
        <v>954</v>
      </c>
      <c r="I46" s="10" t="s">
        <v>151</v>
      </c>
      <c r="J46" s="10" t="s">
        <v>20</v>
      </c>
      <c r="K46" s="10" t="s">
        <v>8</v>
      </c>
      <c r="M46" s="10">
        <v>1</v>
      </c>
      <c r="N46" s="10" t="s">
        <v>335</v>
      </c>
      <c r="O46" s="15" t="s">
        <v>137</v>
      </c>
      <c r="P46" s="10" t="s">
        <v>31</v>
      </c>
      <c r="U46" s="12">
        <v>43423</v>
      </c>
      <c r="V46" s="10" t="s">
        <v>1005</v>
      </c>
      <c r="W46" s="11">
        <v>78.688800000000001</v>
      </c>
      <c r="Y46" s="10">
        <v>17.088827809750192</v>
      </c>
      <c r="Z46" s="10">
        <v>1344.699353755871</v>
      </c>
      <c r="AA46" s="11"/>
      <c r="AC46" s="11"/>
    </row>
    <row r="47" spans="1:29" s="10" customFormat="1" ht="10.199999999999999" x14ac:dyDescent="0.2">
      <c r="A47" s="10" t="s">
        <v>938</v>
      </c>
      <c r="B47" s="10" t="s">
        <v>523</v>
      </c>
      <c r="C47" s="10" t="s">
        <v>1007</v>
      </c>
      <c r="D47" s="10" t="s">
        <v>1024</v>
      </c>
      <c r="E47" s="10" t="s">
        <v>988</v>
      </c>
      <c r="F47" s="10">
        <v>61</v>
      </c>
      <c r="H47" s="10" t="s">
        <v>110</v>
      </c>
      <c r="I47" s="10" t="s">
        <v>151</v>
      </c>
      <c r="J47" s="10" t="s">
        <v>20</v>
      </c>
      <c r="K47" s="10" t="s">
        <v>8</v>
      </c>
      <c r="M47" s="10">
        <v>1</v>
      </c>
      <c r="N47" s="10" t="s">
        <v>335</v>
      </c>
      <c r="O47" s="15" t="s">
        <v>138</v>
      </c>
      <c r="P47" s="10" t="s">
        <v>32</v>
      </c>
      <c r="R47" s="10">
        <v>0.2</v>
      </c>
      <c r="T47" s="10">
        <v>0.15</v>
      </c>
      <c r="U47" s="12">
        <v>43423</v>
      </c>
      <c r="V47" s="10" t="s">
        <v>1005</v>
      </c>
      <c r="W47" s="11">
        <v>83.569500000000005</v>
      </c>
      <c r="Y47" s="10">
        <v>16.73659307144581</v>
      </c>
      <c r="Z47" s="10">
        <v>1398.6687146841907</v>
      </c>
      <c r="AA47" s="11"/>
      <c r="AC47" s="11"/>
    </row>
    <row r="48" spans="1:29" s="10" customFormat="1" ht="10.199999999999999" x14ac:dyDescent="0.2">
      <c r="A48" s="10" t="s">
        <v>938</v>
      </c>
      <c r="B48" s="10" t="s">
        <v>941</v>
      </c>
      <c r="C48" s="10" t="s">
        <v>947</v>
      </c>
      <c r="D48" s="10" t="s">
        <v>1013</v>
      </c>
      <c r="E48" s="10" t="s">
        <v>989</v>
      </c>
      <c r="H48" s="10" t="s">
        <v>110</v>
      </c>
      <c r="I48" s="10" t="s">
        <v>151</v>
      </c>
      <c r="J48" s="10" t="s">
        <v>20</v>
      </c>
      <c r="K48" s="10" t="s">
        <v>8</v>
      </c>
      <c r="M48" s="10">
        <v>1</v>
      </c>
      <c r="N48" s="10" t="s">
        <v>335</v>
      </c>
      <c r="O48" s="15" t="s">
        <v>33</v>
      </c>
      <c r="P48" s="10" t="s">
        <v>25</v>
      </c>
      <c r="U48" s="12">
        <v>43423</v>
      </c>
      <c r="V48" s="10" t="s">
        <v>1005</v>
      </c>
      <c r="W48" s="11">
        <v>69.117699999999999</v>
      </c>
      <c r="Y48" s="10">
        <v>7.7570736299505141</v>
      </c>
      <c r="Z48" s="10">
        <v>536.15108803283067</v>
      </c>
      <c r="AA48" s="11"/>
      <c r="AC48" s="11"/>
    </row>
    <row r="49" spans="1:29" s="10" customFormat="1" ht="10.199999999999999" x14ac:dyDescent="0.2">
      <c r="A49" s="10" t="s">
        <v>938</v>
      </c>
      <c r="B49" s="10" t="s">
        <v>1008</v>
      </c>
      <c r="C49" s="10" t="s">
        <v>1009</v>
      </c>
      <c r="D49" s="10" t="s">
        <v>111</v>
      </c>
      <c r="E49" s="10" t="s">
        <v>990</v>
      </c>
      <c r="H49" s="10" t="s">
        <v>954</v>
      </c>
      <c r="I49" s="10" t="s">
        <v>151</v>
      </c>
      <c r="J49" s="10" t="s">
        <v>20</v>
      </c>
      <c r="K49" s="10" t="s">
        <v>8</v>
      </c>
      <c r="M49" s="10">
        <v>1</v>
      </c>
      <c r="N49" s="10" t="s">
        <v>335</v>
      </c>
      <c r="O49" s="15" t="s">
        <v>132</v>
      </c>
      <c r="P49" s="10" t="s">
        <v>26</v>
      </c>
      <c r="U49" s="12">
        <v>43423</v>
      </c>
      <c r="V49" s="10" t="s">
        <v>1005</v>
      </c>
      <c r="W49" s="11">
        <v>82.325999999999993</v>
      </c>
      <c r="Y49" s="10">
        <v>0.65170142102701933</v>
      </c>
      <c r="Z49" s="10">
        <v>53.651971187470387</v>
      </c>
      <c r="AA49" s="11"/>
      <c r="AC49" s="11"/>
    </row>
    <row r="50" spans="1:29" s="10" customFormat="1" ht="10.199999999999999" x14ac:dyDescent="0.2">
      <c r="A50" s="10" t="s">
        <v>939</v>
      </c>
      <c r="B50" s="10" t="s">
        <v>5</v>
      </c>
      <c r="C50" s="10" t="s">
        <v>5</v>
      </c>
      <c r="D50" s="10" t="s">
        <v>5</v>
      </c>
      <c r="E50" s="10" t="s">
        <v>991</v>
      </c>
      <c r="H50" s="10" t="s">
        <v>5</v>
      </c>
      <c r="I50" s="10" t="s">
        <v>151</v>
      </c>
      <c r="J50" s="10" t="s">
        <v>935</v>
      </c>
      <c r="K50" s="10" t="s">
        <v>7</v>
      </c>
      <c r="M50" s="10">
        <v>1</v>
      </c>
      <c r="N50" s="10" t="s">
        <v>335</v>
      </c>
      <c r="O50" s="15" t="s">
        <v>33</v>
      </c>
      <c r="P50" s="10" t="s">
        <v>25</v>
      </c>
      <c r="U50" s="12">
        <v>43424</v>
      </c>
      <c r="V50" s="10" t="s">
        <v>1006</v>
      </c>
      <c r="W50" s="11">
        <v>103.0324</v>
      </c>
      <c r="Y50" s="10">
        <v>0.63236321442535381</v>
      </c>
      <c r="Z50" s="10">
        <v>65.153899653958817</v>
      </c>
      <c r="AA50" s="11"/>
      <c r="AC50" s="11"/>
    </row>
    <row r="51" spans="1:29" s="10" customFormat="1" ht="10.199999999999999" x14ac:dyDescent="0.2">
      <c r="A51" s="10" t="s">
        <v>939</v>
      </c>
      <c r="B51" s="10" t="s">
        <v>941</v>
      </c>
      <c r="C51" s="10" t="s">
        <v>943</v>
      </c>
      <c r="D51" s="10" t="s">
        <v>1013</v>
      </c>
      <c r="E51" s="10" t="s">
        <v>992</v>
      </c>
      <c r="H51" s="10" t="s">
        <v>110</v>
      </c>
      <c r="I51" s="10" t="s">
        <v>151</v>
      </c>
      <c r="J51" s="10" t="s">
        <v>935</v>
      </c>
      <c r="K51" s="10" t="s">
        <v>7</v>
      </c>
      <c r="M51" s="10">
        <v>1</v>
      </c>
      <c r="N51" s="10" t="s">
        <v>335</v>
      </c>
      <c r="O51" s="15" t="s">
        <v>132</v>
      </c>
      <c r="P51" s="10" t="s">
        <v>26</v>
      </c>
      <c r="U51" s="12">
        <v>43424</v>
      </c>
      <c r="V51" s="10" t="s">
        <v>1006</v>
      </c>
      <c r="W51" s="11">
        <v>102.262</v>
      </c>
      <c r="Y51" s="10">
        <v>1.9202310254087376</v>
      </c>
      <c r="Z51" s="10">
        <v>196.36666512034833</v>
      </c>
      <c r="AA51" s="11"/>
      <c r="AC51" s="11"/>
    </row>
    <row r="52" spans="1:29" s="10" customFormat="1" ht="10.199999999999999" x14ac:dyDescent="0.2">
      <c r="A52" s="10" t="s">
        <v>939</v>
      </c>
      <c r="B52" s="10" t="s">
        <v>942</v>
      </c>
      <c r="C52" s="10" t="s">
        <v>953</v>
      </c>
      <c r="D52" s="10" t="s">
        <v>953</v>
      </c>
      <c r="E52" s="10" t="s">
        <v>993</v>
      </c>
      <c r="H52" s="10" t="s">
        <v>954</v>
      </c>
      <c r="I52" s="10" t="s">
        <v>151</v>
      </c>
      <c r="J52" s="10" t="s">
        <v>935</v>
      </c>
      <c r="K52" s="10" t="s">
        <v>7</v>
      </c>
      <c r="M52" s="10">
        <v>1</v>
      </c>
      <c r="N52" s="10" t="s">
        <v>335</v>
      </c>
      <c r="O52" s="15" t="s">
        <v>33</v>
      </c>
      <c r="P52" s="10" t="s">
        <v>25</v>
      </c>
      <c r="U52" s="12">
        <v>43424</v>
      </c>
      <c r="V52" s="10" t="s">
        <v>1006</v>
      </c>
      <c r="W52" s="11">
        <v>101.3364</v>
      </c>
      <c r="Y52" s="10">
        <v>21.226920279068906</v>
      </c>
      <c r="Z52" s="10">
        <v>2151.0596841678384</v>
      </c>
      <c r="AA52" s="11"/>
      <c r="AC52" s="11"/>
    </row>
    <row r="53" spans="1:29" s="10" customFormat="1" ht="10.199999999999999" x14ac:dyDescent="0.2">
      <c r="A53" s="10" t="s">
        <v>939</v>
      </c>
      <c r="B53" s="10" t="s">
        <v>941</v>
      </c>
      <c r="C53" s="10" t="s">
        <v>944</v>
      </c>
      <c r="D53" s="10" t="s">
        <v>1013</v>
      </c>
      <c r="E53" s="10" t="s">
        <v>994</v>
      </c>
      <c r="H53" s="10" t="s">
        <v>110</v>
      </c>
      <c r="I53" s="10" t="s">
        <v>151</v>
      </c>
      <c r="J53" s="10" t="s">
        <v>935</v>
      </c>
      <c r="K53" s="10" t="s">
        <v>7</v>
      </c>
      <c r="M53" s="10">
        <v>1</v>
      </c>
      <c r="N53" s="10" t="s">
        <v>335</v>
      </c>
      <c r="O53" s="15" t="s">
        <v>132</v>
      </c>
      <c r="P53" s="10" t="s">
        <v>26</v>
      </c>
      <c r="U53" s="12">
        <v>43424</v>
      </c>
      <c r="V53" s="10" t="s">
        <v>1006</v>
      </c>
      <c r="W53" s="11">
        <v>101.67310000000001</v>
      </c>
      <c r="Y53" s="10">
        <v>33.307275313662878</v>
      </c>
      <c r="Z53" s="10">
        <v>3386.4539336935773</v>
      </c>
      <c r="AA53" s="11"/>
      <c r="AC53" s="11"/>
    </row>
    <row r="54" spans="1:29" s="10" customFormat="1" ht="10.199999999999999" x14ac:dyDescent="0.2">
      <c r="A54" s="10" t="s">
        <v>939</v>
      </c>
      <c r="B54" s="10" t="s">
        <v>5</v>
      </c>
      <c r="C54" s="10" t="s">
        <v>5</v>
      </c>
      <c r="D54" s="10" t="s">
        <v>5</v>
      </c>
      <c r="E54" s="10" t="s">
        <v>995</v>
      </c>
      <c r="H54" s="10" t="s">
        <v>5</v>
      </c>
      <c r="I54" s="10" t="s">
        <v>151</v>
      </c>
      <c r="J54" s="10" t="s">
        <v>935</v>
      </c>
      <c r="K54" s="10" t="s">
        <v>7</v>
      </c>
      <c r="M54" s="10">
        <v>1</v>
      </c>
      <c r="N54" s="10" t="s">
        <v>335</v>
      </c>
      <c r="O54" s="15" t="s">
        <v>133</v>
      </c>
      <c r="P54" s="10" t="s">
        <v>27</v>
      </c>
      <c r="U54" s="12">
        <v>43424</v>
      </c>
      <c r="V54" s="10" t="s">
        <v>1006</v>
      </c>
      <c r="W54" s="11">
        <v>96.843000000000004</v>
      </c>
      <c r="Y54" s="10">
        <v>0.62965673855785198</v>
      </c>
      <c r="Z54" s="10">
        <v>60.977847532158059</v>
      </c>
      <c r="AA54" s="11"/>
      <c r="AC54" s="11"/>
    </row>
    <row r="55" spans="1:29" s="10" customFormat="1" ht="10.199999999999999" x14ac:dyDescent="0.2">
      <c r="A55" s="10" t="s">
        <v>939</v>
      </c>
      <c r="B55" s="10" t="s">
        <v>941</v>
      </c>
      <c r="C55" s="10" t="s">
        <v>945</v>
      </c>
      <c r="D55" s="10" t="s">
        <v>1013</v>
      </c>
      <c r="E55" s="10" t="s">
        <v>996</v>
      </c>
      <c r="H55" s="10" t="s">
        <v>110</v>
      </c>
      <c r="I55" s="10" t="s">
        <v>151</v>
      </c>
      <c r="J55" s="10" t="s">
        <v>935</v>
      </c>
      <c r="K55" s="10" t="s">
        <v>7</v>
      </c>
      <c r="M55" s="10">
        <v>1</v>
      </c>
      <c r="N55" s="10" t="s">
        <v>335</v>
      </c>
      <c r="O55" s="15" t="s">
        <v>134</v>
      </c>
      <c r="P55" s="10" t="s">
        <v>28</v>
      </c>
      <c r="U55" s="12">
        <v>43424</v>
      </c>
      <c r="V55" s="10" t="s">
        <v>1006</v>
      </c>
      <c r="W55" s="11">
        <v>98.179100000000005</v>
      </c>
      <c r="Y55" s="10">
        <v>64.078552689223798</v>
      </c>
      <c r="Z55" s="10">
        <v>6291.1746323305724</v>
      </c>
      <c r="AA55" s="11"/>
      <c r="AC55" s="11"/>
    </row>
    <row r="56" spans="1:29" s="10" customFormat="1" ht="10.199999999999999" x14ac:dyDescent="0.2">
      <c r="A56" s="10" t="s">
        <v>939</v>
      </c>
      <c r="B56" s="10" t="s">
        <v>1010</v>
      </c>
      <c r="C56" s="10" t="s">
        <v>951</v>
      </c>
      <c r="D56" s="10" t="s">
        <v>951</v>
      </c>
      <c r="E56" s="10" t="s">
        <v>997</v>
      </c>
      <c r="H56" s="10" t="s">
        <v>954</v>
      </c>
      <c r="I56" s="10" t="s">
        <v>151</v>
      </c>
      <c r="J56" s="10" t="s">
        <v>935</v>
      </c>
      <c r="K56" s="10" t="s">
        <v>7</v>
      </c>
      <c r="M56" s="10">
        <v>1</v>
      </c>
      <c r="N56" s="10" t="s">
        <v>335</v>
      </c>
      <c r="O56" s="15" t="s">
        <v>135</v>
      </c>
      <c r="P56" s="10" t="s">
        <v>29</v>
      </c>
      <c r="U56" s="12">
        <v>43424</v>
      </c>
      <c r="V56" s="10" t="s">
        <v>1006</v>
      </c>
      <c r="W56" s="11">
        <v>91.844499999999996</v>
      </c>
      <c r="Y56" s="10">
        <v>1.5646786715248411</v>
      </c>
      <c r="Z56" s="10">
        <v>143.70713024686327</v>
      </c>
      <c r="AA56" s="11"/>
      <c r="AC56" s="11"/>
    </row>
    <row r="57" spans="1:29" s="10" customFormat="1" ht="10.199999999999999" x14ac:dyDescent="0.2">
      <c r="A57" s="10" t="s">
        <v>939</v>
      </c>
      <c r="B57" s="10" t="s">
        <v>523</v>
      </c>
      <c r="C57" s="10" t="s">
        <v>1007</v>
      </c>
      <c r="D57" s="10" t="s">
        <v>86</v>
      </c>
      <c r="E57" s="10" t="s">
        <v>998</v>
      </c>
      <c r="F57" s="10">
        <v>44</v>
      </c>
      <c r="H57" s="10" t="s">
        <v>110</v>
      </c>
      <c r="I57" s="10" t="s">
        <v>151</v>
      </c>
      <c r="J57" s="10" t="s">
        <v>935</v>
      </c>
      <c r="K57" s="10" t="s">
        <v>7</v>
      </c>
      <c r="M57" s="10">
        <v>1</v>
      </c>
      <c r="N57" s="10" t="s">
        <v>335</v>
      </c>
      <c r="O57" s="15" t="s">
        <v>136</v>
      </c>
      <c r="P57" s="10" t="s">
        <v>30</v>
      </c>
      <c r="R57" s="10">
        <v>0.2</v>
      </c>
      <c r="T57" s="10">
        <v>0.15</v>
      </c>
      <c r="U57" s="12">
        <v>43424</v>
      </c>
      <c r="V57" s="10" t="s">
        <v>1006</v>
      </c>
      <c r="W57" s="11">
        <v>86.1858</v>
      </c>
      <c r="Y57" s="10">
        <v>96.197786005310306</v>
      </c>
      <c r="Z57" s="10">
        <v>8290.8831450964735</v>
      </c>
      <c r="AA57" s="11"/>
      <c r="AC57" s="11"/>
    </row>
    <row r="58" spans="1:29" s="10" customFormat="1" ht="10.199999999999999" x14ac:dyDescent="0.2">
      <c r="A58" s="10" t="s">
        <v>939</v>
      </c>
      <c r="B58" s="10" t="s">
        <v>941</v>
      </c>
      <c r="C58" s="10" t="s">
        <v>946</v>
      </c>
      <c r="D58" s="10" t="s">
        <v>1013</v>
      </c>
      <c r="E58" s="10" t="s">
        <v>999</v>
      </c>
      <c r="H58" s="10" t="s">
        <v>954</v>
      </c>
      <c r="I58" s="10" t="s">
        <v>151</v>
      </c>
      <c r="J58" s="10" t="s">
        <v>935</v>
      </c>
      <c r="K58" s="10" t="s">
        <v>7</v>
      </c>
      <c r="M58" s="10">
        <v>1</v>
      </c>
      <c r="N58" s="10" t="s">
        <v>335</v>
      </c>
      <c r="O58" s="15" t="s">
        <v>137</v>
      </c>
      <c r="P58" s="10" t="s">
        <v>31</v>
      </c>
      <c r="U58" s="12">
        <v>43424</v>
      </c>
      <c r="V58" s="10" t="s">
        <v>1006</v>
      </c>
      <c r="W58" s="11">
        <v>104.8381</v>
      </c>
      <c r="Y58" s="10">
        <v>39.282170013865532</v>
      </c>
      <c r="Z58" s="10">
        <v>4118.2680681306356</v>
      </c>
      <c r="AA58" s="11"/>
      <c r="AC58" s="11"/>
    </row>
    <row r="59" spans="1:29" s="10" customFormat="1" ht="10.199999999999999" x14ac:dyDescent="0.2">
      <c r="A59" s="10" t="s">
        <v>939</v>
      </c>
      <c r="B59" s="10" t="s">
        <v>523</v>
      </c>
      <c r="C59" s="10" t="s">
        <v>1007</v>
      </c>
      <c r="D59" s="10" t="s">
        <v>1025</v>
      </c>
      <c r="E59" s="10" t="s">
        <v>1000</v>
      </c>
      <c r="F59" s="10">
        <v>62</v>
      </c>
      <c r="H59" s="10" t="s">
        <v>110</v>
      </c>
      <c r="I59" s="10" t="s">
        <v>151</v>
      </c>
      <c r="J59" s="10" t="s">
        <v>935</v>
      </c>
      <c r="K59" s="10" t="s">
        <v>7</v>
      </c>
      <c r="M59" s="10">
        <v>1</v>
      </c>
      <c r="N59" s="10" t="s">
        <v>335</v>
      </c>
      <c r="O59" s="15" t="s">
        <v>138</v>
      </c>
      <c r="P59" s="10" t="s">
        <v>32</v>
      </c>
      <c r="R59" s="10">
        <v>0.2</v>
      </c>
      <c r="T59" s="10">
        <v>0.15</v>
      </c>
      <c r="U59" s="12">
        <v>43424</v>
      </c>
      <c r="V59" s="10" t="s">
        <v>1006</v>
      </c>
      <c r="W59" s="11">
        <v>100.2581</v>
      </c>
      <c r="Y59" s="10">
        <v>95.899156950317092</v>
      </c>
      <c r="Z59" s="10">
        <v>9614.6672674405854</v>
      </c>
      <c r="AA59" s="11"/>
      <c r="AC59" s="11"/>
    </row>
    <row r="60" spans="1:29" s="10" customFormat="1" ht="10.199999999999999" x14ac:dyDescent="0.2">
      <c r="A60" s="10" t="s">
        <v>939</v>
      </c>
      <c r="B60" s="10" t="s">
        <v>941</v>
      </c>
      <c r="C60" s="10" t="s">
        <v>947</v>
      </c>
      <c r="D60" s="10" t="s">
        <v>1013</v>
      </c>
      <c r="E60" s="10" t="s">
        <v>1001</v>
      </c>
      <c r="H60" s="10" t="s">
        <v>110</v>
      </c>
      <c r="I60" s="10" t="s">
        <v>151</v>
      </c>
      <c r="J60" s="10" t="s">
        <v>935</v>
      </c>
      <c r="K60" s="10" t="s">
        <v>7</v>
      </c>
      <c r="M60" s="10">
        <v>1</v>
      </c>
      <c r="N60" s="10" t="s">
        <v>335</v>
      </c>
      <c r="O60" s="15" t="s">
        <v>33</v>
      </c>
      <c r="P60" s="10" t="s">
        <v>25</v>
      </c>
      <c r="U60" s="12">
        <v>43424</v>
      </c>
      <c r="V60" s="10" t="s">
        <v>1006</v>
      </c>
      <c r="W60" s="11">
        <v>100.8754</v>
      </c>
      <c r="Y60" s="10">
        <v>89.185088768430461</v>
      </c>
      <c r="Z60" s="10">
        <v>8996.5815035509295</v>
      </c>
      <c r="AA60" s="11"/>
      <c r="AC60" s="11"/>
    </row>
    <row r="61" spans="1:29" s="10" customFormat="1" ht="10.199999999999999" x14ac:dyDescent="0.2">
      <c r="A61" s="10" t="s">
        <v>939</v>
      </c>
      <c r="B61" s="10" t="s">
        <v>1008</v>
      </c>
      <c r="C61" s="10" t="s">
        <v>1009</v>
      </c>
      <c r="D61" s="10" t="s">
        <v>111</v>
      </c>
      <c r="E61" s="10" t="s">
        <v>1002</v>
      </c>
      <c r="H61" s="10" t="s">
        <v>954</v>
      </c>
      <c r="I61" s="10" t="s">
        <v>151</v>
      </c>
      <c r="J61" s="10" t="s">
        <v>935</v>
      </c>
      <c r="K61" s="10" t="s">
        <v>7</v>
      </c>
      <c r="M61" s="10">
        <v>1</v>
      </c>
      <c r="N61" s="10" t="s">
        <v>335</v>
      </c>
      <c r="O61" s="15" t="s">
        <v>132</v>
      </c>
      <c r="P61" s="10" t="s">
        <v>26</v>
      </c>
      <c r="U61" s="12">
        <v>43424</v>
      </c>
      <c r="V61" s="10" t="s">
        <v>1006</v>
      </c>
      <c r="W61" s="11">
        <v>97.345299999999995</v>
      </c>
      <c r="Y61" s="10">
        <v>0.66634694769712954</v>
      </c>
      <c r="Z61" s="10">
        <v>64.86574352766138</v>
      </c>
      <c r="AA61" s="11"/>
      <c r="AC61" s="11"/>
    </row>
  </sheetData>
  <autoFilter ref="A1:AE61" xr:uid="{8609EB67-4E01-4E37-84FC-282A063B99AB}"/>
  <conditionalFormatting sqref="M14:AE25 A14:K25">
    <cfRule type="expression" dxfId="26" priority="79">
      <formula>$J14="PowerSoil Pro"</formula>
    </cfRule>
    <cfRule type="expression" dxfId="25" priority="80">
      <formula>$J14="Qiagen QIAamp  Modified"</formula>
    </cfRule>
    <cfRule type="expression" dxfId="24" priority="81">
      <formula>$J14="MagAttract PowerMag Soil"</formula>
    </cfRule>
    <cfRule type="expression" dxfId="23" priority="82">
      <formula>$J14="MagAttract PowerMag Microbiome"</formula>
    </cfRule>
    <cfRule type="expression" dxfId="22" priority="83">
      <formula>$J14="Zymo MagBead DNA Kit"</formula>
    </cfRule>
    <cfRule type="expression" dxfId="21" priority="84">
      <formula>$J14="Qiagen DSP Virus"</formula>
    </cfRule>
  </conditionalFormatting>
  <conditionalFormatting sqref="H2:K13 M2:AB13 A2:E13">
    <cfRule type="expression" dxfId="20" priority="346">
      <formula>$J2="Qiagen QIAamp  Modified"</formula>
    </cfRule>
    <cfRule type="expression" dxfId="19" priority="347">
      <formula>$J2="MagAttract PowerMag Soil"</formula>
    </cfRule>
    <cfRule type="expression" dxfId="18" priority="348">
      <formula>$J2="MagAttract PowerMag Microbiome"</formula>
    </cfRule>
    <cfRule type="expression" dxfId="17" priority="349">
      <formula>$J2="Zymo MagBead DNA Kit"</formula>
    </cfRule>
    <cfRule type="expression" dxfId="16" priority="350">
      <formula>$J2="Qiagen DSP Virus"</formula>
    </cfRule>
  </conditionalFormatting>
  <conditionalFormatting sqref="A26:AE49">
    <cfRule type="expression" dxfId="15" priority="9">
      <formula>$J26="MagMax Microbiome Ultra Kit"</formula>
    </cfRule>
    <cfRule type="expression" dxfId="14" priority="10">
      <formula>$J26="PowerSoil Pro (Plates)"</formula>
    </cfRule>
    <cfRule type="expression" dxfId="13" priority="11">
      <formula>$J26="PowerSoil Pro (Tubes)"</formula>
    </cfRule>
    <cfRule type="expression" dxfId="12" priority="12">
      <formula>$J26="QIAamp  Modified"</formula>
    </cfRule>
    <cfRule type="expression" dxfId="11" priority="13">
      <formula>$J26="MagAttract PowerMag PowerSoil"</formula>
    </cfRule>
    <cfRule type="expression" dxfId="10" priority="14">
      <formula>$J26="MagAttract PowerMag Microbiome"</formula>
    </cfRule>
    <cfRule type="expression" dxfId="9" priority="15">
      <formula>$J26="MagBead DNA Extraction Kit"</formula>
    </cfRule>
    <cfRule type="expression" dxfId="8" priority="16">
      <formula>$J26="DSP Virus"</formula>
    </cfRule>
  </conditionalFormatting>
  <conditionalFormatting sqref="A50:AE61">
    <cfRule type="expression" dxfId="7" priority="1">
      <formula>$J50="MagMax Microbiome Ultra Kit"</formula>
    </cfRule>
    <cfRule type="expression" dxfId="6" priority="2">
      <formula>$J50="PowerSoil Pro (Plates)"</formula>
    </cfRule>
    <cfRule type="expression" dxfId="5" priority="3">
      <formula>$J50="PowerSoil Pro (Tubes)"</formula>
    </cfRule>
    <cfRule type="expression" dxfId="4" priority="4">
      <formula>$J50="QIAamp  Modified"</formula>
    </cfRule>
    <cfRule type="expression" dxfId="3" priority="5">
      <formula>$J50="MagAttract PowerMag PowerSoil"</formula>
    </cfRule>
    <cfRule type="expression" dxfId="2" priority="6">
      <formula>$J50="MagAttract PowerMag Microbiome"</formula>
    </cfRule>
    <cfRule type="expression" dxfId="1" priority="7">
      <formula>$J50="MagBead DNA Extraction Kit"</formula>
    </cfRule>
    <cfRule type="expression" dxfId="0" priority="8">
      <formula>$J50="DSP Virus"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900F13-C3FF-4AE3-80DF-346B4EA8D08A}">
          <x14:formula1>
            <xm:f>Overview!$A$47:$A$55</xm:f>
          </x14:formula1>
          <xm:sqref>B14:B61</xm:sqref>
        </x14:dataValidation>
        <x14:dataValidation type="list" allowBlank="1" showInputMessage="1" showErrorMessage="1" xr:uid="{39AADE4E-319F-4C44-9BBE-2AD97C890716}">
          <x14:formula1>
            <xm:f>Overview!$D$49:$D$56</xm:f>
          </x14:formula1>
          <xm:sqref>H14:H61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Samples_Ext</vt:lpstr>
      <vt:lpstr>Seq_A_Data</vt:lpstr>
      <vt:lpstr>Seq_B-C_Data</vt:lpstr>
      <vt:lpstr>Seq_B-C_Sum</vt:lpstr>
      <vt:lpstr>AFA Initial</vt:lpstr>
      <vt:lpstr>Samples_Seq</vt:lpstr>
      <vt:lpstr>Extra Samples</vt:lpstr>
      <vt:lpstr>Quarantined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Sevilla, Samantha (NIH/NCI) [C]</dc:creator>
  <cp:lastModifiedBy>Dagnall, Casey (NIH/NCI) [C]</cp:lastModifiedBy>
  <cp:lastPrinted>2019-06-07T15:36:33Z</cp:lastPrinted>
  <dcterms:created xsi:type="dcterms:W3CDTF">2017-08-14T18:05:39Z</dcterms:created>
  <dcterms:modified xsi:type="dcterms:W3CDTF">2020-10-12T20:57:43Z</dcterms:modified>
</cp:coreProperties>
</file>