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AudioAMC\Suivi\"/>
    </mc:Choice>
  </mc:AlternateContent>
  <bookViews>
    <workbookView xWindow="0" yWindow="0" windowWidth="19200" windowHeight="11370"/>
  </bookViews>
  <sheets>
    <sheet name="Flux" sheetId="10" r:id="rId1"/>
    <sheet name="CreerPEC" sheetId="1" r:id="rId2"/>
    <sheet name="InterPEC" sheetId="2" r:id="rId3"/>
    <sheet name="AnnulPEC" sheetId="3" r:id="rId4"/>
    <sheet name="FacPEC" sheetId="4" r:id="rId5"/>
    <sheet name="InterFAC" sheetId="5" r:id="rId6"/>
    <sheet name="AnnulFAC" sheetId="6" r:id="rId7"/>
    <sheet name="Benef" sheetId="7" r:id="rId8"/>
    <sheet name="InfosReseau" sheetId="8" r:id="rId9"/>
  </sheets>
  <externalReferences>
    <externalReference r:id="rId10"/>
  </externalReferences>
  <definedNames>
    <definedName name="_xlnm._FilterDatabase" localSheetId="6" hidden="1">AnnulFAC!$A$1:$E$26</definedName>
    <definedName name="_xlnm._FilterDatabase" localSheetId="3" hidden="1">AnnulPEC!$A$1:$E$27</definedName>
    <definedName name="_xlnm._FilterDatabase" localSheetId="7" hidden="1">Benef!$A$1:$E$15</definedName>
    <definedName name="_xlnm._FilterDatabase" localSheetId="1" hidden="1">CreerPEC!$A$1:$E$37</definedName>
    <definedName name="_xlnm._FilterDatabase" localSheetId="4" hidden="1">FacPEC!$A$1:$E$20</definedName>
    <definedName name="_xlnm._FilterDatabase" localSheetId="0" hidden="1">Flux!$A$1:$M$40</definedName>
    <definedName name="_xlnm._FilterDatabase" localSheetId="5" hidden="1">InterFAC!$A$1:$E$17</definedName>
    <definedName name="_xlnm._FilterDatabase" localSheetId="2" hidden="1">InterPEC!$A$1:$E$25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3" l="1"/>
  <c r="A28" i="3"/>
  <c r="A15" i="1"/>
  <c r="A16" i="1"/>
  <c r="D6" i="10"/>
  <c r="D8" i="10"/>
  <c r="D21" i="10"/>
  <c r="D40" i="10"/>
  <c r="D39" i="10"/>
  <c r="D38" i="10"/>
  <c r="D37" i="10"/>
  <c r="D36" i="10"/>
  <c r="D35" i="10"/>
  <c r="D28" i="10"/>
  <c r="D23" i="10"/>
  <c r="D22" i="10"/>
  <c r="D20" i="10"/>
  <c r="D19" i="10"/>
  <c r="D18" i="10"/>
  <c r="D17" i="10"/>
  <c r="D16" i="10"/>
  <c r="D7" i="10"/>
  <c r="D9" i="10"/>
  <c r="D10" i="10"/>
  <c r="D11" i="10"/>
  <c r="M17" i="10"/>
  <c r="M16" i="10"/>
  <c r="L16" i="10" a="1"/>
  <c r="L16" i="10"/>
  <c r="M37" i="10"/>
  <c r="L37" i="10" a="1"/>
  <c r="L37" i="10"/>
  <c r="M36" i="10"/>
  <c r="L40" i="10" a="1"/>
  <c r="L40" i="10"/>
  <c r="L36" i="10" a="1"/>
  <c r="L36" i="10"/>
  <c r="M28" i="10"/>
  <c r="J18" i="10" a="1"/>
  <c r="J19" i="10"/>
  <c r="M19" i="10"/>
  <c r="J20" i="10"/>
  <c r="M20" i="10"/>
  <c r="J21" i="10"/>
  <c r="M21" i="10"/>
  <c r="J22" i="10"/>
  <c r="M22" i="10"/>
  <c r="J23" i="10"/>
  <c r="M23" i="10"/>
  <c r="J18" i="10"/>
  <c r="M18" i="10"/>
  <c r="J6" i="10" a="1"/>
  <c r="J11" i="10"/>
  <c r="M11" i="10"/>
  <c r="J10" i="10"/>
  <c r="M10" i="10"/>
  <c r="J9" i="10"/>
  <c r="M9" i="10"/>
  <c r="J8" i="10"/>
  <c r="M8" i="10"/>
  <c r="J7" i="10"/>
  <c r="M7" i="10"/>
  <c r="J6" i="10"/>
  <c r="M6" i="10"/>
  <c r="L17" i="10" a="1"/>
  <c r="L17" i="10"/>
  <c r="A15" i="7"/>
  <c r="A11" i="7"/>
  <c r="A10" i="7"/>
  <c r="A9" i="7"/>
  <c r="A8" i="7"/>
  <c r="A7" i="7"/>
  <c r="A6" i="7"/>
  <c r="A5" i="7"/>
  <c r="A21" i="6"/>
  <c r="A17" i="5"/>
  <c r="A27" i="3"/>
  <c r="A25" i="2"/>
  <c r="L39" i="10" a="1"/>
  <c r="L39" i="10"/>
  <c r="L38" i="10" a="1"/>
  <c r="L38" i="10"/>
  <c r="A11" i="5"/>
  <c r="A10" i="5"/>
  <c r="A9" i="5"/>
  <c r="A8" i="5"/>
  <c r="A7" i="5"/>
  <c r="A6" i="5"/>
  <c r="A5" i="5"/>
  <c r="A15" i="4"/>
  <c r="A8" i="4"/>
  <c r="A11" i="4"/>
  <c r="A10" i="4"/>
  <c r="A9" i="4"/>
  <c r="A7" i="4"/>
  <c r="A6" i="4"/>
  <c r="A5" i="4"/>
  <c r="A15" i="3"/>
  <c r="A11" i="3"/>
  <c r="A10" i="3"/>
  <c r="A8" i="3"/>
  <c r="A7" i="3"/>
  <c r="A6" i="3"/>
  <c r="A5" i="3"/>
  <c r="A19" i="2"/>
  <c r="A5" i="6"/>
  <c r="A9" i="3"/>
  <c r="A9" i="2"/>
  <c r="A16" i="2"/>
  <c r="A15" i="2"/>
  <c r="A10" i="2"/>
  <c r="A8" i="2"/>
  <c r="A7" i="2"/>
  <c r="A6" i="2"/>
  <c r="A5" i="2"/>
  <c r="A37" i="1"/>
  <c r="A36" i="1"/>
  <c r="A35" i="1"/>
  <c r="A34" i="1"/>
  <c r="A32" i="1"/>
  <c r="A31" i="1"/>
  <c r="A30" i="1"/>
  <c r="A28" i="1"/>
  <c r="A27" i="1"/>
  <c r="A26" i="1"/>
  <c r="A24" i="1"/>
  <c r="A23" i="1"/>
  <c r="A22" i="1"/>
  <c r="A20" i="1"/>
  <c r="A19" i="1"/>
  <c r="A18" i="1"/>
  <c r="A8" i="1"/>
  <c r="A7" i="1"/>
  <c r="A5" i="1"/>
  <c r="E6" i="2"/>
  <c r="E7" i="2"/>
  <c r="C6" i="2" a="1"/>
  <c r="C7" i="2"/>
  <c r="C6" i="2"/>
  <c r="C8" i="2"/>
  <c r="E8" i="2"/>
  <c r="C9" i="2" a="1"/>
  <c r="C9" i="2"/>
  <c r="E9" i="2"/>
  <c r="C10" i="2" a="1"/>
  <c r="C10" i="2"/>
  <c r="E10" i="2"/>
  <c r="E15" i="2"/>
  <c r="C15" i="2" a="1"/>
  <c r="C15" i="2"/>
  <c r="C16" i="2"/>
  <c r="E16" i="2"/>
  <c r="C19" i="2" a="1"/>
  <c r="C19" i="2"/>
  <c r="E19" i="2"/>
  <c r="E6" i="3"/>
  <c r="E7" i="3"/>
  <c r="C6" i="3" a="1"/>
  <c r="C7" i="3"/>
  <c r="C6" i="3"/>
  <c r="C8" i="3"/>
  <c r="E8" i="3"/>
  <c r="C11" i="3" a="1"/>
  <c r="C11" i="3"/>
  <c r="E11" i="3"/>
  <c r="C9" i="3" a="1"/>
  <c r="C9" i="3"/>
  <c r="C10" i="3"/>
  <c r="E10" i="3"/>
  <c r="C15" i="3" a="1"/>
  <c r="C15" i="3"/>
  <c r="E15" i="3"/>
  <c r="C27" i="3" a="1"/>
  <c r="C27" i="3"/>
  <c r="E6" i="4"/>
  <c r="E7" i="4"/>
  <c r="D6" i="4" a="1"/>
  <c r="D7" i="4"/>
  <c r="D6" i="4"/>
  <c r="D8" i="4"/>
  <c r="E8" i="4"/>
  <c r="D9" i="4" a="1"/>
  <c r="D9" i="4"/>
  <c r="E9" i="4"/>
  <c r="D10" i="4" a="1"/>
  <c r="D10" i="4"/>
  <c r="E10" i="4"/>
  <c r="D11" i="4" a="1"/>
  <c r="D11" i="4"/>
  <c r="E11" i="4"/>
  <c r="D15" i="4" a="1"/>
  <c r="D15" i="4"/>
  <c r="E15" i="4"/>
  <c r="E6" i="5"/>
  <c r="E7" i="5"/>
  <c r="D6" i="5" a="1"/>
  <c r="D7" i="5"/>
  <c r="D6" i="5"/>
  <c r="D8" i="5"/>
  <c r="E8" i="5"/>
  <c r="D9" i="5" a="1"/>
  <c r="D9" i="5"/>
  <c r="E9" i="5"/>
  <c r="D10" i="5" a="1"/>
  <c r="D10" i="5"/>
  <c r="E10" i="5"/>
  <c r="D11" i="5" a="1"/>
  <c r="D11" i="5"/>
  <c r="E11" i="5"/>
  <c r="E6" i="6"/>
  <c r="E7" i="6"/>
  <c r="D6" i="6" a="1"/>
  <c r="D7" i="6"/>
  <c r="D6" i="6"/>
  <c r="D8" i="6"/>
  <c r="E8" i="6"/>
  <c r="D9" i="6" a="1"/>
  <c r="D9" i="6"/>
  <c r="E9" i="6"/>
  <c r="D10" i="6" a="1"/>
  <c r="D10" i="6"/>
  <c r="E10" i="6"/>
  <c r="D11" i="6" a="1"/>
  <c r="D11" i="6"/>
  <c r="E11" i="6"/>
  <c r="D15" i="6" a="1"/>
  <c r="D15" i="6"/>
  <c r="E15" i="6"/>
  <c r="E6" i="7"/>
  <c r="E7" i="7"/>
  <c r="D6" i="7" a="1"/>
  <c r="D7" i="7"/>
  <c r="D6" i="7"/>
  <c r="D8" i="7"/>
  <c r="E8" i="7"/>
  <c r="E9" i="7"/>
  <c r="D9" i="7" a="1"/>
  <c r="D9" i="7"/>
  <c r="D10" i="7"/>
  <c r="E10" i="7"/>
  <c r="D11" i="7" a="1"/>
  <c r="D11" i="7"/>
  <c r="E11" i="7"/>
  <c r="J28" i="10"/>
  <c r="E8" i="1"/>
  <c r="D8" i="1"/>
  <c r="D5" i="1"/>
  <c r="D7" i="1"/>
  <c r="L28" i="10" a="1"/>
  <c r="L28" i="10"/>
  <c r="L35" i="10" a="1"/>
  <c r="L35" i="10"/>
  <c r="J35" i="10" a="1"/>
  <c r="J35" i="10"/>
  <c r="I28" i="10" a="1"/>
  <c r="I28" i="10"/>
  <c r="I18" i="10" a="1"/>
  <c r="I18" i="10"/>
  <c r="I19" i="10"/>
  <c r="I20" i="10"/>
  <c r="I21" i="10"/>
  <c r="I22" i="10"/>
  <c r="I23" i="10"/>
  <c r="I6" i="10" a="1"/>
  <c r="I6" i="10"/>
  <c r="I7" i="10"/>
  <c r="I8" i="10"/>
  <c r="I9" i="10"/>
  <c r="I10" i="10"/>
  <c r="I11" i="10"/>
  <c r="L23" i="10" a="1"/>
  <c r="L23" i="10"/>
  <c r="L18" i="10" a="1"/>
  <c r="L18" i="10"/>
  <c r="L19" i="10"/>
  <c r="L20" i="10"/>
  <c r="L21" i="10"/>
  <c r="L22" i="10"/>
  <c r="L6" i="10" a="1"/>
  <c r="L6" i="10"/>
  <c r="L7" i="10"/>
  <c r="L8" i="10"/>
  <c r="L9" i="10"/>
  <c r="L10" i="10"/>
  <c r="L11" i="10"/>
  <c r="D5" i="7" a="1"/>
  <c r="D5" i="7"/>
  <c r="D21" i="6" a="1"/>
  <c r="D21" i="6"/>
  <c r="D5" i="6" a="1"/>
  <c r="D5" i="6"/>
  <c r="D17" i="5" a="1"/>
  <c r="D17" i="5"/>
  <c r="D5" i="5" a="1"/>
  <c r="D5" i="5"/>
  <c r="D5" i="4" a="1"/>
  <c r="D5" i="4"/>
  <c r="C21" i="3" a="1"/>
  <c r="C21" i="3"/>
  <c r="C5" i="3" a="1"/>
  <c r="C5" i="3"/>
  <c r="C5" i="2" a="1"/>
  <c r="C5" i="2"/>
  <c r="D34" i="1" a="1"/>
  <c r="D34" i="1"/>
  <c r="D35" i="1"/>
  <c r="D36" i="1"/>
  <c r="D37" i="1"/>
  <c r="D30" i="1" a="1"/>
  <c r="D30" i="1"/>
  <c r="D31" i="1"/>
  <c r="D32" i="1"/>
  <c r="D26" i="1" a="1"/>
  <c r="D26" i="1"/>
  <c r="D27" i="1"/>
  <c r="D28" i="1"/>
  <c r="D22" i="1" a="1"/>
  <c r="D22" i="1"/>
  <c r="D23" i="1"/>
  <c r="D24" i="1"/>
  <c r="D18" i="1" a="1"/>
  <c r="D18" i="1"/>
  <c r="D19" i="1"/>
  <c r="D20" i="1"/>
  <c r="D15" i="1" a="1"/>
  <c r="D15" i="1"/>
  <c r="D16" i="1"/>
  <c r="E21" i="6"/>
  <c r="E15" i="7"/>
  <c r="E21" i="3"/>
  <c r="E5" i="7"/>
  <c r="E5" i="6"/>
  <c r="E5" i="5"/>
  <c r="E5" i="4"/>
  <c r="E9" i="3"/>
  <c r="E5" i="3"/>
  <c r="E5" i="2"/>
  <c r="E37" i="1"/>
  <c r="E36" i="1"/>
  <c r="E35" i="1"/>
  <c r="E34" i="1"/>
  <c r="E32" i="1"/>
  <c r="E31" i="1"/>
  <c r="E30" i="1"/>
  <c r="E28" i="1"/>
  <c r="E27" i="1"/>
  <c r="E26" i="1"/>
  <c r="E15" i="1"/>
  <c r="E16" i="1"/>
  <c r="E7" i="1"/>
  <c r="E5" i="1"/>
  <c r="E24" i="1"/>
  <c r="E23" i="1"/>
  <c r="E22" i="1"/>
  <c r="E19" i="1"/>
  <c r="E20" i="1"/>
  <c r="E18" i="1"/>
</calcChain>
</file>

<file path=xl/sharedStrings.xml><?xml version="1.0" encoding="utf-8"?>
<sst xmlns="http://schemas.openxmlformats.org/spreadsheetml/2006/main" count="409" uniqueCount="98">
  <si>
    <t>Description</t>
  </si>
  <si>
    <t>Message d'erreur</t>
  </si>
  <si>
    <t>Erreur technique inatendue</t>
  </si>
  <si>
    <t>Message d'erreur non explicite</t>
  </si>
  <si>
    <t>Aucun</t>
  </si>
  <si>
    <t>Champs</t>
  </si>
  <si>
    <t>MotifRenouvellement</t>
  </si>
  <si>
    <t>Identification</t>
  </si>
  <si>
    <t>NomNorme</t>
  </si>
  <si>
    <t>VersionNorme</t>
  </si>
  <si>
    <t>NomEditeur</t>
  </si>
  <si>
    <t>NirBenef</t>
  </si>
  <si>
    <t>NomBenef</t>
  </si>
  <si>
    <t>RangNaissance</t>
  </si>
  <si>
    <t>NSSOuvrantDroit</t>
  </si>
  <si>
    <t>IdentifiantOperateur</t>
  </si>
  <si>
    <t>NumDossierPS</t>
  </si>
  <si>
    <t>PrixSansRemiseTTC</t>
  </si>
  <si>
    <t>MontantRemise</t>
  </si>
  <si>
    <t>PrixAvecRemiseTTC</t>
  </si>
  <si>
    <t>Identifiant</t>
  </si>
  <si>
    <t>LibellePrestation</t>
  </si>
  <si>
    <t>Spécialité</t>
  </si>
  <si>
    <t>Unmarshalling Error: cvc-datatype-valid.1.2.1: '' is not a valid value for 'integer'</t>
  </si>
  <si>
    <t>Unmarshalling Error: null</t>
  </si>
  <si>
    <t>PrestationAudio/PrestationAdaptationEtSuivi(1,2)</t>
  </si>
  <si>
    <t>PrestationAudio/PrestationSuivi(0,2)</t>
  </si>
  <si>
    <t>Message d'erreur attendu (balise obligatoire)</t>
  </si>
  <si>
    <t>Message d'erreur non attendu (balise facultative)</t>
  </si>
  <si>
    <t>Message d'erreur conditionel (balise complémentaire)</t>
  </si>
  <si>
    <t>Anomalie de contrôle du caractère obligatoire</t>
  </si>
  <si>
    <t>PrestationAudio/AideAuditive(1,2)</t>
  </si>
  <si>
    <t>PrestationAudio/PrestationAdaptation(0,2)</t>
  </si>
  <si>
    <t>BaseRemboursementRO</t>
  </si>
  <si>
    <t>TauxRO</t>
  </si>
  <si>
    <t>MontantRO</t>
  </si>
  <si>
    <t>MontantTotalAMO</t>
  </si>
  <si>
    <t>RemboursementPrestationAudioAMO(1)</t>
  </si>
  <si>
    <t>Autre anomalies</t>
  </si>
  <si>
    <t>NomLogiciel</t>
  </si>
  <si>
    <t>VersionLogiciel</t>
  </si>
  <si>
    <t>NumDossierAMC</t>
  </si>
  <si>
    <t>Lorsque l'on renseigne un numero de dossier AMC non rattaché à une PEC pour le flux INTERPEC , pas de message d'erreur retourné. La PEC semble être identifié uniquement par numAMC,FinessPS et numDossierS</t>
  </si>
  <si>
    <t>MotifAnnulation</t>
  </si>
  <si>
    <t>Erreur technique inattendue</t>
  </si>
  <si>
    <t>NumFacture</t>
  </si>
  <si>
    <t>Etat</t>
  </si>
  <si>
    <t xml:space="preserve">NumDossierAMC </t>
  </si>
  <si>
    <t>Anomalie de formattage</t>
  </si>
  <si>
    <t>Anomalie de format</t>
  </si>
  <si>
    <t>Anomalie de structure</t>
  </si>
  <si>
    <t>Cas de tests</t>
  </si>
  <si>
    <t>Numéro du cas de tests</t>
  </si>
  <si>
    <t>Pas d'erreurs détecté lorsqu'on envoit plus que le nombre maximum de creation de PEC établis pour un GA et pour un même bénéficiaire</t>
  </si>
  <si>
    <t>Libelle/ Mantis</t>
  </si>
  <si>
    <t>KO</t>
  </si>
  <si>
    <t>?</t>
  </si>
  <si>
    <t>Lorsque l'on renseigne un numero de dossier AMC non rattaché à une PEC pour le flux ANNULPEC , pas de message d'erreur retourné. La PEC semble être identifié uniquement par numAMC,FinessPS et numDossierS</t>
  </si>
  <si>
    <t>Verification de l'unicité de l'identification technique pour le flux CreerPEC</t>
  </si>
  <si>
    <t>Vérification de la structure du flux ETATPEC (Réponse CREERPEC)- cas passant</t>
  </si>
  <si>
    <t>Une même PEC peut être créer avec la même identificationt technique</t>
  </si>
  <si>
    <t>Verification de l'identification  partielle de la PEC pour le flux InterPEC</t>
  </si>
  <si>
    <t>Verification de l'identification  partielle de la PEC pour le flux AnnulPEC</t>
  </si>
  <si>
    <t>Vérification valorisation - appareil CBP - GA non TPG - PS CBP TPG (Sans solution bouchon)</t>
  </si>
  <si>
    <t>Vérification valorisation - appareil TPG - GA TPG - PS CBP et TPG =&gt; NON TESTABLE  pour le moment</t>
  </si>
  <si>
    <t>Libelle Mantis</t>
  </si>
  <si>
    <t xml:space="preserve">[AudioAMC] Test des flux de creerPEC : Message d'erreur non explicite </t>
  </si>
  <si>
    <t>[AudioAMC] Anomalie dans la structure du flux de retour ETATPEC</t>
  </si>
  <si>
    <t>[AudioAMC] Prise en compte de la mauvaise date lors de l'envoi du flux CreerPEC</t>
  </si>
  <si>
    <t>[AudioAMC] Test des flux audioAMC : Flux passant lorsque des balises obligatoires sont manquantes</t>
  </si>
  <si>
    <t>[AudioAMC] Test de flux de création de PEC : Flux passant après avoir fait 3 création de PEC similaire</t>
  </si>
  <si>
    <t>[AudioAMC] CreerPEC GA CIPRES : "Cas non traitable dans CBPEC. Veuillez contacter l'assureur pour réaliser la PEC"</t>
  </si>
  <si>
    <t>Priorite</t>
  </si>
  <si>
    <t>P2-normale</t>
  </si>
  <si>
    <t>État</t>
  </si>
  <si>
    <t>Mis à jour</t>
  </si>
  <si>
    <t>Build LOT5 Audio</t>
  </si>
  <si>
    <t>Catégorie</t>
  </si>
  <si>
    <t>2017-06-19</t>
  </si>
  <si>
    <t>2017-06-21</t>
  </si>
  <si>
    <t>Pris en charge</t>
  </si>
  <si>
    <t>Date de soumission</t>
  </si>
  <si>
    <t>2017-06-30</t>
  </si>
  <si>
    <t>2017-07-06</t>
  </si>
  <si>
    <t>2017-07-10</t>
  </si>
  <si>
    <t>2017-06-20</t>
  </si>
  <si>
    <t>2017-07-11</t>
  </si>
  <si>
    <t>2017-06-22</t>
  </si>
  <si>
    <t>2017-06-23</t>
  </si>
  <si>
    <t>2017-06-24</t>
  </si>
  <si>
    <t>2017-06-26</t>
  </si>
  <si>
    <t>[AudioAMC] Identification partielle de la PEC</t>
  </si>
  <si>
    <t>[AudioAMC] Test des flux de creation de PEC : Pas d'unicité pour l'identification technique</t>
  </si>
  <si>
    <t>Ouvert</t>
  </si>
  <si>
    <t>=DATEDIF(C5;AUJOURDHUI();"d")&gt;SI($F5="P0-urgente";3;SI($F5="P1-élevée";7;SI($F5="P2-normale";14)))</t>
  </si>
  <si>
    <t>=SI($F1048576="P0-urgente";3;SI($F1048576="P1-élevée";7;SI($F1048576="P2-normale";14)))/2</t>
  </si>
  <si>
    <t>=AUJOURDHUI()-(SI($F$5="P0-urgente";3;SI($F$5="P1-élevée";7;SI($F$5="P2-normale";14))))&gt;$C$5</t>
  </si>
  <si>
    <t>Dernière mise à jour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</si>
</sst>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color theme="0"/>
      <name val="Century Gothic"/>
      <family val="2"/>
    </font>
    <font>
      <b/>
      <sz val="11"/>
      <color theme="1"/>
      <name val="Century Gothic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4" fillId="10" borderId="6" applyNumberFormat="0" applyAlignment="0" applyProtection="0"/>
    <xf numFmtId="0" fontId="15" fillId="11" borderId="7" applyNumberFormat="0" applyAlignment="0" applyProtection="0"/>
    <xf numFmtId="0" fontId="16" fillId="11" borderId="6" applyNumberFormat="0" applyAlignment="0" applyProtection="0"/>
    <xf numFmtId="0" fontId="17" fillId="0" borderId="8" applyNumberFormat="0" applyFill="0" applyAlignment="0" applyProtection="0"/>
    <xf numFmtId="0" fontId="18" fillId="12" borderId="9" applyNumberFormat="0" applyAlignment="0" applyProtection="0"/>
    <xf numFmtId="0" fontId="19" fillId="0" borderId="0" applyNumberFormat="0" applyFill="0" applyBorder="0" applyAlignment="0" applyProtection="0"/>
    <xf numFmtId="0" fontId="1" fillId="13" borderId="10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97">
    <xf numFmtId="0" fontId="0" fillId="0" borderId="0" xfId="0"/>
    <xf numFmtId="0" fontId="4" fillId="6" borderId="0" xfId="0" applyFont="1" applyFill="1"/>
    <xf numFmtId="0" fontId="2" fillId="3" borderId="0" xfId="2"/>
    <xf numFmtId="0" fontId="1" fillId="2" borderId="0" xfId="1"/>
    <xf numFmtId="0" fontId="0" fillId="2" borderId="0" xfId="1" applyFont="1"/>
    <xf numFmtId="0" fontId="4" fillId="4" borderId="0" xfId="0" applyFont="1" applyFill="1" applyBorder="1" applyAlignment="1">
      <alignment horizontal="center" vertical="center"/>
    </xf>
    <xf numFmtId="0" fontId="2" fillId="3" borderId="2" xfId="2" applyBorder="1"/>
    <xf numFmtId="0" fontId="4" fillId="0" borderId="2" xfId="0" applyFont="1" applyBorder="1"/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vertical="top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0" fillId="0" borderId="0" xfId="0"/>
    <xf numFmtId="0" fontId="4" fillId="0" borderId="0" xfId="0" applyFont="1" applyBorder="1" applyAlignment="1">
      <alignment vertical="top"/>
    </xf>
    <xf numFmtId="0" fontId="4" fillId="0" borderId="0" xfId="0" applyFont="1"/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vertical="top"/>
    </xf>
    <xf numFmtId="0" fontId="0" fillId="0" borderId="0" xfId="0"/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4" fillId="2" borderId="0" xfId="1" applyFont="1"/>
    <xf numFmtId="0" fontId="5" fillId="3" borderId="2" xfId="2" applyFont="1" applyBorder="1"/>
    <xf numFmtId="0" fontId="2" fillId="3" borderId="0" xfId="2" applyAlignment="1">
      <alignment horizontal="center"/>
    </xf>
    <xf numFmtId="0" fontId="4" fillId="5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4" fillId="0" borderId="0" xfId="0" applyFont="1"/>
    <xf numFmtId="0" fontId="2" fillId="3" borderId="2" xfId="2" applyBorder="1" applyAlignment="1">
      <alignment horizontal="center"/>
    </xf>
    <xf numFmtId="0" fontId="4" fillId="6" borderId="0" xfId="0" applyFont="1" applyFill="1" applyAlignment="1">
      <alignment horizontal="center"/>
    </xf>
    <xf numFmtId="0" fontId="1" fillId="2" borderId="0" xfId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4" borderId="0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2" fillId="3" borderId="2" xfId="2" applyBorder="1" applyAlignment="1">
      <alignment horizontal="left"/>
    </xf>
    <xf numFmtId="0" fontId="4" fillId="6" borderId="0" xfId="0" applyFont="1" applyFill="1" applyAlignment="1">
      <alignment horizontal="left"/>
    </xf>
    <xf numFmtId="0" fontId="1" fillId="2" borderId="0" xfId="1" applyAlignment="1">
      <alignment horizontal="left"/>
    </xf>
    <xf numFmtId="0" fontId="0" fillId="0" borderId="0" xfId="0" applyAlignment="1">
      <alignment horizontal="left"/>
    </xf>
    <xf numFmtId="0" fontId="2" fillId="3" borderId="0" xfId="2" applyAlignment="1">
      <alignment horizontal="center" wrapText="1"/>
    </xf>
    <xf numFmtId="0" fontId="5" fillId="3" borderId="0" xfId="2" applyFont="1" applyAlignment="1">
      <alignment horizontal="center"/>
    </xf>
    <xf numFmtId="0" fontId="5" fillId="3" borderId="2" xfId="2" applyFont="1" applyBorder="1" applyAlignment="1">
      <alignment horizontal="center"/>
    </xf>
    <xf numFmtId="0" fontId="4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vertical="top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  <xf numFmtId="0" fontId="2" fillId="3" borderId="0" xfId="2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2" fillId="3" borderId="2" xfId="2" applyNumberFormat="1" applyBorder="1"/>
    <xf numFmtId="0" fontId="2" fillId="3" borderId="2" xfId="2" applyNumberFormat="1" applyBorder="1" applyAlignment="1">
      <alignment horizontal="center"/>
    </xf>
    <xf numFmtId="0" fontId="4" fillId="0" borderId="2" xfId="0" applyNumberFormat="1" applyFont="1" applyBorder="1"/>
    <xf numFmtId="0" fontId="4" fillId="6" borderId="0" xfId="0" applyNumberFormat="1" applyFont="1" applyFill="1"/>
    <xf numFmtId="0" fontId="4" fillId="6" borderId="0" xfId="0" applyNumberFormat="1" applyFont="1" applyFill="1" applyAlignment="1">
      <alignment horizontal="center"/>
    </xf>
    <xf numFmtId="0" fontId="4" fillId="2" borderId="0" xfId="1" applyNumberFormat="1" applyFont="1"/>
    <xf numFmtId="0" fontId="4" fillId="2" borderId="0" xfId="1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2" fillId="3" borderId="0" xfId="2" applyNumberFormat="1"/>
    <xf numFmtId="0" fontId="0" fillId="0" borderId="0" xfId="0" applyNumberFormat="1" applyAlignment="1">
      <alignment horizontal="center"/>
    </xf>
    <xf numFmtId="0" fontId="4" fillId="0" borderId="0" xfId="0" quotePrefix="1" applyNumberFormat="1" applyFont="1"/>
    <xf numFmtId="0" fontId="4" fillId="0" borderId="0" xfId="0" applyNumberFormat="1" applyFont="1" applyBorder="1" applyAlignment="1">
      <alignment vertical="top"/>
    </xf>
    <xf numFmtId="0" fontId="4" fillId="36" borderId="0" xfId="1" applyNumberFormat="1" applyFont="1" applyFill="1"/>
    <xf numFmtId="0" fontId="4" fillId="36" borderId="0" xfId="1" applyNumberFormat="1" applyFont="1" applyFill="1" applyAlignment="1">
      <alignment horizontal="center"/>
    </xf>
    <xf numFmtId="0" fontId="4" fillId="36" borderId="0" xfId="0" applyNumberFormat="1" applyFont="1" applyFill="1"/>
    <xf numFmtId="0" fontId="4" fillId="36" borderId="0" xfId="0" applyNumberFormat="1" applyFont="1" applyFill="1" applyAlignment="1">
      <alignment horizontal="center"/>
    </xf>
  </cellXfs>
  <cellStyles count="45">
    <cellStyle name="20 % - Accent1" xfId="24" builtinId="30" customBuiltin="1"/>
    <cellStyle name="20 % - Accent2" xfId="28" builtinId="34" customBuiltin="1"/>
    <cellStyle name="20 % - Accent3" xfId="32" builtinId="38" customBuiltin="1"/>
    <cellStyle name="20 % - Accent4" xfId="36" builtinId="42" customBuiltin="1"/>
    <cellStyle name="20 % - Accent5" xfId="39" builtinId="46" customBuiltin="1"/>
    <cellStyle name="20 % - Accent6" xfId="42" builtinId="50" customBuiltin="1"/>
    <cellStyle name="40 % - Accent1" xfId="25" builtinId="31" customBuiltin="1"/>
    <cellStyle name="40 % - Accent2" xfId="29" builtinId="35" customBuiltin="1"/>
    <cellStyle name="40 % - Accent3" xfId="33" builtinId="39" customBuiltin="1"/>
    <cellStyle name="40 % - Accent4" xfId="1" builtinId="43" customBuiltin="1"/>
    <cellStyle name="40 % - Accent5" xfId="40" builtinId="47" customBuiltin="1"/>
    <cellStyle name="40 % - Accent6" xfId="43" builtinId="51" customBuiltin="1"/>
    <cellStyle name="60 % - Accent1" xfId="26" builtinId="32" customBuiltin="1"/>
    <cellStyle name="60 % - Accent2" xfId="30" builtinId="36" customBuiltin="1"/>
    <cellStyle name="60 % - Accent3" xfId="34" builtinId="40" customBuiltin="1"/>
    <cellStyle name="60 % - Accent4" xfId="37" builtinId="44" customBuiltin="1"/>
    <cellStyle name="60 % - Accent5" xfId="41" builtinId="48" customBuiltin="1"/>
    <cellStyle name="60 % - Accent6" xfId="44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8" builtinId="45" customBuiltin="1"/>
    <cellStyle name="Accent6" xfId="2" builtinId="49" customBuiltin="1"/>
    <cellStyle name="Avertissement" xfId="19" builtinId="11" customBuiltin="1"/>
    <cellStyle name="Calcul" xfId="16" builtinId="22" customBuiltin="1"/>
    <cellStyle name="Cellule liée" xfId="17" builtinId="24" customBuiltin="1"/>
    <cellStyle name="Entrée" xfId="14" builtinId="20" customBuiltin="1"/>
    <cellStyle name="Excel Built-in Normal" xfId="3"/>
    <cellStyle name="Insatisfaisant" xfId="12" builtinId="27" customBuiltin="1"/>
    <cellStyle name="Neutre" xfId="13" builtinId="28" customBuiltin="1"/>
    <cellStyle name="Normal" xfId="0" builtinId="0"/>
    <cellStyle name="Normal 2" xfId="4"/>
    <cellStyle name="Normal 3" xfId="5"/>
    <cellStyle name="Note" xfId="20" builtinId="10" customBuiltin="1"/>
    <cellStyle name="Satisfaisant" xfId="11" builtinId="26" customBuiltin="1"/>
    <cellStyle name="Sortie" xfId="15" builtinId="21" customBuiltin="1"/>
    <cellStyle name="Texte explicatif" xfId="21" builtinId="53" customBuiltin="1"/>
    <cellStyle name="Titre" xfId="6" builtinId="15" customBuiltin="1"/>
    <cellStyle name="Titre 1" xfId="7" builtinId="16" customBuiltin="1"/>
    <cellStyle name="Titre 2" xfId="8" builtinId="17" customBuiltin="1"/>
    <cellStyle name="Titre 3" xfId="9" builtinId="18" customBuiltin="1"/>
    <cellStyle name="Titre 4" xfId="10" builtinId="19" customBuiltin="1"/>
    <cellStyle name="Total" xfId="22" builtinId="25" customBuiltin="1"/>
    <cellStyle name="Vérification" xfId="18" builtinId="23" customBuiltin="1"/>
  </cellStyles>
  <dxfs count="7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Style de tableau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\\domcbp01\CBP_FICHIERS$\sbejaoui\SoapUI_AudioAMC\AudioAMC_Tests_des_balises_obligatoires_et_formats_fina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  CREERPEC!L110C7:L112C7" advise="1">
            <x14:values rows="3"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110C7:L112C7" advise="1"/>
        </mc:Fallback>
      </mc:AlternateContent>
      <mc:AlternateContent xmlns:mc="http://schemas.openxmlformats.org/markup-compatibility/2006">
        <mc:Choice Requires="x14">
          <x14:oleItem name="!  CREERPEC!L122C7:L124C7" advise="1">
            <x14:values rows="3"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122C7:L124C7" advise="1"/>
        </mc:Fallback>
      </mc:AlternateContent>
      <mc:AlternateContent xmlns:mc="http://schemas.openxmlformats.org/markup-compatibility/2006">
        <mc:Choice Requires="x14">
          <x14:oleItem name="!  CREERPEC!L132C7:L135C7" advise="1">
            <x14:values rows="4"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132C7:L135C7" advise="1"/>
        </mc:Fallback>
      </mc:AlternateContent>
      <mc:AlternateContent xmlns:mc="http://schemas.openxmlformats.org/markup-compatibility/2006">
        <mc:Choice Requires="x14">
          <x14:oleItem name="!  CREERPEC!L3C5" advise="1">
            <x14:values>
              <value t="str">
                <val>KO</val>
              </value>
            </x14:values>
          </x14:oleItem>
        </mc:Choice>
        <mc:Fallback>
          <oleItem name="!  CREERPEC!L3C5" advise="1"/>
        </mc:Fallback>
      </mc:AlternateContent>
      <mc:AlternateContent xmlns:mc="http://schemas.openxmlformats.org/markup-compatibility/2006">
        <mc:Choice Requires="x14">
          <x14:oleItem name="!  CREERPEC!L53C7:L54C7" advise="1">
            <x14:values rows="2"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53C7:L54C7" advise="1"/>
        </mc:Fallback>
      </mc:AlternateContent>
      <mc:AlternateContent xmlns:mc="http://schemas.openxmlformats.org/markup-compatibility/2006">
        <mc:Choice Requires="x14">
          <x14:oleItem name="!  CREERPEC!L85C7:L87C7" advise="1">
            <x14:values rows="3"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85C7:L87C7" advise="1"/>
        </mc:Fallback>
      </mc:AlternateContent>
      <mc:AlternateContent xmlns:mc="http://schemas.openxmlformats.org/markup-compatibility/2006">
        <mc:Choice Requires="x14">
          <x14:oleItem name="!  CREERPEC!L98C7:L100C7" advise="1">
            <x14:values rows="3"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  CREERPEC!L98C7:L100C7" advise="1"/>
        </mc:Fallback>
      </mc:AlternateContent>
      <mc:AlternateContent xmlns:mc="http://schemas.openxmlformats.org/markup-compatibility/2006">
        <mc:Choice Requires="x14">
          <x14:oleItem name="!ANNULFAC!L15C5" advise="1">
            <x14:values>
              <value t="str">
                <val>OK</val>
              </value>
            </x14:values>
          </x14:oleItem>
        </mc:Choice>
        <mc:Fallback>
          <oleItem name="!ANNULFAC!L15C5" advise="1"/>
        </mc:Fallback>
      </mc:AlternateContent>
      <mc:AlternateContent xmlns:mc="http://schemas.openxmlformats.org/markup-compatibility/2006">
        <mc:Choice Requires="x14">
          <x14:oleItem name="!ANNULFAC!L20C5" advise="1">
            <x14:values>
              <value t="str">
                <val>OK</val>
              </value>
            </x14:values>
          </x14:oleItem>
        </mc:Choice>
        <mc:Fallback>
          <oleItem name="!ANNULFAC!L20C5" advise="1"/>
        </mc:Fallback>
      </mc:AlternateContent>
      <mc:AlternateContent xmlns:mc="http://schemas.openxmlformats.org/markup-compatibility/2006">
        <mc:Choice Requires="x14">
          <x14:oleItem name="!ANNULFAC!L21C5" advise="1">
            <x14:values>
              <value t="str">
                <val>OK</val>
              </value>
            </x14:values>
          </x14:oleItem>
        </mc:Choice>
        <mc:Fallback>
          <oleItem name="!ANNULFAC!L21C5" advise="1"/>
        </mc:Fallback>
      </mc:AlternateContent>
      <mc:AlternateContent xmlns:mc="http://schemas.openxmlformats.org/markup-compatibility/2006">
        <mc:Choice Requires="x14">
          <x14:oleItem name="!ANNULFAC!L29C5" advise="1">
            <x14:values>
              <value t="str">
                <val>OK</val>
              </value>
            </x14:values>
          </x14:oleItem>
        </mc:Choice>
        <mc:Fallback>
          <oleItem name="!ANNULFAC!L29C5" advise="1"/>
        </mc:Fallback>
      </mc:AlternateContent>
      <mc:AlternateContent xmlns:mc="http://schemas.openxmlformats.org/markup-compatibility/2006">
        <mc:Choice Requires="x14">
          <x14:oleItem name="!ANNULFAC!L3C5" advise="1">
            <x14:values>
              <value t="str">
                <val>KO</val>
              </value>
            </x14:values>
          </x14:oleItem>
        </mc:Choice>
        <mc:Fallback>
          <oleItem name="!ANNULFAC!L3C5" advise="1"/>
        </mc:Fallback>
      </mc:AlternateContent>
      <mc:AlternateContent xmlns:mc="http://schemas.openxmlformats.org/markup-compatibility/2006">
        <mc:Choice Requires="x14">
          <x14:oleItem name="!ANNULFAC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ANNULFAC!L8C5:L10C5" advise="1"/>
        </mc:Fallback>
      </mc:AlternateContent>
      <mc:AlternateContent xmlns:mc="http://schemas.openxmlformats.org/markup-compatibility/2006">
        <mc:Choice Requires="x14">
          <x14:oleItem name="!ANNULPEC!L15C5" advise="1">
            <x14:values>
              <value t="str">
                <val>KO</val>
              </value>
            </x14:values>
          </x14:oleItem>
        </mc:Choice>
        <mc:Fallback>
          <oleItem name="!ANNULPEC!L15C5" advise="1"/>
        </mc:Fallback>
      </mc:AlternateContent>
      <mc:AlternateContent xmlns:mc="http://schemas.openxmlformats.org/markup-compatibility/2006">
        <mc:Choice Requires="x14">
          <x14:oleItem name="!ANNULPEC!L15C5:L16C5" advise="1">
            <x14:values rows="2">
              <value t="str">
                <val>KO</val>
              </value>
              <value t="str">
                <val>OK</val>
              </value>
            </x14:values>
          </x14:oleItem>
        </mc:Choice>
        <mc:Fallback>
          <oleItem name="!ANNULPEC!L15C5:L16C5" advise="1"/>
        </mc:Fallback>
      </mc:AlternateContent>
      <mc:AlternateContent xmlns:mc="http://schemas.openxmlformats.org/markup-compatibility/2006">
        <mc:Choice Requires="x14">
          <x14:oleItem name="!ANNULPEC!L21C5" advise="1">
            <x14:values>
              <value t="str">
                <val>OK</val>
              </value>
            </x14:values>
          </x14:oleItem>
        </mc:Choice>
        <mc:Fallback>
          <oleItem name="!ANNULPEC!L21C5" advise="1"/>
        </mc:Fallback>
      </mc:AlternateContent>
      <mc:AlternateContent xmlns:mc="http://schemas.openxmlformats.org/markup-compatibility/2006">
        <mc:Choice Requires="x14">
          <x14:oleItem name="!ANNULPEC!L24C5" advise="1">
            <x14:values>
              <value t="str">
                <val>OK</val>
              </value>
            </x14:values>
          </x14:oleItem>
        </mc:Choice>
        <mc:Fallback>
          <oleItem name="!ANNULPEC!L24C5" advise="1"/>
        </mc:Fallback>
      </mc:AlternateContent>
      <mc:AlternateContent xmlns:mc="http://schemas.openxmlformats.org/markup-compatibility/2006">
        <mc:Choice Requires="x14">
          <x14:oleItem name="!ANNULPEC!L3C5" advise="1">
            <x14:values>
              <value t="str">
                <val>KO</val>
              </value>
            </x14:values>
          </x14:oleItem>
        </mc:Choice>
        <mc:Fallback>
          <oleItem name="!ANNULPEC!L3C5" advise="1"/>
        </mc:Fallback>
      </mc:AlternateContent>
      <mc:AlternateContent xmlns:mc="http://schemas.openxmlformats.org/markup-compatibility/2006">
        <mc:Choice Requires="x14">
          <x14:oleItem name="!ANNULPEC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ANNULPEC!L8C5:L10C5" advise="1"/>
        </mc:Fallback>
      </mc:AlternateContent>
      <mc:AlternateContent xmlns:mc="http://schemas.openxmlformats.org/markup-compatibility/2006">
        <mc:Choice Requires="x14">
          <x14:oleItem name="!BENEF!L15C5:L16C5" advise="1">
            <x14:values rows="2"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BENEF!L15C5:L16C5" advise="1"/>
        </mc:Fallback>
      </mc:AlternateContent>
      <mc:AlternateContent xmlns:mc="http://schemas.openxmlformats.org/markup-compatibility/2006">
        <mc:Choice Requires="x14">
          <x14:oleItem name="!BENEF!L29C5" advise="1">
            <x14:values>
              <value t="str">
                <val>OK</val>
              </value>
            </x14:values>
          </x14:oleItem>
        </mc:Choice>
        <mc:Fallback>
          <oleItem name="!BENEF!L29C5" advise="1"/>
        </mc:Fallback>
      </mc:AlternateContent>
      <mc:AlternateContent xmlns:mc="http://schemas.openxmlformats.org/markup-compatibility/2006">
        <mc:Choice Requires="x14">
          <x14:oleItem name="!BENEF!L3C5" advise="1">
            <x14:values>
              <value t="str">
                <val>KO</val>
              </value>
            </x14:values>
          </x14:oleItem>
        </mc:Choice>
        <mc:Fallback>
          <oleItem name="!BENEF!L3C5" advise="1"/>
        </mc:Fallback>
      </mc:AlternateContent>
      <mc:AlternateContent xmlns:mc="http://schemas.openxmlformats.org/markup-compatibility/2006">
        <mc:Choice Requires="x14">
          <x14:oleItem name="!BENEF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BENEF!L8C5:L10C5" advise="1"/>
        </mc:Fallback>
      </mc:AlternateContent>
      <mc:AlternateContent xmlns:mc="http://schemas.openxmlformats.org/markup-compatibility/2006">
        <mc:Choice Requires="x14">
          <x14:oleItem name="!FACPEC!L16C5" advise="1">
            <x14:values>
              <value t="str">
                <val>OK</val>
              </value>
            </x14:values>
          </x14:oleItem>
        </mc:Choice>
        <mc:Fallback>
          <oleItem name="!FACPEC!L16C5" advise="1"/>
        </mc:Fallback>
      </mc:AlternateContent>
      <mc:AlternateContent xmlns:mc="http://schemas.openxmlformats.org/markup-compatibility/2006">
        <mc:Choice Requires="x14">
          <x14:oleItem name="!FACPEC!L20C5" advise="1">
            <x14:values>
              <value t="str">
                <val>OK</val>
              </value>
            </x14:values>
          </x14:oleItem>
        </mc:Choice>
        <mc:Fallback>
          <oleItem name="!FACPEC!L20C5" advise="1"/>
        </mc:Fallback>
      </mc:AlternateContent>
      <mc:AlternateContent xmlns:mc="http://schemas.openxmlformats.org/markup-compatibility/2006">
        <mc:Choice Requires="x14">
          <x14:oleItem name="!FACPEC!L21C5" advise="1">
            <x14:values>
              <value t="str">
                <val>OK</val>
              </value>
            </x14:values>
          </x14:oleItem>
        </mc:Choice>
        <mc:Fallback>
          <oleItem name="!FACPEC!L21C5" advise="1"/>
        </mc:Fallback>
      </mc:AlternateContent>
      <mc:AlternateContent xmlns:mc="http://schemas.openxmlformats.org/markup-compatibility/2006">
        <mc:Choice Requires="x14">
          <x14:oleItem name="!FACPEC!L24C5" advise="1">
            <x14:values>
              <value t="str">
                <val>OK</val>
              </value>
            </x14:values>
          </x14:oleItem>
        </mc:Choice>
        <mc:Fallback>
          <oleItem name="!FACPEC!L24C5" advise="1"/>
        </mc:Fallback>
      </mc:AlternateContent>
      <mc:AlternateContent xmlns:mc="http://schemas.openxmlformats.org/markup-compatibility/2006">
        <mc:Choice Requires="x14">
          <x14:oleItem name="!FACPEC!L3C5" advise="1">
            <x14:values>
              <value t="str">
                <val>KO</val>
              </value>
            </x14:values>
          </x14:oleItem>
        </mc:Choice>
        <mc:Fallback>
          <oleItem name="!FACPEC!L3C5" advise="1"/>
        </mc:Fallback>
      </mc:AlternateContent>
      <mc:AlternateContent xmlns:mc="http://schemas.openxmlformats.org/markup-compatibility/2006">
        <mc:Choice Requires="x14">
          <x14:oleItem name="!FACPEC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FACPEC!L8C5:L10C5" advise="1"/>
        </mc:Fallback>
      </mc:AlternateContent>
      <mc:AlternateContent xmlns:mc="http://schemas.openxmlformats.org/markup-compatibility/2006">
        <mc:Choice Requires="x14">
          <x14:oleItem name="!FLUX!L101C1" advise="1">
            <x14:values>
              <value>
                <val>101</val>
              </value>
            </x14:values>
          </x14:oleItem>
        </mc:Choice>
        <mc:Fallback>
          <oleItem name="!FLUX!L101C1" advise="1"/>
        </mc:Fallback>
      </mc:AlternateContent>
      <mc:AlternateContent xmlns:mc="http://schemas.openxmlformats.org/markup-compatibility/2006">
        <mc:Choice Requires="x14">
          <x14:oleItem name="!FLUX!L101C3" advise="1">
            <x14:values>
              <value t="str">
                <val>[Demande annulation] Vérification de l’état de la PEC avant annulation</val>
              </value>
            </x14:values>
          </x14:oleItem>
        </mc:Choice>
        <mc:Fallback>
          <oleItem name="!FLUX!L101C3" advise="1"/>
        </mc:Fallback>
      </mc:AlternateContent>
      <mc:AlternateContent xmlns:mc="http://schemas.openxmlformats.org/markup-compatibility/2006">
        <mc:Choice Requires="x14">
          <x14:oleItem name="!FLUX!L101C4" advise="1">
            <x14:values>
              <value t="str">
                <val>KO</val>
              </value>
            </x14:values>
          </x14:oleItem>
        </mc:Choice>
        <mc:Fallback>
          <oleItem name="!FLUX!L101C4" advise="1"/>
        </mc:Fallback>
      </mc:AlternateContent>
      <mc:AlternateContent xmlns:mc="http://schemas.openxmlformats.org/markup-compatibility/2006">
        <mc:Choice Requires="x14">
          <x14:oleItem name="!FLUX!L17C1:L22C1" advise="1">
            <x14:values rows="6">
              <value>
                <val>17</val>
              </value>
              <value>
                <val>18</val>
              </value>
              <value>
                <val>19</val>
              </value>
              <value>
                <val>20</val>
              </value>
              <value>
                <val>21</val>
              </value>
              <value>
                <val>22</val>
              </value>
            </x14:values>
          </x14:oleItem>
        </mc:Choice>
        <mc:Fallback>
          <oleItem name="!FLUX!L17C1:L22C1" advise="1"/>
        </mc:Fallback>
      </mc:AlternateContent>
      <mc:AlternateContent xmlns:mc="http://schemas.openxmlformats.org/markup-compatibility/2006">
        <mc:Choice Requires="x14">
          <x14:oleItem name="!FLUX!L17C3:L22C3" advise="1">
            <x14:values rows="6">
              <value t="str">
                <val>Contrôle du formatage du flux CREERPEC</val>
              </value>
              <value t="str">
                <val>Contrôle du formatage du flux INTERPEC</val>
              </value>
              <value t="str">
                <val>Contrôle du formatage du flux ANNULPEC</val>
              </value>
              <value t="str">
                <val>Contrôle du formatage du flux FACPEC</val>
              </value>
              <value t="str">
                <val>Contrôle du formatage du flux INTERFAC</val>
              </value>
              <value t="str">
                <val>Contrôle du formatage du flux ANNULFAC</val>
              </value>
            </x14:values>
          </x14:oleItem>
        </mc:Choice>
        <mc:Fallback>
          <oleItem name="!FLUX!L17C3:L22C3" advise="1"/>
        </mc:Fallback>
      </mc:AlternateContent>
      <mc:AlternateContent xmlns:mc="http://schemas.openxmlformats.org/markup-compatibility/2006">
        <mc:Choice Requires="x14">
          <x14:oleItem name="!FLUX!L17C4:L22C4" advise="1">
            <x14:values rows="6"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FLUX!L17C4:L22C4" advise="1"/>
        </mc:Fallback>
      </mc:AlternateContent>
      <mc:AlternateContent xmlns:mc="http://schemas.openxmlformats.org/markup-compatibility/2006">
        <mc:Choice Requires="x14">
          <x14:oleItem name="!FLUX!L23C1:L28C1" advise="1">
            <x14:values rows="6">
              <value>
                <val>23</val>
              </value>
              <value>
                <val>24</val>
              </value>
              <value>
                <val>25</val>
              </value>
              <value>
                <val>26</val>
              </value>
              <value>
                <val>27</val>
              </value>
              <value>
                <val>28</val>
              </value>
            </x14:values>
          </x14:oleItem>
        </mc:Choice>
        <mc:Fallback>
          <oleItem name="!FLUX!L23C1:L28C1" advise="1"/>
        </mc:Fallback>
      </mc:AlternateContent>
      <mc:AlternateContent xmlns:mc="http://schemas.openxmlformats.org/markup-compatibility/2006">
        <mc:Choice Requires="x14">
          <x14:oleItem name="!FLUX!L23C3:L28C3" advise="1">
            <x14:values rows="6">
              <value t="str">
                <val>CREERPEC - données manquantes</val>
              </value>
              <value t="str">
                <val>INTERPEC- données manquantes</val>
              </value>
              <value t="str">
                <val>ANNULPEC- données manquantes</val>
              </value>
              <value t="str">
                <val>FACPEC- données manquantes</val>
              </value>
              <value t="str">
                <val>INTERFAC- données manquantes</val>
              </value>
              <value t="str">
                <val>ANNULFAC- données manquantes</val>
              </value>
            </x14:values>
          </x14:oleItem>
        </mc:Choice>
        <mc:Fallback>
          <oleItem name="!FLUX!L23C3:L28C3" advise="1"/>
        </mc:Fallback>
      </mc:AlternateContent>
      <mc:AlternateContent xmlns:mc="http://schemas.openxmlformats.org/markup-compatibility/2006">
        <mc:Choice Requires="x14">
          <x14:oleItem name="!FLUX!L23C4:L27C4" advise="1">
            <x14:values rows="5"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  <value t="str">
                <val>KO</val>
              </value>
            </x14:values>
          </x14:oleItem>
        </mc:Choice>
        <mc:Fallback>
          <oleItem name="!FLUX!L23C4:L27C4" advise="1"/>
        </mc:Fallback>
      </mc:AlternateContent>
      <mc:AlternateContent xmlns:mc="http://schemas.openxmlformats.org/markup-compatibility/2006">
        <mc:Choice Requires="x14">
          <x14:oleItem name="!FLUX!L28C4" advise="1">
            <x14:values>
              <value t="str">
                <val>OK</val>
              </value>
            </x14:values>
          </x14:oleItem>
        </mc:Choice>
        <mc:Fallback>
          <oleItem name="!FLUX!L28C4" advise="1"/>
        </mc:Fallback>
      </mc:AlternateContent>
      <mc:AlternateContent xmlns:mc="http://schemas.openxmlformats.org/markup-compatibility/2006">
        <mc:Choice Requires="x14">
          <x14:oleItem name="!FLUX!L98C3" advise="1">
            <x14:values>
              <value t="str">
                <val>Vérification du nombre de demande maximum pour le triplet AMC/Bénéficiaire/PS sur l’intervalle défini par l’AMC</val>
              </value>
            </x14:values>
          </x14:oleItem>
        </mc:Choice>
        <mc:Fallback>
          <oleItem name="!FLUX!L98C3" advise="1"/>
        </mc:Fallback>
      </mc:AlternateContent>
      <mc:AlternateContent xmlns:mc="http://schemas.openxmlformats.org/markup-compatibility/2006">
        <mc:Choice Requires="x14">
          <x14:oleItem name="!FLUX!L98C4" advise="1">
            <x14:values>
              <value t="str">
                <val>KO</val>
              </value>
            </x14:values>
          </x14:oleItem>
        </mc:Choice>
        <mc:Fallback>
          <oleItem name="!FLUX!L98C4" advise="1"/>
        </mc:Fallback>
      </mc:AlternateContent>
      <mc:AlternateContent xmlns:mc="http://schemas.openxmlformats.org/markup-compatibility/2006">
        <mc:Choice Requires="x14">
          <x14:oleItem name="!INTERFAC!L16C5" advise="1">
            <x14:values>
              <value t="str">
                <val>OK</val>
              </value>
            </x14:values>
          </x14:oleItem>
        </mc:Choice>
        <mc:Fallback>
          <oleItem name="!INTERFAC!L16C5" advise="1"/>
        </mc:Fallback>
      </mc:AlternateContent>
      <mc:AlternateContent xmlns:mc="http://schemas.openxmlformats.org/markup-compatibility/2006">
        <mc:Choice Requires="x14">
          <x14:oleItem name="!INTERFAC!L17C5" advise="1">
            <x14:values>
              <value t="str">
                <val>OK</val>
              </value>
            </x14:values>
          </x14:oleItem>
        </mc:Choice>
        <mc:Fallback>
          <oleItem name="!INTERFAC!L17C5" advise="1"/>
        </mc:Fallback>
      </mc:AlternateContent>
      <mc:AlternateContent xmlns:mc="http://schemas.openxmlformats.org/markup-compatibility/2006">
        <mc:Choice Requires="x14">
          <x14:oleItem name="!INTERFAC!L20C5" advise="1">
            <x14:values>
              <value t="str">
                <val>OK</val>
              </value>
            </x14:values>
          </x14:oleItem>
        </mc:Choice>
        <mc:Fallback>
          <oleItem name="!INTERFAC!L20C5" advise="1"/>
        </mc:Fallback>
      </mc:AlternateContent>
      <mc:AlternateContent xmlns:mc="http://schemas.openxmlformats.org/markup-compatibility/2006">
        <mc:Choice Requires="x14">
          <x14:oleItem name="!INTERFAC!L25C5" advise="1">
            <x14:values>
              <value t="str">
                <val>OK</val>
              </value>
            </x14:values>
          </x14:oleItem>
        </mc:Choice>
        <mc:Fallback>
          <oleItem name="!INTERFAC!L25C5" advise="1"/>
        </mc:Fallback>
      </mc:AlternateContent>
      <mc:AlternateContent xmlns:mc="http://schemas.openxmlformats.org/markup-compatibility/2006">
        <mc:Choice Requires="x14">
          <x14:oleItem name="!INTERFAC!L3C5" advise="1">
            <x14:values>
              <value t="str">
                <val>KO</val>
              </value>
            </x14:values>
          </x14:oleItem>
        </mc:Choice>
        <mc:Fallback>
          <oleItem name="!INTERFAC!L3C5" advise="1"/>
        </mc:Fallback>
      </mc:AlternateContent>
      <mc:AlternateContent xmlns:mc="http://schemas.openxmlformats.org/markup-compatibility/2006">
        <mc:Choice Requires="x14">
          <x14:oleItem name="!INTERFAC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INTERFAC!L8C5:L10C5" advise="1"/>
        </mc:Fallback>
      </mc:AlternateContent>
      <mc:AlternateContent xmlns:mc="http://schemas.openxmlformats.org/markup-compatibility/2006">
        <mc:Choice Requires="x14">
          <x14:oleItem name="!INTERPEC!L11C5:L12C5" advise="1">
            <x14:values rows="2"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INTERPEC!L11C5:L12C5" advise="1"/>
        </mc:Fallback>
      </mc:AlternateContent>
      <mc:AlternateContent xmlns:mc="http://schemas.openxmlformats.org/markup-compatibility/2006">
        <mc:Choice Requires="x14">
          <x14:oleItem name="!INTERPEC!L16C5" advise="1">
            <x14:values>
              <value t="str">
                <val>OK</val>
              </value>
            </x14:values>
          </x14:oleItem>
        </mc:Choice>
        <mc:Fallback>
          <oleItem name="!INTERPEC!L16C5" advise="1"/>
        </mc:Fallback>
      </mc:AlternateContent>
      <mc:AlternateContent xmlns:mc="http://schemas.openxmlformats.org/markup-compatibility/2006">
        <mc:Choice Requires="x14">
          <x14:oleItem name="!INTERPEC!L17C5" advise="1">
            <x14:values>
              <value t="str">
                <val>OK</val>
              </value>
            </x14:values>
          </x14:oleItem>
        </mc:Choice>
        <mc:Fallback>
          <oleItem name="!INTERPEC!L17C5" advise="1"/>
        </mc:Fallback>
      </mc:AlternateContent>
      <mc:AlternateContent xmlns:mc="http://schemas.openxmlformats.org/markup-compatibility/2006">
        <mc:Choice Requires="x14">
          <x14:oleItem name="!INTERPEC!L20C5" advise="1">
            <x14:values>
              <value t="str">
                <val>OK</val>
              </value>
            </x14:values>
          </x14:oleItem>
        </mc:Choice>
        <mc:Fallback>
          <oleItem name="!INTERPEC!L20C5" advise="1"/>
        </mc:Fallback>
      </mc:AlternateContent>
      <mc:AlternateContent xmlns:mc="http://schemas.openxmlformats.org/markup-compatibility/2006">
        <mc:Choice Requires="x14">
          <x14:oleItem name="!INTERPEC!L3C5" advise="1">
            <x14:values>
              <value t="str">
                <val>KO</val>
              </value>
            </x14:values>
          </x14:oleItem>
        </mc:Choice>
        <mc:Fallback>
          <oleItem name="!INTERPEC!L3C5" advise="1"/>
        </mc:Fallback>
      </mc:AlternateContent>
      <mc:AlternateContent xmlns:mc="http://schemas.openxmlformats.org/markup-compatibility/2006">
        <mc:Choice Requires="x14">
          <x14:oleItem name="!INTERPEC!L8C5:L10C5" advise="1">
            <x14:values rows="3">
              <value t="str">
                <val>OK</val>
              </value>
              <value t="str">
                <val>OK</val>
              </value>
              <value t="str">
                <val>OK</val>
              </value>
            </x14:values>
          </x14:oleItem>
        </mc:Choice>
        <mc:Fallback>
          <oleItem name="!INTERPEC!L8C5:L10C5" advise="1"/>
        </mc:Fallback>
      </mc:AlternateContent>
    </oleItems>
  </oleLin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utils.docapost.tech/mantis/view.php?id=4841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X104"/>
  <sheetViews>
    <sheetView tabSelected="1" topLeftCell="D2" zoomScale="70" zoomScaleNormal="70" workbookViewId="0">
      <selection activeCell="F37" sqref="F37"/>
    </sheetView>
  </sheetViews>
  <sheetFormatPr baseColWidth="10" defaultRowHeight="16.5" x14ac:dyDescent="0.3"/>
  <cols>
    <col min="1" max="1" width="17.7109375" style="76" bestFit="1" customWidth="1"/>
    <col min="2" max="2" width="26" style="76" bestFit="1" customWidth="1"/>
    <col min="3" max="3" width="22.7109375" style="76" bestFit="1" customWidth="1"/>
    <col min="4" max="4" width="27.42578125" style="76" customWidth="1"/>
    <col min="5" max="5" width="33.7109375" style="76" bestFit="1" customWidth="1"/>
    <col min="6" max="6" width="68.7109375" style="76" bestFit="1" customWidth="1"/>
    <col min="7" max="7" width="14.42578125" style="76" bestFit="1" customWidth="1"/>
    <col min="8" max="8" width="14.85546875" style="76" bestFit="1" customWidth="1"/>
    <col min="9" max="9" width="23.42578125" style="79" bestFit="1" customWidth="1"/>
    <col min="10" max="10" width="122" style="76" bestFit="1" customWidth="1"/>
    <col min="11" max="11" width="30.7109375" style="76" bestFit="1" customWidth="1"/>
    <col min="12" max="12" width="11.5703125" style="79" bestFit="1" customWidth="1"/>
    <col min="13" max="13" width="227.7109375" style="76" bestFit="1" customWidth="1"/>
    <col min="14" max="16384" width="11.42578125" style="76"/>
  </cols>
  <sheetData>
    <row r="1" spans="1:13" s="79" customFormat="1" x14ac:dyDescent="0.3">
      <c r="A1" s="78" t="s">
        <v>77</v>
      </c>
      <c r="B1" s="78" t="s">
        <v>81</v>
      </c>
      <c r="C1" s="78" t="s">
        <v>75</v>
      </c>
      <c r="D1" s="78" t="s">
        <v>97</v>
      </c>
      <c r="E1" s="78" t="s">
        <v>54</v>
      </c>
      <c r="F1" s="78" t="s">
        <v>65</v>
      </c>
      <c r="G1" s="78" t="s">
        <v>72</v>
      </c>
      <c r="H1" s="78" t="s">
        <v>74</v>
      </c>
      <c r="I1" s="78" t="s">
        <v>52</v>
      </c>
      <c r="J1" s="78" t="s">
        <v>51</v>
      </c>
      <c r="K1" s="78" t="s">
        <v>1</v>
      </c>
      <c r="L1" s="78" t="s">
        <v>46</v>
      </c>
      <c r="M1" s="78" t="s">
        <v>0</v>
      </c>
    </row>
    <row r="2" spans="1:13" s="82" customFormat="1" x14ac:dyDescent="0.3">
      <c r="A2" s="80"/>
      <c r="B2" s="80"/>
      <c r="C2" s="80"/>
      <c r="D2" s="80"/>
      <c r="E2" s="80"/>
      <c r="F2" s="80"/>
      <c r="G2" s="80"/>
      <c r="H2" s="80"/>
      <c r="I2" s="81"/>
      <c r="J2" s="80"/>
      <c r="K2" s="80"/>
      <c r="L2" s="81"/>
      <c r="M2" s="80"/>
    </row>
    <row r="3" spans="1:13" x14ac:dyDescent="0.3">
      <c r="A3" s="83"/>
      <c r="B3" s="83"/>
      <c r="C3" s="83"/>
      <c r="D3" s="83"/>
      <c r="E3" s="83" t="s">
        <v>48</v>
      </c>
      <c r="F3" s="83"/>
      <c r="G3" s="83"/>
      <c r="H3" s="83"/>
      <c r="I3" s="84"/>
      <c r="J3" s="83"/>
      <c r="K3" s="83"/>
      <c r="L3" s="84"/>
      <c r="M3" s="83"/>
    </row>
    <row r="4" spans="1:13" x14ac:dyDescent="0.3">
      <c r="A4" s="85"/>
      <c r="B4" s="85"/>
      <c r="C4" s="85"/>
      <c r="D4" s="85"/>
      <c r="E4" s="85" t="s">
        <v>49</v>
      </c>
      <c r="F4" s="85"/>
      <c r="G4" s="85"/>
      <c r="H4" s="85"/>
      <c r="I4" s="86"/>
      <c r="J4" s="85"/>
      <c r="K4" s="85"/>
      <c r="L4" s="86"/>
      <c r="M4" s="85"/>
    </row>
    <row r="5" spans="1:13" s="95" customFormat="1" x14ac:dyDescent="0.3">
      <c r="A5" s="93"/>
      <c r="B5" s="93"/>
      <c r="C5" s="93"/>
      <c r="D5" s="93"/>
      <c r="E5" s="93"/>
      <c r="F5" s="93"/>
      <c r="G5" s="93"/>
      <c r="H5" s="93"/>
      <c r="I5" s="94"/>
      <c r="J5" s="93"/>
      <c r="K5" s="93"/>
      <c r="L5" s="94"/>
      <c r="M5" s="93"/>
    </row>
    <row r="6" spans="1:13" x14ac:dyDescent="0.3">
      <c r="A6" s="77" t="s">
        <v>76</v>
      </c>
      <c r="B6" s="77" t="s">
        <v>78</v>
      </c>
      <c r="C6" s="76" t="s">
        <v>82</v>
      </c>
      <c r="D6" s="76">
        <f t="shared" ref="D6:D11" ca="1" si="0">DATEDIF(C6,TODAY(),"yd")</f>
        <v>17</v>
      </c>
      <c r="E6" s="87">
        <v>48395</v>
      </c>
      <c r="F6" s="77" t="s">
        <v>66</v>
      </c>
      <c r="G6" s="77" t="s">
        <v>73</v>
      </c>
      <c r="H6" s="77" t="s">
        <v>80</v>
      </c>
      <c r="I6" s="79">
        <f t="array" ref="I6:I11">[1]!'!FLUX!L17C1:L22C1'</f>
        <v>17</v>
      </c>
      <c r="J6" s="76" t="str">
        <f t="array" ref="J6:J11">[1]!'!FLUX!L17C3:L22C3'</f>
        <v>Contrôle du formatage du flux CREERPEC</v>
      </c>
      <c r="K6" s="76" t="s">
        <v>4</v>
      </c>
      <c r="L6" s="79" t="str">
        <f t="array" ref="L6:L11">[1]!'!FLUX!L17C4:L22C4'</f>
        <v>KO</v>
      </c>
      <c r="M6" s="76" t="str">
        <f>"Le flux "&amp;RIGHT(J6,8)&amp;" envoyé comporte des données mal formatées mais ne retourne pas d'erreur ou retourne un message d'erreur non explicite pour certains envois de flux"</f>
        <v>Le flux CREERPEC envoyé comporte des données mal formatées mais ne retourne pas d'erreur ou retourne un message d'erreur non explicite pour certains envois de flux</v>
      </c>
    </row>
    <row r="7" spans="1:13" x14ac:dyDescent="0.3">
      <c r="A7" s="77" t="s">
        <v>76</v>
      </c>
      <c r="B7" s="77" t="s">
        <v>78</v>
      </c>
      <c r="C7" s="76" t="s">
        <v>79</v>
      </c>
      <c r="D7" s="76">
        <f t="shared" ca="1" si="0"/>
        <v>26</v>
      </c>
      <c r="E7" s="87">
        <v>48395</v>
      </c>
      <c r="F7" s="77" t="s">
        <v>66</v>
      </c>
      <c r="G7" s="77" t="s">
        <v>73</v>
      </c>
      <c r="H7" s="77" t="s">
        <v>80</v>
      </c>
      <c r="I7" s="79">
        <v>18</v>
      </c>
      <c r="J7" s="76" t="str">
        <v>Contrôle du formatage du flux INTERPEC</v>
      </c>
      <c r="K7" s="76" t="s">
        <v>4</v>
      </c>
      <c r="L7" s="79" t="str">
        <v>KO</v>
      </c>
      <c r="M7" s="76" t="str">
        <f>"Le flux "&amp;RIGHT(J7,8)&amp;" envoyé comporte des données mal formatées mais ne retourne pas d'erreur ou retourne un message d'erreur non explicite pour certains envois de flux"""</f>
        <v>Le flux INTERPEC envoyé comporte des données mal formatées mais ne retourne pas d'erreur ou retourne un message d'erreur non explicite pour certains envois de flux"</v>
      </c>
    </row>
    <row r="8" spans="1:13" x14ac:dyDescent="0.3">
      <c r="A8" s="77" t="s">
        <v>76</v>
      </c>
      <c r="B8" s="77" t="s">
        <v>78</v>
      </c>
      <c r="C8" s="76" t="s">
        <v>79</v>
      </c>
      <c r="D8" s="76">
        <f t="shared" ca="1" si="0"/>
        <v>26</v>
      </c>
      <c r="E8" s="87">
        <v>48395</v>
      </c>
      <c r="F8" s="77" t="s">
        <v>66</v>
      </c>
      <c r="G8" s="77" t="s">
        <v>73</v>
      </c>
      <c r="H8" s="77" t="s">
        <v>80</v>
      </c>
      <c r="I8" s="79">
        <v>19</v>
      </c>
      <c r="J8" s="76" t="str">
        <v>Contrôle du formatage du flux ANNULPEC</v>
      </c>
      <c r="K8" s="76" t="s">
        <v>4</v>
      </c>
      <c r="L8" s="79" t="str">
        <v>KO</v>
      </c>
      <c r="M8" s="76" t="str">
        <f>"Le flux "&amp;RIGHT(J8,8)&amp;" envoyé comporte des données mal formatées mais ne retourne pas d'erreur ou retourne un message d'erreur non explicite pour certains envois de flux"</f>
        <v>Le flux ANNULPEC envoyé comporte des données mal formatées mais ne retourne pas d'erreur ou retourne un message d'erreur non explicite pour certains envois de flux</v>
      </c>
    </row>
    <row r="9" spans="1:13" x14ac:dyDescent="0.3">
      <c r="A9" s="77" t="s">
        <v>76</v>
      </c>
      <c r="B9" s="77" t="s">
        <v>78</v>
      </c>
      <c r="C9" s="76" t="s">
        <v>79</v>
      </c>
      <c r="D9" s="76">
        <f t="shared" ca="1" si="0"/>
        <v>26</v>
      </c>
      <c r="E9" s="87">
        <v>48395</v>
      </c>
      <c r="F9" s="77" t="s">
        <v>66</v>
      </c>
      <c r="G9" s="77" t="s">
        <v>73</v>
      </c>
      <c r="H9" s="77" t="s">
        <v>80</v>
      </c>
      <c r="I9" s="79">
        <v>20</v>
      </c>
      <c r="J9" s="76" t="str">
        <v>Contrôle du formatage du flux FACPEC</v>
      </c>
      <c r="K9" s="76" t="s">
        <v>4</v>
      </c>
      <c r="L9" s="79" t="str">
        <v>KO</v>
      </c>
      <c r="M9" s="76" t="str">
        <f>"Le flux "&amp;RIGHT(J9,8)&amp;" envoyé comporte des données mal formatées mais ne retourne pas d'erreur ou retourne un message d'erreur non explicite pour certains envois de flux"</f>
        <v>Le flux x FACPEC envoyé comporte des données mal formatées mais ne retourne pas d'erreur ou retourne un message d'erreur non explicite pour certains envois de flux</v>
      </c>
    </row>
    <row r="10" spans="1:13" x14ac:dyDescent="0.3">
      <c r="A10" s="77" t="s">
        <v>76</v>
      </c>
      <c r="B10" s="77" t="s">
        <v>78</v>
      </c>
      <c r="C10" s="76" t="s">
        <v>79</v>
      </c>
      <c r="D10" s="76">
        <f t="shared" ca="1" si="0"/>
        <v>26</v>
      </c>
      <c r="E10" s="87">
        <v>48395</v>
      </c>
      <c r="F10" s="77" t="s">
        <v>66</v>
      </c>
      <c r="G10" s="77" t="s">
        <v>73</v>
      </c>
      <c r="H10" s="77" t="s">
        <v>80</v>
      </c>
      <c r="I10" s="79">
        <v>21</v>
      </c>
      <c r="J10" s="76" t="str">
        <v>Contrôle du formatage du flux INTERFAC</v>
      </c>
      <c r="K10" s="76" t="s">
        <v>4</v>
      </c>
      <c r="L10" s="79" t="str">
        <v>KO</v>
      </c>
      <c r="M10" s="76" t="str">
        <f t="shared" ref="M10" si="1">"Le flux "&amp;RIGHT(J10,8)&amp;" envoyé comporte des données mal formatées mais ne retourne pas d'erreur ou retourne un message d'erreur non explicite pour certains envois de flux"</f>
        <v>Le flux INTERFAC envoyé comporte des données mal formatées mais ne retourne pas d'erreur ou retourne un message d'erreur non explicite pour certains envois de flux</v>
      </c>
    </row>
    <row r="11" spans="1:13" x14ac:dyDescent="0.3">
      <c r="A11" s="77" t="s">
        <v>76</v>
      </c>
      <c r="B11" s="77" t="s">
        <v>78</v>
      </c>
      <c r="C11" s="76" t="s">
        <v>79</v>
      </c>
      <c r="D11" s="76">
        <f t="shared" ca="1" si="0"/>
        <v>26</v>
      </c>
      <c r="E11" s="87">
        <v>48395</v>
      </c>
      <c r="F11" s="77" t="s">
        <v>66</v>
      </c>
      <c r="G11" s="77" t="s">
        <v>73</v>
      </c>
      <c r="H11" s="77" t="s">
        <v>80</v>
      </c>
      <c r="I11" s="79">
        <v>22</v>
      </c>
      <c r="J11" s="76" t="str">
        <v>Contrôle du formatage du flux ANNULFAC</v>
      </c>
      <c r="K11" s="76" t="s">
        <v>4</v>
      </c>
      <c r="L11" s="79" t="str">
        <v>KO</v>
      </c>
      <c r="M11" s="76" t="str">
        <f>"Le flux "&amp;RIGHT(J11,8)&amp;" envoyé comporte des données mal formatées mais ne retourne pas d'erreur ou retourne un message d'erreur non explicite pour certains envois de flux"</f>
        <v>Le flux ANNULFAC envoyé comporte des données mal formatées mais ne retourne pas d'erreur ou retourne un message d'erreur non explicite pour certains envois de flux</v>
      </c>
    </row>
    <row r="12" spans="1:13" x14ac:dyDescent="0.3">
      <c r="E12" s="87"/>
      <c r="F12" s="87"/>
      <c r="G12" s="87"/>
      <c r="H12" s="87"/>
    </row>
    <row r="14" spans="1:13" x14ac:dyDescent="0.3">
      <c r="A14" s="85"/>
      <c r="B14" s="85"/>
      <c r="C14" s="85"/>
      <c r="D14" s="85"/>
      <c r="E14" s="85" t="s">
        <v>50</v>
      </c>
      <c r="F14" s="85"/>
      <c r="G14" s="85"/>
      <c r="H14" s="85"/>
      <c r="I14" s="86"/>
      <c r="J14" s="85"/>
      <c r="K14" s="85"/>
      <c r="L14" s="86"/>
      <c r="M14" s="85"/>
    </row>
    <row r="15" spans="1:13" s="95" customFormat="1" x14ac:dyDescent="0.3">
      <c r="A15" s="93"/>
      <c r="B15" s="93"/>
      <c r="C15" s="93"/>
      <c r="D15" s="93"/>
      <c r="E15" s="93"/>
      <c r="F15" s="93"/>
      <c r="G15" s="93"/>
      <c r="H15" s="93"/>
      <c r="I15" s="94"/>
      <c r="J15" s="93"/>
      <c r="K15" s="93"/>
      <c r="L15" s="94"/>
      <c r="M15" s="93"/>
    </row>
    <row r="16" spans="1:13" x14ac:dyDescent="0.3">
      <c r="A16" s="77" t="s">
        <v>76</v>
      </c>
      <c r="B16" s="77" t="s">
        <v>82</v>
      </c>
      <c r="C16" s="77" t="s">
        <v>83</v>
      </c>
      <c r="D16" s="76">
        <f t="shared" ref="D16:D23" ca="1" si="2">DATEDIF(C16,TODAY(),"yd")</f>
        <v>11</v>
      </c>
      <c r="E16" s="87">
        <v>48765</v>
      </c>
      <c r="F16" s="77" t="s">
        <v>67</v>
      </c>
      <c r="G16" s="77" t="s">
        <v>73</v>
      </c>
      <c r="H16" s="77" t="s">
        <v>80</v>
      </c>
      <c r="I16" s="79">
        <v>2</v>
      </c>
      <c r="J16" s="76" t="s">
        <v>59</v>
      </c>
      <c r="K16" s="76" t="s">
        <v>4</v>
      </c>
      <c r="L16" s="79" t="str">
        <f t="array" ref="L16">[1]!'!FLUX!L17C4:L22C4'</f>
        <v>KO</v>
      </c>
      <c r="M16" s="76" t="str">
        <f>"Le flux "&amp;RIGHT(J16,40)&amp;" envoyé possède une structure incorrecte pour certains cas de test pour certains envois de flux"</f>
        <v>Le flux  ETATPEC (Réponse CREERPEC)- cas passant envoyé possède une structure incorrecte pour certains cas de test pour certains envois de flux</v>
      </c>
    </row>
    <row r="17" spans="1:13" x14ac:dyDescent="0.3">
      <c r="A17" s="77" t="s">
        <v>76</v>
      </c>
      <c r="B17" s="77" t="s">
        <v>82</v>
      </c>
      <c r="C17" s="77" t="s">
        <v>83</v>
      </c>
      <c r="D17" s="76">
        <f t="shared" ca="1" si="2"/>
        <v>11</v>
      </c>
      <c r="E17" s="87">
        <v>49012</v>
      </c>
      <c r="F17" s="77" t="s">
        <v>68</v>
      </c>
      <c r="G17" s="77" t="s">
        <v>73</v>
      </c>
      <c r="H17" s="77" t="s">
        <v>80</v>
      </c>
      <c r="I17" s="79">
        <v>2</v>
      </c>
      <c r="J17" s="76" t="s">
        <v>59</v>
      </c>
      <c r="K17" s="76" t="s">
        <v>4</v>
      </c>
      <c r="L17" s="79" t="str">
        <f t="array" ref="L17">[1]!'!FLUX!L17C4:L22C4'</f>
        <v>KO</v>
      </c>
      <c r="M17" s="76" t="str">
        <f>"Le flux "&amp;RIGHT(J17,40)&amp;" envoyé possède une structure incorrecte pour certains cas de test pour certains envois de flux"</f>
        <v>Le flux  ETATPEC (Réponse CREERPEC)- cas passant envoyé possède une structure incorrecte pour certains cas de test pour certains envois de flux</v>
      </c>
    </row>
    <row r="18" spans="1:13" x14ac:dyDescent="0.3">
      <c r="A18" s="77" t="s">
        <v>76</v>
      </c>
      <c r="B18" s="77" t="s">
        <v>78</v>
      </c>
      <c r="C18" s="77" t="s">
        <v>84</v>
      </c>
      <c r="D18" s="76">
        <f t="shared" ca="1" si="2"/>
        <v>7</v>
      </c>
      <c r="E18" s="87">
        <v>48356</v>
      </c>
      <c r="F18" s="77" t="s">
        <v>69</v>
      </c>
      <c r="G18" s="77" t="s">
        <v>73</v>
      </c>
      <c r="H18" s="77" t="s">
        <v>80</v>
      </c>
      <c r="I18" s="79">
        <f t="array" ref="I18:I23">[1]!'!FLUX!L23C1:L28C1'</f>
        <v>23</v>
      </c>
      <c r="J18" s="88" t="str">
        <f t="array" ref="J18:J23">[1]!'!FLUX!L23C3:L28C3'</f>
        <v>CREERPEC - données manquantes</v>
      </c>
      <c r="K18" s="76" t="s">
        <v>4</v>
      </c>
      <c r="L18" s="79" t="str">
        <f t="array" ref="L18:L22">[1]!'!FLUX!L23C4:L27C4'</f>
        <v>KO</v>
      </c>
      <c r="M18" s="76" t="str">
        <f>"Le flux "&amp;LEFT(J18,8)&amp;" envoyé comporte des données manquantes mais ne retourne pas d'erreur pour certains envois de flux"</f>
        <v>Le flux CREERPEC envoyé comporte des données manquantes mais ne retourne pas d'erreur pour certains envois de flux</v>
      </c>
    </row>
    <row r="19" spans="1:13" x14ac:dyDescent="0.3">
      <c r="A19" s="77" t="s">
        <v>76</v>
      </c>
      <c r="B19" s="77" t="s">
        <v>85</v>
      </c>
      <c r="C19" s="77" t="s">
        <v>84</v>
      </c>
      <c r="D19" s="76">
        <f t="shared" ca="1" si="2"/>
        <v>7</v>
      </c>
      <c r="E19" s="87">
        <v>48356</v>
      </c>
      <c r="F19" s="77" t="s">
        <v>69</v>
      </c>
      <c r="G19" s="77" t="s">
        <v>73</v>
      </c>
      <c r="H19" s="77" t="s">
        <v>80</v>
      </c>
      <c r="I19" s="79">
        <v>24</v>
      </c>
      <c r="J19" s="88" t="str">
        <v>INTERPEC- données manquantes</v>
      </c>
      <c r="K19" s="76" t="s">
        <v>4</v>
      </c>
      <c r="L19" s="79" t="str">
        <v>KO</v>
      </c>
      <c r="M19" s="76" t="str">
        <f t="shared" ref="M19:M23" si="3">"Le flux "&amp;LEFT(J19,8)&amp;" envoyé comporte des données manquantes mais ne retourne pas d'erreur pour certains envois de flux"</f>
        <v>Le flux INTERPEC envoyé comporte des données manquantes mais ne retourne pas d'erreur pour certains envois de flux</v>
      </c>
    </row>
    <row r="20" spans="1:13" x14ac:dyDescent="0.3">
      <c r="A20" s="77" t="s">
        <v>76</v>
      </c>
      <c r="B20" s="77" t="s">
        <v>79</v>
      </c>
      <c r="C20" s="77" t="s">
        <v>84</v>
      </c>
      <c r="D20" s="76">
        <f t="shared" ca="1" si="2"/>
        <v>7</v>
      </c>
      <c r="E20" s="87">
        <v>48356</v>
      </c>
      <c r="F20" s="77" t="s">
        <v>69</v>
      </c>
      <c r="G20" s="77" t="s">
        <v>73</v>
      </c>
      <c r="H20" s="77" t="s">
        <v>80</v>
      </c>
      <c r="I20" s="79">
        <v>25</v>
      </c>
      <c r="J20" s="88" t="str">
        <v>ANNULPEC- données manquantes</v>
      </c>
      <c r="K20" s="76" t="s">
        <v>4</v>
      </c>
      <c r="L20" s="79" t="str">
        <v>KO</v>
      </c>
      <c r="M20" s="76" t="str">
        <f t="shared" si="3"/>
        <v>Le flux ANNULPEC envoyé comporte des données manquantes mais ne retourne pas d'erreur pour certains envois de flux</v>
      </c>
    </row>
    <row r="21" spans="1:13" x14ac:dyDescent="0.3">
      <c r="A21" s="77" t="s">
        <v>76</v>
      </c>
      <c r="B21" s="77" t="s">
        <v>87</v>
      </c>
      <c r="C21" s="77" t="s">
        <v>84</v>
      </c>
      <c r="D21" s="76">
        <f t="shared" ca="1" si="2"/>
        <v>7</v>
      </c>
      <c r="E21" s="87">
        <v>48356</v>
      </c>
      <c r="F21" s="77" t="s">
        <v>69</v>
      </c>
      <c r="G21" s="77" t="s">
        <v>73</v>
      </c>
      <c r="H21" s="77" t="s">
        <v>80</v>
      </c>
      <c r="I21" s="79">
        <v>26</v>
      </c>
      <c r="J21" s="88" t="str">
        <v>FACPEC- données manquantes</v>
      </c>
      <c r="K21" s="76" t="s">
        <v>4</v>
      </c>
      <c r="L21" s="79" t="str">
        <v>KO</v>
      </c>
      <c r="M21" s="76" t="str">
        <f t="shared" si="3"/>
        <v>Le flux FACPEC-  envoyé comporte des données manquantes mais ne retourne pas d'erreur pour certains envois de flux</v>
      </c>
    </row>
    <row r="22" spans="1:13" x14ac:dyDescent="0.3">
      <c r="A22" s="77" t="s">
        <v>76</v>
      </c>
      <c r="B22" s="77" t="s">
        <v>88</v>
      </c>
      <c r="C22" s="77" t="s">
        <v>84</v>
      </c>
      <c r="D22" s="76">
        <f t="shared" ca="1" si="2"/>
        <v>7</v>
      </c>
      <c r="E22" s="87">
        <v>48356</v>
      </c>
      <c r="F22" s="77" t="s">
        <v>69</v>
      </c>
      <c r="G22" s="77" t="s">
        <v>73</v>
      </c>
      <c r="H22" s="77" t="s">
        <v>80</v>
      </c>
      <c r="I22" s="79">
        <v>27</v>
      </c>
      <c r="J22" s="88" t="str">
        <v>INTERFAC- données manquantes</v>
      </c>
      <c r="K22" s="76" t="s">
        <v>4</v>
      </c>
      <c r="L22" s="79" t="str">
        <v>KO</v>
      </c>
      <c r="M22" s="76" t="str">
        <f t="shared" si="3"/>
        <v>Le flux INTERFAC envoyé comporte des données manquantes mais ne retourne pas d'erreur pour certains envois de flux</v>
      </c>
    </row>
    <row r="23" spans="1:13" x14ac:dyDescent="0.3">
      <c r="A23" s="77" t="s">
        <v>76</v>
      </c>
      <c r="B23" s="77" t="s">
        <v>89</v>
      </c>
      <c r="C23" s="77" t="s">
        <v>84</v>
      </c>
      <c r="D23" s="76">
        <f t="shared" ca="1" si="2"/>
        <v>7</v>
      </c>
      <c r="E23" s="87">
        <v>48356</v>
      </c>
      <c r="F23" s="77" t="s">
        <v>69</v>
      </c>
      <c r="G23" s="77" t="s">
        <v>73</v>
      </c>
      <c r="H23" s="77" t="s">
        <v>80</v>
      </c>
      <c r="I23" s="79">
        <v>28</v>
      </c>
      <c r="J23" s="88" t="str">
        <v>ANNULFAC- données manquantes</v>
      </c>
      <c r="K23" s="76" t="s">
        <v>4</v>
      </c>
      <c r="L23" s="79" t="str">
        <f t="array" ref="L23">[1]!'!FLUX!L28C4'</f>
        <v>OK</v>
      </c>
      <c r="M23" s="76" t="str">
        <f t="shared" si="3"/>
        <v>Le flux ANNULFAC envoyé comporte des données manquantes mais ne retourne pas d'erreur pour certains envois de flux</v>
      </c>
    </row>
    <row r="24" spans="1:13" x14ac:dyDescent="0.3">
      <c r="B24" s="77"/>
      <c r="C24" s="77"/>
      <c r="D24" s="77"/>
      <c r="J24" s="88"/>
    </row>
    <row r="25" spans="1:13" x14ac:dyDescent="0.3">
      <c r="J25" s="79"/>
    </row>
    <row r="26" spans="1:13" x14ac:dyDescent="0.3">
      <c r="A26" s="83"/>
      <c r="B26" s="83"/>
      <c r="C26" s="83"/>
      <c r="D26" s="83"/>
      <c r="E26" s="83" t="s">
        <v>3</v>
      </c>
      <c r="F26" s="83"/>
      <c r="G26" s="83"/>
      <c r="H26" s="83"/>
      <c r="I26" s="84"/>
      <c r="J26" s="83"/>
      <c r="K26" s="83"/>
      <c r="L26" s="84"/>
      <c r="M26" s="83"/>
    </row>
    <row r="27" spans="1:13" s="95" customFormat="1" x14ac:dyDescent="0.3">
      <c r="I27" s="96"/>
      <c r="L27" s="96"/>
    </row>
    <row r="28" spans="1:13" x14ac:dyDescent="0.3">
      <c r="A28" s="77" t="s">
        <v>76</v>
      </c>
      <c r="B28" s="77" t="s">
        <v>78</v>
      </c>
      <c r="C28" s="77" t="s">
        <v>79</v>
      </c>
      <c r="D28" s="76">
        <f ca="1">DATEDIF(C28,TODAY(),"yd")</f>
        <v>26</v>
      </c>
      <c r="E28" s="87">
        <v>48395</v>
      </c>
      <c r="F28" s="77" t="s">
        <v>66</v>
      </c>
      <c r="G28" s="77" t="s">
        <v>73</v>
      </c>
      <c r="H28" s="77" t="s">
        <v>80</v>
      </c>
      <c r="I28" s="79">
        <f t="array" ref="I28">[1]!'!FLUX!L101C1'</f>
        <v>101</v>
      </c>
      <c r="J28" s="76" t="str">
        <f>[1]!'!FLUX!L101C3'</f>
        <v>[Demande annulation] Vérification de l’état de la PEC avant annulation</v>
      </c>
      <c r="K28" s="76" t="s">
        <v>44</v>
      </c>
      <c r="L28" s="79" t="str">
        <f t="array" ref="L28">[1]!'!FLUX!L101C4'</f>
        <v>KO</v>
      </c>
      <c r="M28" s="76" t="str">
        <f>" Lorsqu'on veut annuler une PEC facturé, l'erreur '"&amp;K28&amp;"' est retourné"</f>
        <v xml:space="preserve"> Lorsqu'on veut annuler une PEC facturé, l'erreur 'Erreur technique inattendue' est retourné</v>
      </c>
    </row>
    <row r="32" spans="1:13" x14ac:dyDescent="0.3">
      <c r="A32" s="89"/>
      <c r="B32" s="89"/>
      <c r="C32" s="89"/>
      <c r="D32" s="89"/>
      <c r="E32" s="89"/>
      <c r="F32" s="89"/>
      <c r="G32" s="89"/>
      <c r="H32" s="89"/>
      <c r="I32" s="78"/>
      <c r="J32" s="89"/>
      <c r="K32" s="89"/>
      <c r="L32" s="78"/>
      <c r="M32" s="89"/>
    </row>
    <row r="33" spans="1:13" x14ac:dyDescent="0.3">
      <c r="A33" s="83"/>
      <c r="B33" s="83"/>
      <c r="C33" s="83"/>
      <c r="D33" s="83"/>
      <c r="E33" s="83" t="s">
        <v>38</v>
      </c>
      <c r="F33" s="83"/>
      <c r="G33" s="83"/>
      <c r="H33" s="83"/>
      <c r="I33" s="84"/>
      <c r="J33" s="83"/>
      <c r="K33" s="83"/>
      <c r="L33" s="84"/>
      <c r="M33" s="83"/>
    </row>
    <row r="34" spans="1:13" s="95" customFormat="1" x14ac:dyDescent="0.3">
      <c r="I34" s="96"/>
      <c r="L34" s="96"/>
    </row>
    <row r="35" spans="1:13" x14ac:dyDescent="0.3">
      <c r="A35" s="77" t="s">
        <v>76</v>
      </c>
      <c r="B35" s="77" t="s">
        <v>78</v>
      </c>
      <c r="C35" s="77" t="s">
        <v>88</v>
      </c>
      <c r="D35" s="76">
        <f t="shared" ref="D35:D40" ca="1" si="4">DATEDIF(C35,TODAY(),"yd")</f>
        <v>24</v>
      </c>
      <c r="E35" s="87">
        <v>48408</v>
      </c>
      <c r="F35" s="77" t="s">
        <v>70</v>
      </c>
      <c r="G35" s="77" t="s">
        <v>73</v>
      </c>
      <c r="H35" s="77" t="s">
        <v>80</v>
      </c>
      <c r="I35" s="79">
        <v>98</v>
      </c>
      <c r="J35" s="76" t="str">
        <f t="array" ref="J35">[1]!'!FLUX!L98C3'</f>
        <v>Vérification du nombre de demande maximum pour le triplet AMC/Bénéficiaire/PS sur l’intervalle défini par l’AMC</v>
      </c>
      <c r="K35" s="76" t="s">
        <v>4</v>
      </c>
      <c r="L35" s="79" t="str">
        <f t="array" ref="L35">[1]!'!FLUX!L98C4'</f>
        <v>KO</v>
      </c>
      <c r="M35" s="76" t="s">
        <v>53</v>
      </c>
    </row>
    <row r="36" spans="1:13" x14ac:dyDescent="0.3">
      <c r="A36" s="77" t="s">
        <v>76</v>
      </c>
      <c r="B36" s="77" t="s">
        <v>86</v>
      </c>
      <c r="C36" s="77" t="s">
        <v>86</v>
      </c>
      <c r="D36" s="76">
        <f t="shared" ca="1" si="4"/>
        <v>6</v>
      </c>
      <c r="E36" s="87">
        <v>49003</v>
      </c>
      <c r="F36" s="77" t="s">
        <v>71</v>
      </c>
      <c r="G36" s="77" t="s">
        <v>73</v>
      </c>
      <c r="H36" s="77" t="s">
        <v>93</v>
      </c>
      <c r="I36" s="90">
        <v>74</v>
      </c>
      <c r="J36" s="77" t="s">
        <v>63</v>
      </c>
      <c r="K36" s="76" t="s">
        <v>4</v>
      </c>
      <c r="L36" s="79" t="str">
        <f t="array" ref="L36">[1]!'!FLUX!L98C4'</f>
        <v>KO</v>
      </c>
      <c r="M36" s="76" t="str">
        <f>"Le flux  de "&amp;RIGHT(J36,78)&amp;"  n'est pas passant"</f>
        <v>Le flux  de  valorisation - appareil CBP - GA non TPG - PS CBP TPG (Sans solution bouchon)  n'est pas passant</v>
      </c>
    </row>
    <row r="37" spans="1:13" x14ac:dyDescent="0.3">
      <c r="A37" s="77" t="s">
        <v>76</v>
      </c>
      <c r="B37" s="77" t="s">
        <v>86</v>
      </c>
      <c r="C37" s="77" t="s">
        <v>86</v>
      </c>
      <c r="D37" s="76">
        <f t="shared" ca="1" si="4"/>
        <v>6</v>
      </c>
      <c r="E37" s="87">
        <v>49003</v>
      </c>
      <c r="F37" s="77" t="s">
        <v>71</v>
      </c>
      <c r="G37" s="77" t="s">
        <v>73</v>
      </c>
      <c r="H37" s="77" t="s">
        <v>93</v>
      </c>
      <c r="I37" s="90">
        <v>74</v>
      </c>
      <c r="J37" s="77" t="s">
        <v>64</v>
      </c>
      <c r="K37" s="76" t="s">
        <v>4</v>
      </c>
      <c r="L37" s="79" t="str">
        <f t="array" ref="L37">[1]!'!FLUX!L98C4'</f>
        <v>KO</v>
      </c>
      <c r="M37" s="76" t="str">
        <f>"Le flux  de "&amp;RIGHT(J37,85)&amp;"  n'est pas passant"</f>
        <v>Le flux  de  valorisation - appareil TPG - GA TPG - PS CBP et TPG =&gt; NON TESTABLE  pour le moment  n'est pas passant</v>
      </c>
    </row>
    <row r="38" spans="1:13" x14ac:dyDescent="0.3">
      <c r="A38" s="77" t="s">
        <v>76</v>
      </c>
      <c r="B38" s="77" t="s">
        <v>82</v>
      </c>
      <c r="C38" s="77" t="s">
        <v>86</v>
      </c>
      <c r="D38" s="76">
        <f t="shared" ca="1" si="4"/>
        <v>6</v>
      </c>
      <c r="E38" s="87">
        <v>48769</v>
      </c>
      <c r="F38" s="77" t="s">
        <v>91</v>
      </c>
      <c r="G38" s="77" t="s">
        <v>73</v>
      </c>
      <c r="H38" s="77" t="s">
        <v>93</v>
      </c>
      <c r="I38" s="79" t="s">
        <v>56</v>
      </c>
      <c r="J38" s="76" t="s">
        <v>61</v>
      </c>
      <c r="K38" s="76" t="s">
        <v>4</v>
      </c>
      <c r="L38" s="79" t="str">
        <f t="array" ref="L38">[1]!'!FLUX!L98C4'</f>
        <v>KO</v>
      </c>
      <c r="M38" s="76" t="s">
        <v>42</v>
      </c>
    </row>
    <row r="39" spans="1:13" x14ac:dyDescent="0.3">
      <c r="A39" s="77" t="s">
        <v>76</v>
      </c>
      <c r="B39" s="77" t="s">
        <v>82</v>
      </c>
      <c r="C39" s="77" t="s">
        <v>86</v>
      </c>
      <c r="D39" s="76">
        <f t="shared" ca="1" si="4"/>
        <v>6</v>
      </c>
      <c r="E39" s="87">
        <v>48769</v>
      </c>
      <c r="F39" s="77" t="s">
        <v>91</v>
      </c>
      <c r="G39" s="77" t="s">
        <v>73</v>
      </c>
      <c r="H39" s="77" t="s">
        <v>93</v>
      </c>
      <c r="I39" s="79" t="s">
        <v>56</v>
      </c>
      <c r="J39" s="76" t="s">
        <v>62</v>
      </c>
      <c r="K39" s="76" t="s">
        <v>4</v>
      </c>
      <c r="L39" s="79" t="str">
        <f t="array" ref="L39">[1]!'!FLUX!L98C4'</f>
        <v>KO</v>
      </c>
      <c r="M39" s="76" t="s">
        <v>57</v>
      </c>
    </row>
    <row r="40" spans="1:13" x14ac:dyDescent="0.3">
      <c r="A40" s="77" t="s">
        <v>76</v>
      </c>
      <c r="B40" s="77" t="s">
        <v>78</v>
      </c>
      <c r="C40" s="77" t="s">
        <v>90</v>
      </c>
      <c r="D40" s="76">
        <f t="shared" ca="1" si="4"/>
        <v>21</v>
      </c>
      <c r="E40" s="87">
        <v>48418</v>
      </c>
      <c r="F40" s="77" t="s">
        <v>92</v>
      </c>
      <c r="G40" s="77" t="s">
        <v>73</v>
      </c>
      <c r="H40" s="77" t="s">
        <v>93</v>
      </c>
      <c r="I40" s="79" t="s">
        <v>56</v>
      </c>
      <c r="J40" s="76" t="s">
        <v>58</v>
      </c>
      <c r="K40" s="76" t="s">
        <v>4</v>
      </c>
      <c r="L40" s="79" t="str">
        <f t="array" ref="L40">[1]!'!FLUX!L98C4'</f>
        <v>KO</v>
      </c>
      <c r="M40" s="76" t="s">
        <v>60</v>
      </c>
    </row>
    <row r="41" spans="1:13" x14ac:dyDescent="0.3">
      <c r="I41" s="76"/>
      <c r="L41" s="76"/>
    </row>
    <row r="49" spans="2:24" x14ac:dyDescent="0.3">
      <c r="B49" s="91"/>
    </row>
    <row r="50" spans="2:24" x14ac:dyDescent="0.3">
      <c r="E50" s="77"/>
      <c r="F50" s="77"/>
      <c r="G50" s="77"/>
      <c r="H50" s="77"/>
      <c r="I50" s="90"/>
      <c r="J50" s="77"/>
      <c r="K50" s="77"/>
      <c r="L50" s="90"/>
    </row>
    <row r="51" spans="2:24" x14ac:dyDescent="0.3">
      <c r="E51" s="77"/>
      <c r="F51" s="77"/>
      <c r="G51" s="77"/>
      <c r="H51" s="77"/>
      <c r="I51" s="90"/>
      <c r="J51" s="77"/>
      <c r="K51" s="77"/>
      <c r="L51" s="90"/>
    </row>
    <row r="52" spans="2:24" x14ac:dyDescent="0.3">
      <c r="E52" s="77"/>
      <c r="F52" s="77"/>
      <c r="G52" s="77"/>
      <c r="H52" s="77"/>
      <c r="I52" s="90"/>
      <c r="J52" s="77"/>
      <c r="K52" s="77"/>
      <c r="L52" s="90"/>
    </row>
    <row r="53" spans="2:24" x14ac:dyDescent="0.3">
      <c r="E53" s="77"/>
      <c r="F53" s="77"/>
      <c r="G53" s="77"/>
      <c r="H53" s="77"/>
      <c r="I53" s="90"/>
      <c r="J53" s="77"/>
      <c r="K53" s="77"/>
      <c r="L53" s="90"/>
    </row>
    <row r="57" spans="2:24" x14ac:dyDescent="0.3">
      <c r="Q57" s="77"/>
      <c r="R57" s="77"/>
      <c r="S57" s="77"/>
      <c r="T57" s="77"/>
      <c r="U57" s="77"/>
      <c r="V57" s="77"/>
      <c r="W57" s="77"/>
      <c r="X57" s="77"/>
    </row>
    <row r="58" spans="2:24" x14ac:dyDescent="0.3">
      <c r="O58" s="92"/>
      <c r="Q58" s="77"/>
      <c r="R58" s="77"/>
      <c r="S58" s="77"/>
      <c r="T58" s="77"/>
      <c r="U58" s="77"/>
      <c r="V58" s="77"/>
      <c r="W58" s="77"/>
      <c r="X58" s="77"/>
    </row>
    <row r="59" spans="2:24" x14ac:dyDescent="0.3">
      <c r="E59" s="77"/>
      <c r="F59" s="77"/>
      <c r="G59" s="77"/>
      <c r="H59" s="77"/>
      <c r="I59" s="90"/>
      <c r="J59" s="77"/>
      <c r="K59" s="77"/>
      <c r="L59" s="90"/>
      <c r="M59" s="77"/>
      <c r="O59" s="92"/>
      <c r="Q59" s="77"/>
      <c r="R59" s="77"/>
      <c r="S59" s="77"/>
      <c r="T59" s="77"/>
      <c r="U59" s="77"/>
      <c r="V59" s="77"/>
      <c r="W59" s="77"/>
      <c r="X59" s="77"/>
    </row>
    <row r="60" spans="2:24" x14ac:dyDescent="0.3">
      <c r="E60" s="77"/>
      <c r="F60" s="77"/>
      <c r="G60" s="77"/>
      <c r="H60" s="77"/>
      <c r="I60" s="90"/>
      <c r="J60" s="77"/>
      <c r="K60" s="77"/>
      <c r="L60" s="90"/>
      <c r="M60" s="77"/>
      <c r="O60" s="92"/>
      <c r="Q60" s="77"/>
      <c r="R60" s="77"/>
      <c r="S60" s="77"/>
      <c r="T60" s="77"/>
      <c r="U60" s="77"/>
      <c r="V60" s="77"/>
      <c r="W60" s="77"/>
      <c r="X60" s="77"/>
    </row>
    <row r="61" spans="2:24" x14ac:dyDescent="0.3">
      <c r="E61" s="77"/>
      <c r="F61" s="77"/>
      <c r="G61" s="77"/>
      <c r="H61" s="77"/>
      <c r="I61" s="90"/>
      <c r="J61" s="77"/>
      <c r="K61" s="77"/>
      <c r="L61" s="90"/>
      <c r="M61" s="77"/>
      <c r="O61" s="92"/>
      <c r="Q61" s="77"/>
      <c r="R61" s="77"/>
      <c r="S61" s="77"/>
      <c r="T61" s="77"/>
      <c r="U61" s="77"/>
      <c r="V61" s="77"/>
      <c r="W61" s="77"/>
      <c r="X61" s="77"/>
    </row>
    <row r="62" spans="2:24" x14ac:dyDescent="0.3">
      <c r="O62" s="92"/>
      <c r="Q62" s="77"/>
      <c r="R62" s="77"/>
      <c r="S62" s="77"/>
      <c r="T62" s="77"/>
      <c r="U62" s="77"/>
      <c r="V62" s="77"/>
      <c r="W62" s="77"/>
      <c r="X62" s="77"/>
    </row>
    <row r="63" spans="2:24" x14ac:dyDescent="0.3">
      <c r="O63" s="92"/>
      <c r="Q63" s="77"/>
      <c r="R63" s="77"/>
      <c r="S63" s="77"/>
      <c r="T63" s="77"/>
      <c r="U63" s="77"/>
      <c r="V63" s="77"/>
      <c r="W63" s="77"/>
      <c r="X63" s="77"/>
    </row>
    <row r="64" spans="2:24" x14ac:dyDescent="0.3">
      <c r="O64" s="92"/>
      <c r="Q64" s="77"/>
      <c r="R64" s="77"/>
      <c r="S64" s="77"/>
      <c r="T64" s="77"/>
      <c r="U64" s="77"/>
      <c r="V64" s="77"/>
      <c r="W64" s="77"/>
      <c r="X64" s="77"/>
    </row>
    <row r="65" spans="15:24" x14ac:dyDescent="0.3">
      <c r="O65" s="92"/>
      <c r="Q65" s="77"/>
      <c r="R65" s="77"/>
      <c r="S65" s="77"/>
      <c r="T65" s="77"/>
      <c r="U65" s="77"/>
      <c r="V65" s="77"/>
      <c r="W65" s="77"/>
      <c r="X65" s="77"/>
    </row>
    <row r="66" spans="15:24" x14ac:dyDescent="0.3">
      <c r="O66" s="92"/>
      <c r="Q66" s="77"/>
      <c r="R66" s="77"/>
      <c r="S66" s="77"/>
      <c r="T66" s="77"/>
      <c r="U66" s="77"/>
      <c r="V66" s="77"/>
      <c r="W66" s="77"/>
      <c r="X66" s="77"/>
    </row>
    <row r="67" spans="15:24" x14ac:dyDescent="0.3">
      <c r="O67" s="92"/>
      <c r="Q67" s="77"/>
      <c r="R67" s="77"/>
      <c r="S67" s="77"/>
      <c r="T67" s="77"/>
      <c r="U67" s="77"/>
      <c r="V67" s="77"/>
      <c r="W67" s="77"/>
      <c r="X67" s="77"/>
    </row>
    <row r="68" spans="15:24" x14ac:dyDescent="0.3">
      <c r="O68" s="92"/>
      <c r="Q68" s="77"/>
      <c r="R68" s="77"/>
      <c r="S68" s="77"/>
      <c r="T68" s="77"/>
      <c r="U68" s="77"/>
      <c r="V68" s="77"/>
      <c r="W68" s="77"/>
      <c r="X68" s="77"/>
    </row>
    <row r="69" spans="15:24" x14ac:dyDescent="0.3">
      <c r="O69" s="92"/>
      <c r="Q69" s="77"/>
      <c r="R69" s="77"/>
      <c r="S69" s="77"/>
      <c r="T69" s="77"/>
      <c r="U69" s="77"/>
      <c r="V69" s="77"/>
      <c r="W69" s="77"/>
      <c r="X69" s="77"/>
    </row>
    <row r="70" spans="15:24" x14ac:dyDescent="0.3">
      <c r="O70" s="92"/>
      <c r="Q70" s="77"/>
      <c r="R70" s="77"/>
      <c r="S70" s="77"/>
      <c r="T70" s="77"/>
      <c r="U70" s="77"/>
      <c r="V70" s="77"/>
      <c r="W70" s="77"/>
      <c r="X70" s="77"/>
    </row>
    <row r="71" spans="15:24" x14ac:dyDescent="0.3">
      <c r="O71" s="92"/>
      <c r="Q71" s="77"/>
      <c r="R71" s="77"/>
      <c r="S71" s="77"/>
      <c r="T71" s="77"/>
      <c r="U71" s="77"/>
      <c r="V71" s="77"/>
      <c r="W71" s="77"/>
      <c r="X71" s="77"/>
    </row>
    <row r="72" spans="15:24" x14ac:dyDescent="0.3">
      <c r="O72" s="92"/>
      <c r="Q72" s="77"/>
      <c r="R72" s="77"/>
      <c r="S72" s="77"/>
      <c r="T72" s="77"/>
      <c r="U72" s="77"/>
      <c r="V72" s="77"/>
      <c r="W72" s="77"/>
      <c r="X72" s="77"/>
    </row>
    <row r="73" spans="15:24" x14ac:dyDescent="0.3">
      <c r="O73" s="92"/>
      <c r="Q73" s="77"/>
      <c r="R73" s="77"/>
      <c r="S73" s="77"/>
      <c r="T73" s="77"/>
      <c r="U73" s="77"/>
      <c r="V73" s="77"/>
      <c r="W73" s="77"/>
      <c r="X73" s="77"/>
    </row>
    <row r="74" spans="15:24" x14ac:dyDescent="0.3">
      <c r="O74" s="92"/>
      <c r="Q74" s="77"/>
      <c r="R74" s="77"/>
      <c r="S74" s="77"/>
      <c r="T74" s="77"/>
      <c r="U74" s="77"/>
      <c r="V74" s="77"/>
      <c r="W74" s="77"/>
      <c r="X74" s="77"/>
    </row>
    <row r="75" spans="15:24" x14ac:dyDescent="0.3">
      <c r="O75" s="92"/>
      <c r="Q75" s="77"/>
      <c r="R75" s="77"/>
      <c r="S75" s="77"/>
      <c r="T75" s="77"/>
      <c r="U75" s="77"/>
      <c r="V75" s="77"/>
      <c r="W75" s="77"/>
      <c r="X75" s="77"/>
    </row>
    <row r="76" spans="15:24" x14ac:dyDescent="0.3">
      <c r="O76" s="92"/>
      <c r="Q76" s="77"/>
      <c r="R76" s="77"/>
      <c r="S76" s="77"/>
      <c r="T76" s="77"/>
      <c r="U76" s="77"/>
      <c r="V76" s="77"/>
      <c r="W76" s="77"/>
      <c r="X76" s="77"/>
    </row>
    <row r="77" spans="15:24" x14ac:dyDescent="0.3">
      <c r="O77" s="92"/>
      <c r="Q77" s="77"/>
      <c r="R77" s="77"/>
      <c r="S77" s="77"/>
      <c r="T77" s="77"/>
      <c r="U77" s="77"/>
      <c r="V77" s="77"/>
      <c r="W77" s="77"/>
      <c r="X77" s="77"/>
    </row>
    <row r="78" spans="15:24" x14ac:dyDescent="0.3">
      <c r="O78" s="92"/>
      <c r="Q78" s="77"/>
      <c r="R78" s="77"/>
      <c r="S78" s="77"/>
      <c r="T78" s="77"/>
      <c r="U78" s="77"/>
      <c r="V78" s="77"/>
      <c r="W78" s="77"/>
      <c r="X78" s="77"/>
    </row>
    <row r="79" spans="15:24" x14ac:dyDescent="0.3">
      <c r="O79" s="92"/>
    </row>
    <row r="80" spans="15:24" x14ac:dyDescent="0.3">
      <c r="O80" s="92"/>
    </row>
    <row r="81" spans="15:15" x14ac:dyDescent="0.3">
      <c r="O81" s="92"/>
    </row>
    <row r="82" spans="15:15" x14ac:dyDescent="0.3">
      <c r="O82" s="92"/>
    </row>
    <row r="83" spans="15:15" x14ac:dyDescent="0.3">
      <c r="O83" s="92"/>
    </row>
    <row r="84" spans="15:15" x14ac:dyDescent="0.3">
      <c r="O84" s="92"/>
    </row>
    <row r="85" spans="15:15" x14ac:dyDescent="0.3">
      <c r="O85" s="92"/>
    </row>
    <row r="86" spans="15:15" x14ac:dyDescent="0.3">
      <c r="O86" s="92"/>
    </row>
    <row r="87" spans="15:15" x14ac:dyDescent="0.3">
      <c r="O87" s="92"/>
    </row>
    <row r="88" spans="15:15" x14ac:dyDescent="0.3">
      <c r="O88" s="92"/>
    </row>
    <row r="89" spans="15:15" x14ac:dyDescent="0.3">
      <c r="O89" s="92"/>
    </row>
    <row r="90" spans="15:15" x14ac:dyDescent="0.3">
      <c r="O90" s="92"/>
    </row>
    <row r="91" spans="15:15" x14ac:dyDescent="0.3">
      <c r="O91" s="92"/>
    </row>
    <row r="92" spans="15:15" x14ac:dyDescent="0.3">
      <c r="O92" s="92"/>
    </row>
    <row r="93" spans="15:15" x14ac:dyDescent="0.3">
      <c r="O93" s="92"/>
    </row>
    <row r="94" spans="15:15" x14ac:dyDescent="0.3">
      <c r="O94" s="92"/>
    </row>
    <row r="95" spans="15:15" x14ac:dyDescent="0.3">
      <c r="O95" s="92"/>
    </row>
    <row r="96" spans="15:15" x14ac:dyDescent="0.3">
      <c r="O96" s="92"/>
    </row>
    <row r="97" spans="15:15" x14ac:dyDescent="0.3">
      <c r="O97" s="92"/>
    </row>
    <row r="98" spans="15:15" x14ac:dyDescent="0.3">
      <c r="O98" s="92"/>
    </row>
    <row r="99" spans="15:15" x14ac:dyDescent="0.3">
      <c r="O99" s="92"/>
    </row>
    <row r="100" spans="15:15" x14ac:dyDescent="0.3">
      <c r="O100" s="92"/>
    </row>
    <row r="101" spans="15:15" x14ac:dyDescent="0.3">
      <c r="O101" s="92"/>
    </row>
    <row r="102" spans="15:15" x14ac:dyDescent="0.3">
      <c r="O102" s="92"/>
    </row>
    <row r="103" spans="15:15" x14ac:dyDescent="0.3">
      <c r="O103" s="92"/>
    </row>
    <row r="104" spans="15:15" x14ac:dyDescent="0.3">
      <c r="O104" s="92"/>
    </row>
  </sheetData>
  <autoFilter ref="A1:M40"/>
  <conditionalFormatting sqref="L42:L1048576 L38:L40 L1:L15 L17:L36">
    <cfRule type="containsText" dxfId="72" priority="35" operator="containsText" text="KO">
      <formula>NOT(ISERROR(SEARCH("KO",L1)))</formula>
    </cfRule>
    <cfRule type="containsText" dxfId="71" priority="36" operator="containsText" text="OK">
      <formula>NOT(ISERROR(SEARCH("OK",L1)))</formula>
    </cfRule>
  </conditionalFormatting>
  <conditionalFormatting sqref="L17">
    <cfRule type="containsText" dxfId="70" priority="25" operator="containsText" text="KO">
      <formula>NOT(ISERROR(SEARCH("KO",L17)))</formula>
    </cfRule>
    <cfRule type="containsText" dxfId="69" priority="26" operator="containsText" text="OK">
      <formula>NOT(ISERROR(SEARCH("OK",L17)))</formula>
    </cfRule>
  </conditionalFormatting>
  <conditionalFormatting sqref="L37">
    <cfRule type="containsText" dxfId="68" priority="19" operator="containsText" text="KO">
      <formula>NOT(ISERROR(SEARCH("KO",L37)))</formula>
    </cfRule>
    <cfRule type="containsText" dxfId="67" priority="20" operator="containsText" text="OK">
      <formula>NOT(ISERROR(SEARCH("OK",L37)))</formula>
    </cfRule>
  </conditionalFormatting>
  <conditionalFormatting sqref="L16">
    <cfRule type="containsText" dxfId="66" priority="17" operator="containsText" text="KO">
      <formula>NOT(ISERROR(SEARCH("KO",L16)))</formula>
    </cfRule>
    <cfRule type="containsText" dxfId="65" priority="18" operator="containsText" text="OK">
      <formula>NOT(ISERROR(SEARCH("OK",L16)))</formula>
    </cfRule>
  </conditionalFormatting>
  <conditionalFormatting sqref="L16">
    <cfRule type="containsText" dxfId="64" priority="15" operator="containsText" text="KO">
      <formula>NOT(ISERROR(SEARCH("KO",L16)))</formula>
    </cfRule>
    <cfRule type="containsText" dxfId="63" priority="16" operator="containsText" text="OK">
      <formula>NOT(ISERROR(SEARCH("OK",L16)))</formula>
    </cfRule>
  </conditionalFormatting>
  <conditionalFormatting sqref="C7:D11 C6 C28:D28 C35:D40 C16:D23">
    <cfRule type="expression" dxfId="62" priority="14">
      <formula>TODAY()-(IF($G$6="P0-urgente",3,IF($G$6="P1-élevée",7,IF($G$6="P2-normale",14))))&gt;$C$6</formula>
    </cfRule>
  </conditionalFormatting>
  <conditionalFormatting sqref="C7:D41 C6">
    <cfRule type="colorScale" priority="10">
      <colorScale>
        <cfvo type="formula" val="TODAY()-(IF($G$6=&quot;P0-urgente&quot;,3,IF($G$6=&quot;P1-élevée&quot;,7,IF($G$6=&quot;P2-normale&quot;,14))))&gt;$C$6"/>
        <cfvo type="formula" val="TODAY()-(IF($G$6=&quot;P0-urgente&quot;,3,IF($G$6=&quot;P1-élevée&quot;,7,IF($G$6=&quot;P2-normale&quot;,14))))&lt;$C$6"/>
        <color rgb="FFF8696B"/>
        <color rgb="FF63BE7B"/>
      </colorScale>
    </cfRule>
  </conditionalFormatting>
  <conditionalFormatting sqref="C7:D15 C17:D27 C29:D34 C36:D1048576">
    <cfRule type="cellIs" dxfId="61" priority="4" operator="lessThan">
      <formula>IF($F6="P0-urgente",3,IF($F6="P1-élevée",7,IF($F6="P2-normale",14)))/2</formula>
    </cfRule>
    <cfRule type="cellIs" dxfId="60" priority="8" operator="greaterThan">
      <formula>IF($F6="P0-urgente",3,IF($F6="P1-élevée",7,IF($F6="P2-normale",14)))</formula>
    </cfRule>
  </conditionalFormatting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:D5">
    <cfRule type="cellIs" dxfId="59" priority="42" operator="lessThan">
      <formula>IF(#REF!="P0-urgente",3,IF(#REF!="P1-élevée",7,IF(#REF!="P2-normale",14)))/2</formula>
    </cfRule>
    <cfRule type="cellIs" dxfId="58" priority="43" operator="greaterThan">
      <formula>IF(#REF!="P0-urgente",3,IF(#REF!="P1-élevée",7,IF(#REF!="P2-normale",14)))</formula>
    </cfRule>
  </conditionalFormatting>
  <conditionalFormatting sqref="C6:D6 C16:D16 C28:D28 C35:D35">
    <cfRule type="cellIs" dxfId="57" priority="44" operator="lessThan">
      <formula>IF($F4="P0-urgente",3,IF($F4="P1-élevée",7,IF($F4="P2-normale",14)))/2</formula>
    </cfRule>
    <cfRule type="cellIs" dxfId="56" priority="45" operator="greaterThan">
      <formula>IF($F4="P0-urgente",3,IF($F4="P1-élevée",7,IF($F4="P2-normale",14)))</formula>
    </cfRule>
  </conditionalFormatting>
  <hyperlinks>
    <hyperlink ref="E40" r:id="rId1" display="https://outils.docapost.tech/mantis/view.php?id=48418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67"/>
  <sheetViews>
    <sheetView zoomScale="70" zoomScaleNormal="70" workbookViewId="0">
      <selection activeCell="A5" sqref="A5"/>
    </sheetView>
  </sheetViews>
  <sheetFormatPr baseColWidth="10" defaultRowHeight="16.5" x14ac:dyDescent="0.3"/>
  <cols>
    <col min="1" max="1" width="59.42578125" style="49" bestFit="1" customWidth="1"/>
    <col min="2" max="2" width="31.140625" style="49" bestFit="1" customWidth="1"/>
    <col min="3" max="3" width="30" style="49" customWidth="1"/>
    <col min="4" max="4" width="20.5703125" style="61" customWidth="1"/>
    <col min="5" max="5" width="165.5703125" style="49" bestFit="1" customWidth="1"/>
    <col min="6" max="16384" width="11.42578125" style="49"/>
  </cols>
  <sheetData>
    <row r="1" spans="1:7" s="61" customFormat="1" x14ac:dyDescent="0.3">
      <c r="A1" s="68" t="s">
        <v>54</v>
      </c>
      <c r="B1" s="68" t="s">
        <v>5</v>
      </c>
      <c r="C1" s="68" t="s">
        <v>1</v>
      </c>
      <c r="D1" s="68" t="s">
        <v>46</v>
      </c>
      <c r="E1" s="68" t="s">
        <v>0</v>
      </c>
    </row>
    <row r="2" spans="1:7" s="7" customFormat="1" x14ac:dyDescent="0.3">
      <c r="A2" s="44"/>
      <c r="B2" s="44"/>
      <c r="C2" s="44"/>
      <c r="D2" s="69"/>
      <c r="E2" s="44"/>
    </row>
    <row r="3" spans="1:7" x14ac:dyDescent="0.3">
      <c r="A3" s="1" t="s">
        <v>30</v>
      </c>
      <c r="B3" s="1"/>
      <c r="C3" s="1"/>
      <c r="D3" s="51"/>
      <c r="E3" s="1"/>
    </row>
    <row r="4" spans="1:7" x14ac:dyDescent="0.3">
      <c r="A4" s="43" t="s">
        <v>27</v>
      </c>
      <c r="B4" s="43"/>
      <c r="C4" s="43"/>
      <c r="D4" s="70"/>
      <c r="E4" s="43"/>
    </row>
    <row r="5" spans="1:7" x14ac:dyDescent="0.3">
      <c r="A5" s="72">
        <f>Flux!E18</f>
        <v>48356</v>
      </c>
      <c r="B5" s="47" t="s">
        <v>7</v>
      </c>
      <c r="C5" s="49" t="s">
        <v>4</v>
      </c>
      <c r="D5" s="71" t="str">
        <f>IF([1]!'!  CREERPEC!L3C5'="OK","OK","KO")</f>
        <v>KO</v>
      </c>
      <c r="E5" s="49" t="str">
        <f t="shared" ref="E5" si="0">"Aucun message d'erreur lorsque la valeur de la balise '"&amp;B5&amp;"' n'est pas renseigné"</f>
        <v>Aucun message d'erreur lorsque la valeur de la balise 'Identification' n'est pas renseigné</v>
      </c>
    </row>
    <row r="6" spans="1:7" x14ac:dyDescent="0.3">
      <c r="A6" s="5" t="s">
        <v>25</v>
      </c>
      <c r="B6" s="5"/>
      <c r="C6" s="5"/>
      <c r="D6" s="5"/>
      <c r="E6" s="5"/>
    </row>
    <row r="7" spans="1:7" x14ac:dyDescent="0.3">
      <c r="A7" s="72">
        <f>Flux!E18</f>
        <v>48356</v>
      </c>
      <c r="B7" s="47" t="s">
        <v>20</v>
      </c>
      <c r="C7" s="49" t="s">
        <v>4</v>
      </c>
      <c r="D7" s="71" t="str">
        <f>IF([1]!'!  CREERPEC!L3C5'="OK","OK","KO")</f>
        <v>KO</v>
      </c>
      <c r="E7" s="49" t="str">
        <f>"Aucun message d'erreur lorsque la valeur de la balise '"&amp;B7&amp;"' n'est pas renseigné"</f>
        <v>Aucun message d'erreur lorsque la valeur de la balise 'Identifiant' n'est pas renseigné</v>
      </c>
    </row>
    <row r="8" spans="1:7" x14ac:dyDescent="0.3">
      <c r="A8" s="72">
        <f>Flux!E18</f>
        <v>48356</v>
      </c>
      <c r="B8" s="74" t="s">
        <v>21</v>
      </c>
      <c r="C8" s="75" t="s">
        <v>4</v>
      </c>
      <c r="D8" s="73" t="str">
        <f>IF([1]!'!  CREERPEC!L3C5'="OK","OK","KO")</f>
        <v>KO</v>
      </c>
      <c r="E8" s="75" t="str">
        <f>"Aucun message d'erreur lorsque la valeur de la balise '"&amp;B8&amp;"' n'est pas renseigné"</f>
        <v>Aucun message d'erreur lorsque la valeur de la balise 'LibellePrestation' n'est pas renseigné</v>
      </c>
    </row>
    <row r="10" spans="1:7" x14ac:dyDescent="0.3">
      <c r="A10" s="43" t="s">
        <v>28</v>
      </c>
      <c r="B10" s="43"/>
      <c r="C10" s="43"/>
      <c r="D10" s="70"/>
      <c r="E10" s="43"/>
      <c r="G10" s="47"/>
    </row>
    <row r="11" spans="1:7" x14ac:dyDescent="0.3">
      <c r="B11" s="47"/>
      <c r="G11" s="47"/>
    </row>
    <row r="12" spans="1:7" x14ac:dyDescent="0.3">
      <c r="B12" s="47"/>
      <c r="G12" s="47"/>
    </row>
    <row r="13" spans="1:7" x14ac:dyDescent="0.3">
      <c r="G13" s="47"/>
    </row>
    <row r="14" spans="1:7" x14ac:dyDescent="0.3">
      <c r="A14" s="1" t="s">
        <v>3</v>
      </c>
      <c r="B14" s="1"/>
      <c r="C14" s="1"/>
      <c r="D14" s="51"/>
      <c r="E14" s="1"/>
      <c r="G14" s="47"/>
    </row>
    <row r="15" spans="1:7" x14ac:dyDescent="0.3">
      <c r="A15" s="72">
        <f>Flux!E28</f>
        <v>48395</v>
      </c>
      <c r="B15" s="49" t="s">
        <v>6</v>
      </c>
      <c r="C15" s="49" t="s">
        <v>2</v>
      </c>
      <c r="D15" s="71" t="str">
        <f t="array" ref="D15:D16">[1]!'!  CREERPEC!L53C7:L54C7'</f>
        <v>KO</v>
      </c>
      <c r="E15" s="49" t="str">
        <f>"Si l'on renseigne une valeur nulle ou mal formaté pour le champ '"&amp;B15&amp;"', l'erreur '"&amp;C15&amp;"' est retourné"</f>
        <v>Si l'on renseigne une valeur nulle ou mal formaté pour le champ 'MotifRenouvellement', l'erreur 'Erreur technique inatendue' est retourné</v>
      </c>
      <c r="G15" s="47"/>
    </row>
    <row r="16" spans="1:7" x14ac:dyDescent="0.3">
      <c r="A16" s="72">
        <f>Flux!E28</f>
        <v>48395</v>
      </c>
      <c r="B16" s="49" t="s">
        <v>22</v>
      </c>
      <c r="C16" s="49" t="s">
        <v>2</v>
      </c>
      <c r="D16" s="71" t="str">
        <v>KO</v>
      </c>
      <c r="E16" s="49" t="str">
        <f>"Si l'on renseigne une valeur nulle ou mal formaté pour le champ '"&amp;B16&amp;"', l'erreur '"&amp;C16&amp;"' est retourné"</f>
        <v>Si l'on renseigne une valeur nulle ou mal formaté pour le champ 'Spécialité', l'erreur 'Erreur technique inatendue' est retourné</v>
      </c>
    </row>
    <row r="17" spans="1:5" x14ac:dyDescent="0.3">
      <c r="A17" s="48" t="s">
        <v>31</v>
      </c>
      <c r="B17" s="48"/>
      <c r="C17" s="48"/>
      <c r="D17" s="60"/>
      <c r="E17" s="48"/>
    </row>
    <row r="18" spans="1:5" x14ac:dyDescent="0.3">
      <c r="A18" s="72">
        <f>Flux!E28</f>
        <v>48395</v>
      </c>
      <c r="B18" s="47" t="s">
        <v>17</v>
      </c>
      <c r="C18" s="49" t="s">
        <v>24</v>
      </c>
      <c r="D18" s="71" t="str">
        <f t="array" ref="D18:D20">[1]!'!  CREERPEC!L85C7:L87C7'</f>
        <v>KO</v>
      </c>
      <c r="E18" s="49" t="str">
        <f>"Si l'on renseigne une valeur mal formaté pour le champs '"&amp;B18&amp;"' un message d'erreur non explicite est retourné : '"&amp;C18&amp;"'"</f>
        <v>Si l'on renseigne une valeur mal formaté pour le champs 'PrixSansRemiseTTC' un message d'erreur non explicite est retourné : 'Unmarshalling Error: null'</v>
      </c>
    </row>
    <row r="19" spans="1:5" x14ac:dyDescent="0.3">
      <c r="A19" s="72">
        <f>Flux!E28</f>
        <v>48395</v>
      </c>
      <c r="B19" s="47" t="s">
        <v>18</v>
      </c>
      <c r="C19" s="49" t="s">
        <v>24</v>
      </c>
      <c r="D19" s="71" t="str">
        <v>KO</v>
      </c>
      <c r="E19" s="49" t="str">
        <f t="shared" ref="E19:E37" si="1">"Si l'on renseigne une valeur mal formaté pour le champs '"&amp;B19&amp;"' un message d'erreur non explicite est retourné : '"&amp;C19&amp;"'"</f>
        <v>Si l'on renseigne une valeur mal formaté pour le champs 'MontantRemise' un message d'erreur non explicite est retourné : 'Unmarshalling Error: null'</v>
      </c>
    </row>
    <row r="20" spans="1:5" x14ac:dyDescent="0.3">
      <c r="A20" s="72">
        <f>Flux!E28</f>
        <v>48395</v>
      </c>
      <c r="B20" s="47" t="s">
        <v>19</v>
      </c>
      <c r="C20" s="49" t="s">
        <v>24</v>
      </c>
      <c r="D20" s="71" t="str">
        <v>KO</v>
      </c>
      <c r="E20" s="49" t="str">
        <f t="shared" si="1"/>
        <v>Si l'on renseigne une valeur mal formaté pour le champs 'PrixAvecRemiseTTC' un message d'erreur non explicite est retourné : 'Unmarshalling Error: null'</v>
      </c>
    </row>
    <row r="21" spans="1:5" x14ac:dyDescent="0.3">
      <c r="A21" s="48" t="s">
        <v>32</v>
      </c>
      <c r="B21" s="48"/>
      <c r="C21" s="48"/>
      <c r="D21" s="60"/>
      <c r="E21" s="48"/>
    </row>
    <row r="22" spans="1:5" x14ac:dyDescent="0.3">
      <c r="A22" s="72">
        <f>Flux!E28</f>
        <v>48395</v>
      </c>
      <c r="B22" s="47" t="s">
        <v>17</v>
      </c>
      <c r="C22" s="49" t="s">
        <v>24</v>
      </c>
      <c r="D22" s="71" t="str">
        <f t="array" ref="D22:D24">[1]!'!  CREERPEC!L98C7:L100C7'</f>
        <v>KO</v>
      </c>
      <c r="E22" s="49" t="str">
        <f t="shared" si="1"/>
        <v>Si l'on renseigne une valeur mal formaté pour le champs 'PrixSansRemiseTTC' un message d'erreur non explicite est retourné : 'Unmarshalling Error: null'</v>
      </c>
    </row>
    <row r="23" spans="1:5" x14ac:dyDescent="0.3">
      <c r="A23" s="72">
        <f>Flux!E28</f>
        <v>48395</v>
      </c>
      <c r="B23" s="47" t="s">
        <v>18</v>
      </c>
      <c r="C23" s="49" t="s">
        <v>24</v>
      </c>
      <c r="D23" s="71" t="str">
        <v>KO</v>
      </c>
      <c r="E23" s="49" t="str">
        <f t="shared" si="1"/>
        <v>Si l'on renseigne une valeur mal formaté pour le champs 'MontantRemise' un message d'erreur non explicite est retourné : 'Unmarshalling Error: null'</v>
      </c>
    </row>
    <row r="24" spans="1:5" x14ac:dyDescent="0.3">
      <c r="A24" s="72">
        <f>Flux!E28</f>
        <v>48395</v>
      </c>
      <c r="B24" s="47" t="s">
        <v>19</v>
      </c>
      <c r="C24" s="49" t="s">
        <v>24</v>
      </c>
      <c r="D24" s="71" t="str">
        <v>KO</v>
      </c>
      <c r="E24" s="49" t="str">
        <f t="shared" si="1"/>
        <v>Si l'on renseigne une valeur mal formaté pour le champs 'PrixAvecRemiseTTC' un message d'erreur non explicite est retourné : 'Unmarshalling Error: null'</v>
      </c>
    </row>
    <row r="25" spans="1:5" x14ac:dyDescent="0.3">
      <c r="A25" s="48" t="s">
        <v>26</v>
      </c>
      <c r="B25" s="48"/>
      <c r="C25" s="48"/>
      <c r="D25" s="60"/>
      <c r="E25" s="48"/>
    </row>
    <row r="26" spans="1:5" x14ac:dyDescent="0.3">
      <c r="A26" s="72">
        <f>Flux!E28</f>
        <v>48395</v>
      </c>
      <c r="B26" s="47" t="s">
        <v>17</v>
      </c>
      <c r="C26" s="49" t="s">
        <v>24</v>
      </c>
      <c r="D26" s="71" t="str">
        <f t="array" ref="D26:D28">[1]!'!  CREERPEC!L110C7:L112C7'</f>
        <v>KO</v>
      </c>
      <c r="E26" s="49" t="str">
        <f t="shared" si="1"/>
        <v>Si l'on renseigne une valeur mal formaté pour le champs 'PrixSansRemiseTTC' un message d'erreur non explicite est retourné : 'Unmarshalling Error: null'</v>
      </c>
    </row>
    <row r="27" spans="1:5" x14ac:dyDescent="0.3">
      <c r="A27" s="72">
        <f>Flux!E28</f>
        <v>48395</v>
      </c>
      <c r="B27" s="47" t="s">
        <v>18</v>
      </c>
      <c r="C27" s="49" t="s">
        <v>24</v>
      </c>
      <c r="D27" s="71" t="str">
        <v>KO</v>
      </c>
      <c r="E27" s="49" t="str">
        <f t="shared" si="1"/>
        <v>Si l'on renseigne une valeur mal formaté pour le champs 'MontantRemise' un message d'erreur non explicite est retourné : 'Unmarshalling Error: null'</v>
      </c>
    </row>
    <row r="28" spans="1:5" x14ac:dyDescent="0.3">
      <c r="A28" s="72">
        <f>Flux!E28</f>
        <v>48395</v>
      </c>
      <c r="B28" s="47" t="s">
        <v>19</v>
      </c>
      <c r="C28" s="49" t="s">
        <v>24</v>
      </c>
      <c r="D28" s="71" t="str">
        <v>KO</v>
      </c>
      <c r="E28" s="49" t="str">
        <f t="shared" si="1"/>
        <v>Si l'on renseigne une valeur mal formaté pour le champs 'PrixAvecRemiseTTC' un message d'erreur non explicite est retourné : 'Unmarshalling Error: null'</v>
      </c>
    </row>
    <row r="29" spans="1:5" x14ac:dyDescent="0.3">
      <c r="A29" s="48" t="s">
        <v>25</v>
      </c>
      <c r="B29" s="48"/>
      <c r="C29" s="48"/>
      <c r="D29" s="60"/>
      <c r="E29" s="48"/>
    </row>
    <row r="30" spans="1:5" x14ac:dyDescent="0.3">
      <c r="A30" s="72">
        <f>Flux!E28</f>
        <v>48395</v>
      </c>
      <c r="B30" s="47" t="s">
        <v>17</v>
      </c>
      <c r="C30" s="49" t="s">
        <v>24</v>
      </c>
      <c r="D30" s="71" t="str">
        <f t="array" ref="D30:D32">[1]!'!  CREERPEC!L122C7:L124C7'</f>
        <v>KO</v>
      </c>
      <c r="E30" s="49" t="str">
        <f t="shared" si="1"/>
        <v>Si l'on renseigne une valeur mal formaté pour le champs 'PrixSansRemiseTTC' un message d'erreur non explicite est retourné : 'Unmarshalling Error: null'</v>
      </c>
    </row>
    <row r="31" spans="1:5" x14ac:dyDescent="0.3">
      <c r="A31" s="72">
        <f>Flux!E28</f>
        <v>48395</v>
      </c>
      <c r="B31" s="47" t="s">
        <v>18</v>
      </c>
      <c r="C31" s="49" t="s">
        <v>24</v>
      </c>
      <c r="D31" s="71" t="str">
        <v>KO</v>
      </c>
      <c r="E31" s="49" t="str">
        <f t="shared" si="1"/>
        <v>Si l'on renseigne une valeur mal formaté pour le champs 'MontantRemise' un message d'erreur non explicite est retourné : 'Unmarshalling Error: null'</v>
      </c>
    </row>
    <row r="32" spans="1:5" x14ac:dyDescent="0.3">
      <c r="A32" s="72">
        <f>Flux!E28</f>
        <v>48395</v>
      </c>
      <c r="B32" s="47" t="s">
        <v>19</v>
      </c>
      <c r="C32" s="49" t="s">
        <v>24</v>
      </c>
      <c r="D32" s="71" t="str">
        <v>KO</v>
      </c>
      <c r="E32" s="49" t="str">
        <f t="shared" si="1"/>
        <v>Si l'on renseigne une valeur mal formaté pour le champs 'PrixAvecRemiseTTC' un message d'erreur non explicite est retourné : 'Unmarshalling Error: null'</v>
      </c>
    </row>
    <row r="33" spans="1:7" x14ac:dyDescent="0.3">
      <c r="A33" s="46" t="s">
        <v>37</v>
      </c>
      <c r="B33" s="46"/>
      <c r="C33" s="46"/>
      <c r="D33" s="58"/>
      <c r="E33" s="46"/>
      <c r="G33" s="47"/>
    </row>
    <row r="34" spans="1:7" x14ac:dyDescent="0.3">
      <c r="A34" s="72">
        <f>Flux!E28</f>
        <v>48395</v>
      </c>
      <c r="B34" s="47" t="s">
        <v>33</v>
      </c>
      <c r="C34" s="49" t="s">
        <v>24</v>
      </c>
      <c r="D34" s="71" t="str">
        <f t="array" ref="D34:D37">[1]!'!  CREERPEC!L132C7:L135C7'</f>
        <v>KO</v>
      </c>
      <c r="E34" s="49" t="str">
        <f t="shared" si="1"/>
        <v>Si l'on renseigne une valeur mal formaté pour le champs 'BaseRemboursementRO' un message d'erreur non explicite est retourné : 'Unmarshalling Error: null'</v>
      </c>
      <c r="G34" s="47"/>
    </row>
    <row r="35" spans="1:7" x14ac:dyDescent="0.3">
      <c r="A35" s="72">
        <f>Flux!E28</f>
        <v>48395</v>
      </c>
      <c r="B35" s="47" t="s">
        <v>34</v>
      </c>
      <c r="C35" s="49" t="s">
        <v>24</v>
      </c>
      <c r="D35" s="71" t="str">
        <v>KO</v>
      </c>
      <c r="E35" s="49" t="str">
        <f t="shared" si="1"/>
        <v>Si l'on renseigne une valeur mal formaté pour le champs 'TauxRO' un message d'erreur non explicite est retourné : 'Unmarshalling Error: null'</v>
      </c>
      <c r="G35" s="47"/>
    </row>
    <row r="36" spans="1:7" x14ac:dyDescent="0.3">
      <c r="A36" s="72">
        <f>Flux!E28</f>
        <v>48395</v>
      </c>
      <c r="B36" s="47" t="s">
        <v>35</v>
      </c>
      <c r="C36" s="49" t="s">
        <v>24</v>
      </c>
      <c r="D36" s="71" t="str">
        <v>KO</v>
      </c>
      <c r="E36" s="49" t="str">
        <f t="shared" si="1"/>
        <v>Si l'on renseigne une valeur mal formaté pour le champs 'MontantRO' un message d'erreur non explicite est retourné : 'Unmarshalling Error: null'</v>
      </c>
      <c r="G36" s="47"/>
    </row>
    <row r="37" spans="1:7" x14ac:dyDescent="0.3">
      <c r="A37" s="72">
        <f>Flux!E28</f>
        <v>48395</v>
      </c>
      <c r="B37" s="47" t="s">
        <v>36</v>
      </c>
      <c r="C37" s="49" t="s">
        <v>24</v>
      </c>
      <c r="D37" s="71" t="str">
        <v>KO</v>
      </c>
      <c r="E37" s="49" t="str">
        <f t="shared" si="1"/>
        <v>Si l'on renseigne une valeur mal formaté pour le champs 'MontantTotalAMO' un message d'erreur non explicite est retourné : 'Unmarshalling Error: null'</v>
      </c>
      <c r="G37" s="47"/>
    </row>
    <row r="38" spans="1:7" x14ac:dyDescent="0.3">
      <c r="B38" s="47"/>
      <c r="G38" s="47"/>
    </row>
    <row r="39" spans="1:7" x14ac:dyDescent="0.3">
      <c r="G39" s="47"/>
    </row>
    <row r="40" spans="1:7" x14ac:dyDescent="0.3">
      <c r="G40" s="47"/>
    </row>
    <row r="41" spans="1:7" x14ac:dyDescent="0.3">
      <c r="G41" s="47"/>
    </row>
    <row r="42" spans="1:7" x14ac:dyDescent="0.3">
      <c r="G42" s="47"/>
    </row>
    <row r="43" spans="1:7" x14ac:dyDescent="0.3">
      <c r="G43" s="47"/>
    </row>
    <row r="44" spans="1:7" x14ac:dyDescent="0.3">
      <c r="G44" s="47"/>
    </row>
    <row r="45" spans="1:7" x14ac:dyDescent="0.3">
      <c r="G45" s="47"/>
    </row>
    <row r="46" spans="1:7" x14ac:dyDescent="0.3">
      <c r="G46" s="47"/>
    </row>
    <row r="47" spans="1:7" x14ac:dyDescent="0.3">
      <c r="G47" s="47"/>
    </row>
    <row r="48" spans="1:7" x14ac:dyDescent="0.3">
      <c r="G48" s="47"/>
    </row>
    <row r="49" spans="2:7" x14ac:dyDescent="0.3">
      <c r="G49" s="47"/>
    </row>
    <row r="50" spans="2:7" x14ac:dyDescent="0.3">
      <c r="G50" s="47"/>
    </row>
    <row r="51" spans="2:7" x14ac:dyDescent="0.3">
      <c r="G51" s="47"/>
    </row>
    <row r="52" spans="2:7" x14ac:dyDescent="0.3">
      <c r="G52" s="47"/>
    </row>
    <row r="53" spans="2:7" x14ac:dyDescent="0.3">
      <c r="G53" s="47"/>
    </row>
    <row r="54" spans="2:7" x14ac:dyDescent="0.3">
      <c r="G54" s="47"/>
    </row>
    <row r="55" spans="2:7" x14ac:dyDescent="0.3">
      <c r="G55" s="47"/>
    </row>
    <row r="56" spans="2:7" x14ac:dyDescent="0.3">
      <c r="B56" s="47"/>
      <c r="G56" s="47"/>
    </row>
    <row r="57" spans="2:7" x14ac:dyDescent="0.3">
      <c r="B57" s="47"/>
      <c r="G57" s="47"/>
    </row>
    <row r="58" spans="2:7" x14ac:dyDescent="0.3">
      <c r="B58" s="47"/>
      <c r="G58" s="47"/>
    </row>
    <row r="59" spans="2:7" x14ac:dyDescent="0.3">
      <c r="B59" s="47"/>
      <c r="G59" s="47"/>
    </row>
    <row r="60" spans="2:7" x14ac:dyDescent="0.3">
      <c r="G60" s="47"/>
    </row>
    <row r="61" spans="2:7" x14ac:dyDescent="0.3">
      <c r="G61" s="47"/>
    </row>
    <row r="62" spans="2:7" x14ac:dyDescent="0.3">
      <c r="G62" s="47"/>
    </row>
    <row r="63" spans="2:7" x14ac:dyDescent="0.3">
      <c r="G63" s="47"/>
    </row>
    <row r="64" spans="2:7" x14ac:dyDescent="0.3">
      <c r="G64" s="47"/>
    </row>
    <row r="65" spans="7:7" x14ac:dyDescent="0.3">
      <c r="G65" s="47"/>
    </row>
    <row r="66" spans="7:7" x14ac:dyDescent="0.3">
      <c r="G66" s="47"/>
    </row>
    <row r="67" spans="7:7" x14ac:dyDescent="0.3">
      <c r="G67" s="47"/>
    </row>
  </sheetData>
  <autoFilter ref="A1:E37"/>
  <conditionalFormatting sqref="D6:D8">
    <cfRule type="containsText" dxfId="55" priority="25" operator="containsText" text="KO">
      <formula>NOT(ISERROR(SEARCH("KO",D6)))</formula>
    </cfRule>
    <cfRule type="containsText" dxfId="54" priority="26" operator="containsText" text="OK">
      <formula>NOT(ISERROR(SEARCH("OK",D6)))</formula>
    </cfRule>
  </conditionalFormatting>
  <conditionalFormatting sqref="D15:D16">
    <cfRule type="containsText" dxfId="53" priority="13" operator="containsText" text="KO">
      <formula>NOT(ISERROR(SEARCH("KO",D15)))</formula>
    </cfRule>
    <cfRule type="containsText" dxfId="52" priority="14" operator="containsText" text="OK">
      <formula>NOT(ISERROR(SEARCH("OK",D15)))</formula>
    </cfRule>
  </conditionalFormatting>
  <conditionalFormatting sqref="D18:D20">
    <cfRule type="containsText" dxfId="51" priority="11" operator="containsText" text="KO">
      <formula>NOT(ISERROR(SEARCH("KO",D18)))</formula>
    </cfRule>
    <cfRule type="containsText" dxfId="50" priority="12" operator="containsText" text="OK">
      <formula>NOT(ISERROR(SEARCH("OK",D18)))</formula>
    </cfRule>
  </conditionalFormatting>
  <conditionalFormatting sqref="D22:D24">
    <cfRule type="containsText" dxfId="49" priority="9" operator="containsText" text="KO">
      <formula>NOT(ISERROR(SEARCH("KO",D22)))</formula>
    </cfRule>
    <cfRule type="containsText" dxfId="48" priority="10" operator="containsText" text="OK">
      <formula>NOT(ISERROR(SEARCH("OK",D22)))</formula>
    </cfRule>
  </conditionalFormatting>
  <conditionalFormatting sqref="D26:D28">
    <cfRule type="containsText" dxfId="47" priority="7" operator="containsText" text="KO">
      <formula>NOT(ISERROR(SEARCH("KO",D26)))</formula>
    </cfRule>
    <cfRule type="containsText" dxfId="46" priority="8" operator="containsText" text="OK">
      <formula>NOT(ISERROR(SEARCH("OK",D26)))</formula>
    </cfRule>
  </conditionalFormatting>
  <conditionalFormatting sqref="D30:D32">
    <cfRule type="containsText" dxfId="45" priority="5" operator="containsText" text="KO">
      <formula>NOT(ISERROR(SEARCH("KO",D30)))</formula>
    </cfRule>
    <cfRule type="containsText" dxfId="44" priority="6" operator="containsText" text="OK">
      <formula>NOT(ISERROR(SEARCH("OK",D30)))</formula>
    </cfRule>
  </conditionalFormatting>
  <conditionalFormatting sqref="D34:D37">
    <cfRule type="containsText" dxfId="43" priority="3" operator="containsText" text="KO">
      <formula>NOT(ISERROR(SEARCH("KO",D34)))</formula>
    </cfRule>
    <cfRule type="containsText" dxfId="42" priority="4" operator="containsText" text="OK">
      <formula>NOT(ISERROR(SEARCH("OK",D34)))</formula>
    </cfRule>
  </conditionalFormatting>
  <conditionalFormatting sqref="D5">
    <cfRule type="containsText" dxfId="41" priority="1" operator="containsText" text="KO">
      <formula>NOT(ISERROR(SEARCH("KO",D5)))</formula>
    </cfRule>
    <cfRule type="containsText" dxfId="40" priority="2" operator="containsText" text="OK">
      <formula>NOT(ISERROR(SEARCH("OK",D5)))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 filterMode="1"/>
  <dimension ref="A1:G128"/>
  <sheetViews>
    <sheetView zoomScaleNormal="100" workbookViewId="0">
      <selection activeCell="A5" sqref="A5"/>
    </sheetView>
  </sheetViews>
  <sheetFormatPr baseColWidth="10" defaultRowHeight="16.5" x14ac:dyDescent="0.3"/>
  <cols>
    <col min="1" max="1" width="59.42578125" style="11" customWidth="1"/>
    <col min="2" max="2" width="31.140625" style="11" customWidth="1"/>
    <col min="3" max="3" width="31.140625" style="61" customWidth="1"/>
    <col min="4" max="4" width="37.85546875" style="11" customWidth="1"/>
    <col min="5" max="5" width="219.28515625" style="11" customWidth="1"/>
    <col min="6" max="16384" width="11.42578125" style="11"/>
  </cols>
  <sheetData>
    <row r="1" spans="1:7" s="61" customFormat="1" x14ac:dyDescent="0.3">
      <c r="A1" s="45" t="s">
        <v>54</v>
      </c>
      <c r="B1" s="45" t="s">
        <v>5</v>
      </c>
      <c r="C1" s="67" t="s">
        <v>46</v>
      </c>
      <c r="D1" s="45" t="s">
        <v>1</v>
      </c>
      <c r="E1" s="45" t="s">
        <v>0</v>
      </c>
    </row>
    <row r="2" spans="1:7" s="7" customFormat="1" x14ac:dyDescent="0.3">
      <c r="A2" s="6"/>
      <c r="B2" s="6"/>
      <c r="C2" s="50"/>
      <c r="D2" s="6"/>
      <c r="E2" s="6"/>
    </row>
    <row r="3" spans="1:7" x14ac:dyDescent="0.3">
      <c r="A3" s="1" t="s">
        <v>30</v>
      </c>
      <c r="B3" s="1"/>
      <c r="C3" s="51"/>
      <c r="D3" s="1"/>
      <c r="E3" s="1"/>
    </row>
    <row r="4" spans="1:7" x14ac:dyDescent="0.3">
      <c r="A4" s="3" t="s">
        <v>27</v>
      </c>
      <c r="B4" s="3"/>
      <c r="C4" s="52"/>
      <c r="D4" s="3"/>
      <c r="E4" s="3"/>
    </row>
    <row r="5" spans="1:7" x14ac:dyDescent="0.3">
      <c r="A5" s="72">
        <f>Flux!E19</f>
        <v>48356</v>
      </c>
      <c r="B5" s="19" t="s">
        <v>7</v>
      </c>
      <c r="C5" s="71" t="str">
        <f t="array" ref="C5">[1]!'!INTERPEC!L3C5'</f>
        <v>KO</v>
      </c>
      <c r="D5" s="11" t="s">
        <v>4</v>
      </c>
      <c r="E5" s="11" t="str">
        <f>"Aucun message d'erreur lorsque la valeur de la balise '"&amp;B5&amp;"' n'est pas renseigné"</f>
        <v>Aucun message d'erreur lorsque la valeur de la balise 'Identification' n'est pas renseigné</v>
      </c>
    </row>
    <row r="6" spans="1:7" hidden="1" x14ac:dyDescent="0.3">
      <c r="A6" s="72">
        <f>Flux!E19</f>
        <v>48356</v>
      </c>
      <c r="B6" s="19" t="s">
        <v>8</v>
      </c>
      <c r="C6" s="71" t="str">
        <f t="array" ref="C6:C8">[1]!'!INTERPEC!L8C5:L10C5'</f>
        <v>OK</v>
      </c>
      <c r="D6" s="11" t="s">
        <v>4</v>
      </c>
      <c r="E6" s="11" t="str">
        <f t="shared" ref="E6:E8" si="0">"Aucun message d'erreur lorsque la valeur de la balise '"&amp;B6&amp;"' n'est pas renseigné"</f>
        <v>Aucun message d'erreur lorsque la valeur de la balise 'NomNorme' n'est pas renseigné</v>
      </c>
    </row>
    <row r="7" spans="1:7" hidden="1" x14ac:dyDescent="0.3">
      <c r="A7" s="72">
        <f>Flux!E19</f>
        <v>48356</v>
      </c>
      <c r="B7" s="19" t="s">
        <v>9</v>
      </c>
      <c r="C7" s="71" t="str">
        <v>OK</v>
      </c>
      <c r="D7" s="11" t="s">
        <v>4</v>
      </c>
      <c r="E7" s="11" t="str">
        <f t="shared" si="0"/>
        <v>Aucun message d'erreur lorsque la valeur de la balise 'VersionNorme' n'est pas renseigné</v>
      </c>
    </row>
    <row r="8" spans="1:7" hidden="1" x14ac:dyDescent="0.3">
      <c r="A8" s="72">
        <f>Flux!E19</f>
        <v>48356</v>
      </c>
      <c r="B8" s="19" t="s">
        <v>10</v>
      </c>
      <c r="C8" s="71" t="str">
        <v>OK</v>
      </c>
      <c r="D8" s="11" t="s">
        <v>4</v>
      </c>
      <c r="E8" s="11" t="str">
        <f t="shared" si="0"/>
        <v>Aucun message d'erreur lorsque la valeur de la balise 'NomEditeur' n'est pas renseigné</v>
      </c>
    </row>
    <row r="9" spans="1:7" hidden="1" x14ac:dyDescent="0.3">
      <c r="A9" s="72">
        <f>Flux!E19</f>
        <v>48356</v>
      </c>
      <c r="B9" s="19" t="s">
        <v>15</v>
      </c>
      <c r="C9" s="71" t="str">
        <f t="array" ref="C9">[1]!'!INTERPEC!L16C5'</f>
        <v>OK</v>
      </c>
      <c r="D9" s="11" t="s">
        <v>4</v>
      </c>
      <c r="E9" s="11" t="str">
        <f>"Aucun message d'erreur lorsque la valeur de la balise '"&amp;B9&amp;"' n'est pas renseigné"</f>
        <v>Aucun message d'erreur lorsque la valeur de la balise 'IdentifiantOperateur' n'est pas renseigné</v>
      </c>
    </row>
    <row r="10" spans="1:7" hidden="1" x14ac:dyDescent="0.3">
      <c r="A10" s="72">
        <f>Flux!E19</f>
        <v>48356</v>
      </c>
      <c r="B10" s="19" t="s">
        <v>16</v>
      </c>
      <c r="C10" s="71" t="str">
        <f t="array" ref="C10">[1]!'!INTERPEC!L20C5'</f>
        <v>OK</v>
      </c>
      <c r="D10" s="18" t="s">
        <v>4</v>
      </c>
      <c r="E10" s="18" t="str">
        <f>"Aucun message d'erreur lorsque la valeur de la balise '"&amp;B10&amp;"' n'est pas renseigné"</f>
        <v>Aucun message d'erreur lorsque la valeur de la balise 'NumDossierPS' n'est pas renseigné</v>
      </c>
    </row>
    <row r="11" spans="1:7" x14ac:dyDescent="0.3">
      <c r="G11" s="9"/>
    </row>
    <row r="12" spans="1:7" x14ac:dyDescent="0.3">
      <c r="G12" s="9"/>
    </row>
    <row r="13" spans="1:7" s="54" customFormat="1" x14ac:dyDescent="0.3">
      <c r="B13" s="55"/>
      <c r="C13" s="59"/>
      <c r="G13" s="53"/>
    </row>
    <row r="14" spans="1:7" s="54" customFormat="1" x14ac:dyDescent="0.3">
      <c r="A14" s="3" t="s">
        <v>27</v>
      </c>
      <c r="B14" s="3"/>
      <c r="C14" s="52"/>
      <c r="D14" s="3"/>
      <c r="E14" s="3"/>
      <c r="G14" s="53"/>
    </row>
    <row r="15" spans="1:7" s="35" customFormat="1" hidden="1" x14ac:dyDescent="0.3">
      <c r="A15" s="72">
        <f>Flux!E19</f>
        <v>48356</v>
      </c>
      <c r="B15" s="19" t="s">
        <v>39</v>
      </c>
      <c r="C15" s="71" t="str">
        <f t="array" ref="C15:C16">[1]!'!INTERPEC!L11C5:L12C5'</f>
        <v>OK</v>
      </c>
      <c r="D15" s="11" t="s">
        <v>4</v>
      </c>
      <c r="E15" s="11" t="str">
        <f>"Aucun message d'erreur lorsque la valeur de la balise '"&amp;B15&amp;"' n'est pas renseigné"</f>
        <v>Aucun message d'erreur lorsque la valeur de la balise 'NomLogiciel' n'est pas renseigné</v>
      </c>
      <c r="G15" s="34"/>
    </row>
    <row r="16" spans="1:7" s="17" customFormat="1" hidden="1" x14ac:dyDescent="0.3">
      <c r="A16" s="72">
        <f>Flux!E19</f>
        <v>48356</v>
      </c>
      <c r="B16" s="19" t="s">
        <v>40</v>
      </c>
      <c r="C16" s="71" t="str">
        <v>OK</v>
      </c>
      <c r="D16" s="11" t="s">
        <v>4</v>
      </c>
      <c r="E16" s="11" t="str">
        <f>"Aucun message d'erreur lorsque la valeur de la balise '"&amp;B16&amp;"' n'est pas renseigné"</f>
        <v>Aucun message d'erreur lorsque la valeur de la balise 'VersionLogiciel' n'est pas renseigné</v>
      </c>
      <c r="G16" s="16"/>
    </row>
    <row r="17" spans="1:7" s="54" customFormat="1" x14ac:dyDescent="0.3">
      <c r="A17" s="73"/>
      <c r="B17" s="55"/>
      <c r="C17" s="59"/>
      <c r="G17" s="53"/>
    </row>
    <row r="18" spans="1:7" x14ac:dyDescent="0.3">
      <c r="A18" s="4" t="s">
        <v>29</v>
      </c>
      <c r="B18" s="3"/>
      <c r="C18" s="52"/>
      <c r="D18" s="3"/>
      <c r="E18" s="3"/>
    </row>
    <row r="19" spans="1:7" hidden="1" x14ac:dyDescent="0.3">
      <c r="A19" s="72">
        <f>Flux!E23</f>
        <v>48356</v>
      </c>
      <c r="B19" s="15" t="s">
        <v>41</v>
      </c>
      <c r="C19" s="71" t="str">
        <f t="array" ref="C19">[1]!'!INTERPEC!L17C5'</f>
        <v>OK</v>
      </c>
      <c r="D19" s="11" t="s">
        <v>4</v>
      </c>
      <c r="E19" s="11" t="str">
        <f>"Aucun message d'erreur lorsque la valeur de la balise '"&amp;B19&amp;"' n'est pas renseigné"</f>
        <v>Aucun message d'erreur lorsque la valeur de la balise 'NumDossierAMC' n'est pas renseigné</v>
      </c>
    </row>
    <row r="20" spans="1:7" x14ac:dyDescent="0.3">
      <c r="B20" s="9"/>
      <c r="C20" s="59"/>
      <c r="E20" s="10"/>
    </row>
    <row r="21" spans="1:7" s="35" customFormat="1" x14ac:dyDescent="0.3">
      <c r="B21" s="34"/>
      <c r="C21" s="59"/>
      <c r="E21" s="33"/>
    </row>
    <row r="23" spans="1:7" x14ac:dyDescent="0.3">
      <c r="A23" s="2"/>
      <c r="B23" s="2"/>
      <c r="C23" s="45"/>
      <c r="D23" s="2"/>
      <c r="E23" s="2"/>
    </row>
    <row r="24" spans="1:7" s="25" customFormat="1" x14ac:dyDescent="0.3">
      <c r="A24" s="1" t="s">
        <v>38</v>
      </c>
      <c r="B24" s="1"/>
      <c r="C24" s="51"/>
      <c r="D24" s="1"/>
      <c r="E24" s="1"/>
    </row>
    <row r="25" spans="1:7" s="25" customFormat="1" x14ac:dyDescent="0.3">
      <c r="A25" s="72">
        <f>Flux!E38</f>
        <v>48769</v>
      </c>
      <c r="B25" s="14" t="s">
        <v>47</v>
      </c>
      <c r="C25" s="71" t="s">
        <v>55</v>
      </c>
      <c r="D25" s="14" t="s">
        <v>4</v>
      </c>
      <c r="E25" s="14" t="s">
        <v>42</v>
      </c>
    </row>
    <row r="26" spans="1:7" s="25" customFormat="1" x14ac:dyDescent="0.3">
      <c r="A26"/>
      <c r="B26"/>
      <c r="C26" s="56"/>
      <c r="D26"/>
      <c r="E26"/>
    </row>
    <row r="27" spans="1:7" s="25" customFormat="1" x14ac:dyDescent="0.3">
      <c r="A27"/>
      <c r="B27"/>
      <c r="C27" s="56"/>
      <c r="D27"/>
      <c r="E27"/>
    </row>
    <row r="31" spans="1:7" x14ac:dyDescent="0.3">
      <c r="A31"/>
      <c r="B31"/>
      <c r="C31" s="56"/>
      <c r="D31"/>
      <c r="E31"/>
    </row>
    <row r="32" spans="1:7" x14ac:dyDescent="0.3">
      <c r="A32"/>
      <c r="B32"/>
      <c r="C32" s="56"/>
      <c r="D32"/>
      <c r="E32"/>
    </row>
    <row r="33" spans="1:5" x14ac:dyDescent="0.3">
      <c r="A33"/>
      <c r="B33"/>
      <c r="C33" s="56"/>
      <c r="D33"/>
      <c r="E33"/>
    </row>
    <row r="34" spans="1:5" x14ac:dyDescent="0.3">
      <c r="A34"/>
      <c r="B34"/>
      <c r="C34" s="56"/>
      <c r="D34"/>
      <c r="E34"/>
    </row>
    <row r="35" spans="1:5" x14ac:dyDescent="0.3">
      <c r="A35"/>
      <c r="B35"/>
      <c r="C35" s="56"/>
      <c r="D35"/>
      <c r="E35"/>
    </row>
    <row r="36" spans="1:5" x14ac:dyDescent="0.3">
      <c r="A36"/>
      <c r="B36"/>
      <c r="C36" s="56"/>
      <c r="D36"/>
      <c r="E36"/>
    </row>
    <row r="37" spans="1:5" x14ac:dyDescent="0.3">
      <c r="A37"/>
      <c r="B37"/>
      <c r="C37" s="56"/>
      <c r="D37"/>
      <c r="E37"/>
    </row>
    <row r="38" spans="1:5" x14ac:dyDescent="0.3">
      <c r="A38"/>
      <c r="B38"/>
      <c r="C38" s="56"/>
      <c r="D38"/>
      <c r="E38"/>
    </row>
    <row r="39" spans="1:5" x14ac:dyDescent="0.3">
      <c r="A39"/>
      <c r="B39"/>
      <c r="C39" s="56"/>
      <c r="D39"/>
      <c r="E39"/>
    </row>
    <row r="40" spans="1:5" x14ac:dyDescent="0.3">
      <c r="A40"/>
      <c r="B40"/>
      <c r="C40" s="56"/>
      <c r="D40"/>
      <c r="E40"/>
    </row>
    <row r="41" spans="1:5" x14ac:dyDescent="0.3">
      <c r="A41"/>
      <c r="B41"/>
      <c r="C41" s="56"/>
      <c r="D41"/>
      <c r="E41"/>
    </row>
    <row r="42" spans="1:5" x14ac:dyDescent="0.3">
      <c r="A42"/>
      <c r="B42"/>
      <c r="C42" s="56"/>
      <c r="D42"/>
      <c r="E42"/>
    </row>
    <row r="43" spans="1:5" x14ac:dyDescent="0.3">
      <c r="A43"/>
      <c r="B43"/>
      <c r="C43" s="56"/>
      <c r="D43"/>
      <c r="E43"/>
    </row>
    <row r="44" spans="1:5" x14ac:dyDescent="0.3">
      <c r="A44"/>
      <c r="B44"/>
      <c r="C44" s="56"/>
      <c r="D44"/>
      <c r="E44"/>
    </row>
    <row r="45" spans="1:5" x14ac:dyDescent="0.3">
      <c r="A45"/>
      <c r="B45"/>
      <c r="C45" s="56"/>
      <c r="D45"/>
      <c r="E45"/>
    </row>
    <row r="46" spans="1:5" x14ac:dyDescent="0.3">
      <c r="A46"/>
      <c r="B46"/>
      <c r="C46" s="56"/>
      <c r="D46"/>
      <c r="E46"/>
    </row>
    <row r="47" spans="1:5" x14ac:dyDescent="0.3">
      <c r="A47"/>
      <c r="B47"/>
      <c r="C47" s="56"/>
      <c r="D47"/>
      <c r="E47"/>
    </row>
    <row r="48" spans="1:5" x14ac:dyDescent="0.3">
      <c r="A48"/>
      <c r="B48"/>
      <c r="C48" s="56"/>
      <c r="D48"/>
      <c r="E48"/>
    </row>
    <row r="49" spans="1:5" x14ac:dyDescent="0.3">
      <c r="A49"/>
      <c r="B49"/>
      <c r="C49" s="56"/>
      <c r="D49"/>
      <c r="E49"/>
    </row>
    <row r="50" spans="1:5" x14ac:dyDescent="0.3">
      <c r="A50"/>
      <c r="B50"/>
      <c r="C50" s="56"/>
      <c r="D50"/>
      <c r="E50"/>
    </row>
    <row r="51" spans="1:5" x14ac:dyDescent="0.3">
      <c r="A51"/>
      <c r="B51"/>
      <c r="C51" s="56"/>
      <c r="D51"/>
      <c r="E51"/>
    </row>
    <row r="52" spans="1:5" x14ac:dyDescent="0.3">
      <c r="A52" s="8"/>
      <c r="B52" s="9"/>
      <c r="C52" s="59"/>
      <c r="D52" s="8"/>
    </row>
    <row r="53" spans="1:5" x14ac:dyDescent="0.3">
      <c r="A53" s="8"/>
      <c r="B53" s="9"/>
      <c r="C53" s="59"/>
      <c r="D53" s="8"/>
    </row>
    <row r="54" spans="1:5" x14ac:dyDescent="0.3">
      <c r="B54" s="9"/>
      <c r="C54" s="59"/>
    </row>
    <row r="59" spans="1:5" x14ac:dyDescent="0.3">
      <c r="B59" s="9"/>
      <c r="C59" s="59"/>
    </row>
    <row r="60" spans="1:5" x14ac:dyDescent="0.3">
      <c r="B60" s="9"/>
      <c r="C60" s="59"/>
    </row>
    <row r="117" spans="1:5" x14ac:dyDescent="0.3">
      <c r="A117" s="8"/>
      <c r="B117" s="9"/>
      <c r="C117" s="59"/>
      <c r="D117" s="8"/>
    </row>
    <row r="118" spans="1:5" x14ac:dyDescent="0.3">
      <c r="A118" s="8"/>
      <c r="B118" s="9"/>
      <c r="C118" s="59"/>
      <c r="D118" s="8"/>
    </row>
    <row r="119" spans="1:5" x14ac:dyDescent="0.3">
      <c r="A119" s="8"/>
      <c r="B119" s="9"/>
      <c r="C119" s="59"/>
      <c r="D119" s="8"/>
    </row>
    <row r="120" spans="1:5" x14ac:dyDescent="0.3">
      <c r="A120" s="8"/>
      <c r="B120" s="9"/>
      <c r="C120" s="59"/>
      <c r="D120" s="8"/>
    </row>
    <row r="126" spans="1:5" x14ac:dyDescent="0.3">
      <c r="A126" s="8"/>
      <c r="B126" s="8"/>
      <c r="C126" s="56"/>
      <c r="D126" s="8"/>
      <c r="E126" s="8"/>
    </row>
    <row r="127" spans="1:5" x14ac:dyDescent="0.3">
      <c r="A127" s="8"/>
      <c r="B127" s="8"/>
      <c r="C127" s="56"/>
      <c r="D127" s="8"/>
      <c r="E127" s="8"/>
    </row>
    <row r="128" spans="1:5" x14ac:dyDescent="0.3">
      <c r="A128" s="8"/>
      <c r="B128" s="8"/>
      <c r="C128" s="56"/>
      <c r="D128" s="8"/>
      <c r="E128" s="8"/>
    </row>
  </sheetData>
  <autoFilter ref="A1:E25">
    <filterColumn colId="2">
      <filters blank="1">
        <filter val="KO"/>
      </filters>
    </filterColumn>
  </autoFilter>
  <conditionalFormatting sqref="C5:C10">
    <cfRule type="containsText" dxfId="39" priority="7" operator="containsText" text="KO">
      <formula>NOT(ISERROR(SEARCH("KO",C5)))</formula>
    </cfRule>
    <cfRule type="containsText" dxfId="38" priority="8" operator="containsText" text="OK">
      <formula>NOT(ISERROR(SEARCH("OK",C5)))</formula>
    </cfRule>
  </conditionalFormatting>
  <conditionalFormatting sqref="C15:C16">
    <cfRule type="containsText" dxfId="37" priority="5" operator="containsText" text="KO">
      <formula>NOT(ISERROR(SEARCH("KO",C15)))</formula>
    </cfRule>
    <cfRule type="containsText" dxfId="36" priority="6" operator="containsText" text="OK">
      <formula>NOT(ISERROR(SEARCH("OK",C15)))</formula>
    </cfRule>
  </conditionalFormatting>
  <conditionalFormatting sqref="C19">
    <cfRule type="containsText" dxfId="35" priority="3" operator="containsText" text="KO">
      <formula>NOT(ISERROR(SEARCH("KO",C19)))</formula>
    </cfRule>
    <cfRule type="containsText" dxfId="34" priority="4" operator="containsText" text="OK">
      <formula>NOT(ISERROR(SEARCH("OK",C19)))</formula>
    </cfRule>
  </conditionalFormatting>
  <conditionalFormatting sqref="C25">
    <cfRule type="containsText" dxfId="33" priority="1" operator="containsText" text="KO">
      <formula>NOT(ISERROR(SEARCH("KO",C25)))</formula>
    </cfRule>
    <cfRule type="containsText" dxfId="32" priority="2" operator="containsText" text="OK">
      <formula>NOT(ISERROR(SEARCH("OK",C25)))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 filterMode="1"/>
  <dimension ref="A1:E28"/>
  <sheetViews>
    <sheetView workbookViewId="0">
      <selection activeCell="A9" sqref="A9"/>
    </sheetView>
  </sheetViews>
  <sheetFormatPr baseColWidth="10" defaultRowHeight="15" x14ac:dyDescent="0.25"/>
  <cols>
    <col min="1" max="1" width="59.42578125" customWidth="1"/>
    <col min="2" max="2" width="31.140625" customWidth="1"/>
    <col min="3" max="3" width="31.140625" style="56" customWidth="1"/>
    <col min="4" max="4" width="37.85546875" customWidth="1"/>
    <col min="5" max="5" width="219.28515625" customWidth="1"/>
  </cols>
  <sheetData>
    <row r="1" spans="1:5" s="56" customFormat="1" x14ac:dyDescent="0.25">
      <c r="A1" s="45" t="s">
        <v>54</v>
      </c>
      <c r="B1" s="45" t="s">
        <v>5</v>
      </c>
      <c r="C1" s="45" t="s">
        <v>46</v>
      </c>
      <c r="D1" s="45" t="s">
        <v>1</v>
      </c>
      <c r="E1" s="45" t="s">
        <v>0</v>
      </c>
    </row>
    <row r="2" spans="1:5" x14ac:dyDescent="0.25">
      <c r="A2" s="6"/>
      <c r="B2" s="6"/>
      <c r="C2" s="50"/>
      <c r="D2" s="6"/>
      <c r="E2" s="6"/>
    </row>
    <row r="3" spans="1:5" ht="16.5" x14ac:dyDescent="0.3">
      <c r="A3" s="1" t="s">
        <v>30</v>
      </c>
      <c r="B3" s="1"/>
      <c r="C3" s="51"/>
      <c r="D3" s="1"/>
      <c r="E3" s="1"/>
    </row>
    <row r="4" spans="1:5" x14ac:dyDescent="0.25">
      <c r="A4" s="3" t="s">
        <v>27</v>
      </c>
      <c r="B4" s="3"/>
      <c r="C4" s="52"/>
      <c r="D4" s="3"/>
      <c r="E4" s="3"/>
    </row>
    <row r="5" spans="1:5" ht="16.5" x14ac:dyDescent="0.3">
      <c r="A5" s="72">
        <f>Flux!E20</f>
        <v>48356</v>
      </c>
      <c r="B5" s="20" t="s">
        <v>7</v>
      </c>
      <c r="C5" s="71" t="str">
        <f t="array" ref="C5">[1]!'!ANNULPEC!L3C5'</f>
        <v>KO</v>
      </c>
      <c r="D5" s="14" t="s">
        <v>4</v>
      </c>
      <c r="E5" s="14" t="str">
        <f>"Aucun message d'erreur lorsque la valeur de la balise '"&amp;B5&amp;"' n'est pas renseigné"</f>
        <v>Aucun message d'erreur lorsque la valeur de la balise 'Identification' n'est pas renseigné</v>
      </c>
    </row>
    <row r="6" spans="1:5" ht="16.5" hidden="1" x14ac:dyDescent="0.3">
      <c r="A6" s="72">
        <f>Flux!E20</f>
        <v>48356</v>
      </c>
      <c r="B6" s="20" t="s">
        <v>8</v>
      </c>
      <c r="C6" s="71" t="str">
        <f t="array" ref="C6:C8">[1]!'!ANNULPEC!L8C5:L10C5'</f>
        <v>OK</v>
      </c>
      <c r="D6" s="14" t="s">
        <v>4</v>
      </c>
      <c r="E6" s="14" t="str">
        <f t="shared" ref="E6:E10" si="0">"Aucun message d'erreur lorsque la valeur de la balise '"&amp;B6&amp;"' n'est pas renseigné"</f>
        <v>Aucun message d'erreur lorsque la valeur de la balise 'NomNorme' n'est pas renseigné</v>
      </c>
    </row>
    <row r="7" spans="1:5" ht="16.5" hidden="1" x14ac:dyDescent="0.3">
      <c r="A7" s="72">
        <f>Flux!E20</f>
        <v>48356</v>
      </c>
      <c r="B7" s="20" t="s">
        <v>9</v>
      </c>
      <c r="C7" s="71" t="str">
        <v>OK</v>
      </c>
      <c r="D7" s="14" t="s">
        <v>4</v>
      </c>
      <c r="E7" s="14" t="str">
        <f t="shared" si="0"/>
        <v>Aucun message d'erreur lorsque la valeur de la balise 'VersionNorme' n'est pas renseigné</v>
      </c>
    </row>
    <row r="8" spans="1:5" ht="16.5" hidden="1" x14ac:dyDescent="0.3">
      <c r="A8" s="72">
        <f>Flux!E20</f>
        <v>48356</v>
      </c>
      <c r="B8" s="20" t="s">
        <v>10</v>
      </c>
      <c r="C8" s="71" t="str">
        <v>OK</v>
      </c>
      <c r="D8" s="14" t="s">
        <v>4</v>
      </c>
      <c r="E8" s="14" t="str">
        <f t="shared" si="0"/>
        <v>Aucun message d'erreur lorsque la valeur de la balise 'NomEditeur' n'est pas renseigné</v>
      </c>
    </row>
    <row r="9" spans="1:5" ht="16.5" x14ac:dyDescent="0.3">
      <c r="A9" s="72">
        <f>Flux!E20</f>
        <v>48356</v>
      </c>
      <c r="B9" s="20" t="s">
        <v>43</v>
      </c>
      <c r="C9" s="71" t="str">
        <f t="array" ref="C9:C10">[1]!'!ANNULPEC!L15C5:L16C5'</f>
        <v>KO</v>
      </c>
      <c r="D9" s="14" t="s">
        <v>4</v>
      </c>
      <c r="E9" s="14" t="str">
        <f t="shared" si="0"/>
        <v>Aucun message d'erreur lorsque la valeur de la balise 'MotifAnnulation' n'est pas renseigné</v>
      </c>
    </row>
    <row r="10" spans="1:5" ht="16.5" hidden="1" x14ac:dyDescent="0.3">
      <c r="A10" s="72">
        <f>Flux!E20</f>
        <v>48356</v>
      </c>
      <c r="B10" s="20" t="s">
        <v>15</v>
      </c>
      <c r="C10" s="71" t="str">
        <v>OK</v>
      </c>
      <c r="D10" s="14" t="s">
        <v>4</v>
      </c>
      <c r="E10" s="14" t="str">
        <f t="shared" si="0"/>
        <v>Aucun message d'erreur lorsque la valeur de la balise 'IdentifiantOperateur' n'est pas renseigné</v>
      </c>
    </row>
    <row r="11" spans="1:5" ht="16.5" hidden="1" x14ac:dyDescent="0.3">
      <c r="A11" s="72">
        <f>Flux!E20</f>
        <v>48356</v>
      </c>
      <c r="B11" s="20" t="s">
        <v>16</v>
      </c>
      <c r="C11" s="71" t="str">
        <f t="array" ref="C11">[1]!'!ANNULPEC!L24C5'</f>
        <v>OK</v>
      </c>
      <c r="D11" s="14" t="s">
        <v>4</v>
      </c>
      <c r="E11" s="14" t="str">
        <f>"Aucun message d'erreur lorsque la valeur de la balise '"&amp;B11&amp;"' n'est pas renseigné"</f>
        <v>Aucun message d'erreur lorsque la valeur de la balise 'NumDossierPS' n'est pas renseigné</v>
      </c>
    </row>
    <row r="12" spans="1:5" s="32" customFormat="1" ht="16.5" x14ac:dyDescent="0.3">
      <c r="A12" s="35"/>
      <c r="B12" s="34"/>
      <c r="C12" s="59"/>
      <c r="D12" s="35"/>
      <c r="E12" s="35"/>
    </row>
    <row r="13" spans="1:5" ht="16.5" x14ac:dyDescent="0.3">
      <c r="A13" s="14"/>
      <c r="B13" s="14"/>
      <c r="C13" s="61"/>
      <c r="D13" s="14"/>
      <c r="E13" s="14"/>
    </row>
    <row r="14" spans="1:5" x14ac:dyDescent="0.25">
      <c r="A14" s="4" t="s">
        <v>29</v>
      </c>
      <c r="B14" s="3"/>
      <c r="C14" s="52"/>
      <c r="D14" s="3"/>
      <c r="E14" s="3"/>
    </row>
    <row r="15" spans="1:5" ht="16.5" hidden="1" x14ac:dyDescent="0.3">
      <c r="A15" s="72">
        <f>Flux!E20</f>
        <v>48356</v>
      </c>
      <c r="B15" s="15" t="s">
        <v>41</v>
      </c>
      <c r="C15" s="71" t="str">
        <f t="array" ref="C15">[1]!'!ANNULPEC!L21C5'</f>
        <v>OK</v>
      </c>
      <c r="D15" s="14" t="s">
        <v>4</v>
      </c>
      <c r="E15" s="14" t="str">
        <f>"Aucun message d'erreur lorsque la valeur de la balise '"&amp;B15&amp;"' n'est pas renseigné"</f>
        <v>Aucun message d'erreur lorsque la valeur de la balise 'NumDossierAMC' n'est pas renseigné</v>
      </c>
    </row>
    <row r="16" spans="1:5" s="32" customFormat="1" ht="16.5" x14ac:dyDescent="0.3">
      <c r="A16" s="35"/>
      <c r="B16" s="36"/>
      <c r="C16" s="59"/>
      <c r="D16" s="35"/>
      <c r="E16" s="35"/>
    </row>
    <row r="17" spans="1:5" ht="16.5" x14ac:dyDescent="0.3">
      <c r="A17" s="14"/>
      <c r="B17" s="12"/>
      <c r="C17" s="59"/>
      <c r="D17" s="14"/>
      <c r="E17" s="13"/>
    </row>
    <row r="18" spans="1:5" ht="16.5" x14ac:dyDescent="0.3">
      <c r="A18" s="14"/>
      <c r="B18" s="14"/>
      <c r="C18" s="61"/>
      <c r="D18" s="14"/>
      <c r="E18" s="14"/>
    </row>
    <row r="19" spans="1:5" x14ac:dyDescent="0.25">
      <c r="A19" s="2"/>
      <c r="B19" s="2"/>
      <c r="C19" s="45"/>
      <c r="D19" s="2"/>
      <c r="E19" s="2"/>
    </row>
    <row r="20" spans="1:5" ht="16.5" x14ac:dyDescent="0.3">
      <c r="A20" s="1" t="s">
        <v>3</v>
      </c>
      <c r="B20" s="1"/>
      <c r="C20" s="51"/>
      <c r="D20" s="1"/>
      <c r="E20" s="1"/>
    </row>
    <row r="21" spans="1:5" ht="16.5" x14ac:dyDescent="0.3">
      <c r="A21" s="72">
        <f>Flux!E28</f>
        <v>48395</v>
      </c>
      <c r="B21" s="26" t="s">
        <v>43</v>
      </c>
      <c r="C21" s="71" t="str">
        <f t="array" ref="C21">[1]!'!ANNULPEC!L15C5'</f>
        <v>KO</v>
      </c>
      <c r="D21" s="28" t="s">
        <v>44</v>
      </c>
      <c r="E21" s="27" t="str">
        <f>"Si l'on renseigne une valeur nulle ou mal formaté pour le champ '"&amp;B21&amp;"', l'erreur '"&amp;D21&amp;"' est retourné"</f>
        <v>Si l'on renseigne une valeur nulle ou mal formaté pour le champ 'MotifAnnulation', l'erreur 'Erreur technique inattendue' est retourné</v>
      </c>
    </row>
    <row r="22" spans="1:5" s="32" customFormat="1" ht="16.5" x14ac:dyDescent="0.3">
      <c r="B22" s="34"/>
      <c r="C22" s="59"/>
      <c r="D22" s="37"/>
      <c r="E22" s="35"/>
    </row>
    <row r="23" spans="1:5" s="32" customFormat="1" ht="16.5" x14ac:dyDescent="0.3">
      <c r="B23" s="34"/>
      <c r="C23" s="59"/>
      <c r="D23" s="37"/>
      <c r="E23" s="35"/>
    </row>
    <row r="25" spans="1:5" x14ac:dyDescent="0.25">
      <c r="A25" s="2"/>
      <c r="B25" s="2"/>
      <c r="C25" s="45"/>
      <c r="D25" s="2"/>
      <c r="E25" s="2"/>
    </row>
    <row r="26" spans="1:5" ht="16.5" x14ac:dyDescent="0.3">
      <c r="A26" s="1" t="s">
        <v>38</v>
      </c>
      <c r="B26" s="1"/>
      <c r="C26" s="51"/>
      <c r="D26" s="1"/>
      <c r="E26" s="1"/>
    </row>
    <row r="27" spans="1:5" ht="16.5" hidden="1" x14ac:dyDescent="0.3">
      <c r="A27" s="72">
        <f>Flux!E38</f>
        <v>48769</v>
      </c>
      <c r="B27" s="14" t="s">
        <v>47</v>
      </c>
      <c r="C27" s="71" t="str">
        <f t="array" ref="C27">[1]!'!ANNULPEC!L21C5'</f>
        <v>OK</v>
      </c>
      <c r="D27" s="14" t="s">
        <v>4</v>
      </c>
      <c r="E27" s="14" t="s">
        <v>42</v>
      </c>
    </row>
    <row r="28" spans="1:5" ht="16.5" x14ac:dyDescent="0.3">
      <c r="A28" s="72">
        <f>Flux!E39</f>
        <v>48769</v>
      </c>
      <c r="B28" s="14" t="s">
        <v>47</v>
      </c>
      <c r="C28" s="14" t="s">
        <v>4</v>
      </c>
      <c r="D28" s="71" t="s">
        <v>55</v>
      </c>
      <c r="E28" s="14" t="s">
        <v>42</v>
      </c>
    </row>
  </sheetData>
  <autoFilter ref="A1:E27">
    <filterColumn colId="2">
      <filters blank="1">
        <filter val="KO"/>
      </filters>
    </filterColumn>
  </autoFilter>
  <conditionalFormatting sqref="C5:C11">
    <cfRule type="containsText" dxfId="31" priority="9" operator="containsText" text="KO">
      <formula>NOT(ISERROR(SEARCH("KO",C5)))</formula>
    </cfRule>
    <cfRule type="containsText" dxfId="30" priority="10" operator="containsText" text="OK">
      <formula>NOT(ISERROR(SEARCH("OK",C5)))</formula>
    </cfRule>
  </conditionalFormatting>
  <conditionalFormatting sqref="C15">
    <cfRule type="containsText" dxfId="29" priority="7" operator="containsText" text="KO">
      <formula>NOT(ISERROR(SEARCH("KO",C15)))</formula>
    </cfRule>
    <cfRule type="containsText" dxfId="28" priority="8" operator="containsText" text="OK">
      <formula>NOT(ISERROR(SEARCH("OK",C15)))</formula>
    </cfRule>
  </conditionalFormatting>
  <conditionalFormatting sqref="C21">
    <cfRule type="containsText" dxfId="27" priority="5" operator="containsText" text="KO">
      <formula>NOT(ISERROR(SEARCH("KO",C21)))</formula>
    </cfRule>
    <cfRule type="containsText" dxfId="26" priority="6" operator="containsText" text="OK">
      <formula>NOT(ISERROR(SEARCH("OK",C21)))</formula>
    </cfRule>
  </conditionalFormatting>
  <conditionalFormatting sqref="C27">
    <cfRule type="containsText" dxfId="25" priority="3" operator="containsText" text="KO">
      <formula>NOT(ISERROR(SEARCH("KO",C27)))</formula>
    </cfRule>
    <cfRule type="containsText" dxfId="24" priority="4" operator="containsText" text="OK">
      <formula>NOT(ISERROR(SEARCH("OK",C27)))</formula>
    </cfRule>
  </conditionalFormatting>
  <conditionalFormatting sqref="D28">
    <cfRule type="containsText" dxfId="23" priority="1" operator="containsText" text="KO">
      <formula>NOT(ISERROR(SEARCH("KO",D28)))</formula>
    </cfRule>
    <cfRule type="containsText" dxfId="22" priority="2" operator="containsText" text="OK">
      <formula>NOT(ISERROR(SEARCH("OK",D28)))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 filterMode="1"/>
  <dimension ref="A1:E20"/>
  <sheetViews>
    <sheetView workbookViewId="0">
      <selection activeCell="A23" sqref="A23"/>
    </sheetView>
  </sheetViews>
  <sheetFormatPr baseColWidth="10" defaultRowHeight="15" x14ac:dyDescent="0.25"/>
  <cols>
    <col min="1" max="1" width="51.140625" bestFit="1" customWidth="1"/>
    <col min="2" max="2" width="27.5703125" bestFit="1" customWidth="1"/>
    <col min="3" max="3" width="16.42578125" bestFit="1" customWidth="1"/>
    <col min="4" max="4" width="16.42578125" style="56" customWidth="1"/>
    <col min="5" max="5" width="225.7109375" bestFit="1" customWidth="1"/>
  </cols>
  <sheetData>
    <row r="1" spans="1:5" s="56" customFormat="1" x14ac:dyDescent="0.25">
      <c r="A1" s="45" t="s">
        <v>54</v>
      </c>
      <c r="B1" s="45" t="s">
        <v>5</v>
      </c>
      <c r="C1" s="45" t="s">
        <v>1</v>
      </c>
      <c r="D1" s="45" t="s">
        <v>46</v>
      </c>
      <c r="E1" s="45" t="s">
        <v>0</v>
      </c>
    </row>
    <row r="2" spans="1:5" x14ac:dyDescent="0.25">
      <c r="A2" s="6"/>
      <c r="B2" s="6"/>
      <c r="C2" s="6"/>
      <c r="D2" s="50"/>
      <c r="E2" s="6"/>
    </row>
    <row r="3" spans="1:5" ht="16.5" x14ac:dyDescent="0.3">
      <c r="A3" s="1" t="s">
        <v>30</v>
      </c>
      <c r="B3" s="1"/>
      <c r="C3" s="1"/>
      <c r="D3" s="51"/>
      <c r="E3" s="1"/>
    </row>
    <row r="4" spans="1:5" x14ac:dyDescent="0.25">
      <c r="A4" s="3" t="s">
        <v>27</v>
      </c>
      <c r="B4" s="3"/>
      <c r="C4" s="3"/>
      <c r="D4" s="52"/>
      <c r="E4" s="3"/>
    </row>
    <row r="5" spans="1:5" ht="16.5" x14ac:dyDescent="0.3">
      <c r="A5" s="72">
        <f>Flux!E20</f>
        <v>48356</v>
      </c>
      <c r="B5" s="24" t="s">
        <v>7</v>
      </c>
      <c r="C5" s="14" t="s">
        <v>4</v>
      </c>
      <c r="D5" s="71" t="str">
        <f t="array" ref="D5">[1]!'!FACPEC!L3C5'</f>
        <v>KO</v>
      </c>
      <c r="E5" s="14" t="str">
        <f>"Aucun message d'erreur lorsque la valeur de la balise '"&amp;B5&amp;"' n'est pas renseigné"</f>
        <v>Aucun message d'erreur lorsque la valeur de la balise 'Identification' n'est pas renseigné</v>
      </c>
    </row>
    <row r="6" spans="1:5" ht="16.5" hidden="1" x14ac:dyDescent="0.3">
      <c r="A6" s="72">
        <f>Flux!E20</f>
        <v>48356</v>
      </c>
      <c r="B6" s="24" t="s">
        <v>8</v>
      </c>
      <c r="C6" s="14" t="s">
        <v>4</v>
      </c>
      <c r="D6" s="71" t="str">
        <f t="array" ref="D6:D8">[1]!'!FACPEC!L8C5:L10C5'</f>
        <v>OK</v>
      </c>
      <c r="E6" s="14" t="str">
        <f t="shared" ref="E6:E11" si="0">"Aucun message d'erreur lorsque la valeur de la balise '"&amp;B6&amp;"' n'est pas renseigné"</f>
        <v>Aucun message d'erreur lorsque la valeur de la balise 'NomNorme' n'est pas renseigné</v>
      </c>
    </row>
    <row r="7" spans="1:5" ht="16.5" hidden="1" x14ac:dyDescent="0.3">
      <c r="A7" s="72">
        <f>Flux!E20</f>
        <v>48356</v>
      </c>
      <c r="B7" s="24" t="s">
        <v>9</v>
      </c>
      <c r="C7" s="14" t="s">
        <v>4</v>
      </c>
      <c r="D7" s="71" t="str">
        <v>OK</v>
      </c>
      <c r="E7" s="14" t="str">
        <f t="shared" si="0"/>
        <v>Aucun message d'erreur lorsque la valeur de la balise 'VersionNorme' n'est pas renseigné</v>
      </c>
    </row>
    <row r="8" spans="1:5" ht="16.5" hidden="1" x14ac:dyDescent="0.3">
      <c r="A8" s="72">
        <f>Flux!E20</f>
        <v>48356</v>
      </c>
      <c r="B8" s="24" t="s">
        <v>10</v>
      </c>
      <c r="C8" s="14" t="s">
        <v>4</v>
      </c>
      <c r="D8" s="71" t="str">
        <v>OK</v>
      </c>
      <c r="E8" s="14" t="str">
        <f t="shared" si="0"/>
        <v>Aucun message d'erreur lorsque la valeur de la balise 'NomEditeur' n'est pas renseigné</v>
      </c>
    </row>
    <row r="9" spans="1:5" ht="16.5" hidden="1" x14ac:dyDescent="0.3">
      <c r="A9" s="72">
        <f>Flux!E20</f>
        <v>48356</v>
      </c>
      <c r="B9" s="24" t="s">
        <v>14</v>
      </c>
      <c r="C9" s="14" t="s">
        <v>4</v>
      </c>
      <c r="D9" s="71" t="str">
        <f t="array" ref="D9">[1]!'!FACPEC!L16C5'</f>
        <v>OK</v>
      </c>
      <c r="E9" s="14" t="str">
        <f t="shared" si="0"/>
        <v>Aucun message d'erreur lorsque la valeur de la balise 'NSSOuvrantDroit' n'est pas renseigné</v>
      </c>
    </row>
    <row r="10" spans="1:5" ht="16.5" hidden="1" x14ac:dyDescent="0.3">
      <c r="A10" s="72">
        <f>Flux!E20</f>
        <v>48356</v>
      </c>
      <c r="B10" s="24" t="s">
        <v>15</v>
      </c>
      <c r="C10" s="14" t="s">
        <v>4</v>
      </c>
      <c r="D10" s="71" t="str">
        <f t="array" ref="D10">[1]!'!FACPEC!L20C5'</f>
        <v>OK</v>
      </c>
      <c r="E10" s="14" t="str">
        <f t="shared" si="0"/>
        <v>Aucun message d'erreur lorsque la valeur de la balise 'IdentifiantOperateur' n'est pas renseigné</v>
      </c>
    </row>
    <row r="11" spans="1:5" ht="16.5" hidden="1" x14ac:dyDescent="0.3">
      <c r="A11" s="72">
        <f>Flux!E20</f>
        <v>48356</v>
      </c>
      <c r="B11" s="24" t="s">
        <v>16</v>
      </c>
      <c r="C11" s="14" t="s">
        <v>4</v>
      </c>
      <c r="D11" s="71" t="str">
        <f t="array" ref="D11">[1]!'!FACPEC!L24C5'</f>
        <v>OK</v>
      </c>
      <c r="E11" s="14" t="str">
        <f t="shared" si="0"/>
        <v>Aucun message d'erreur lorsque la valeur de la balise 'NumDossierPS' n'est pas renseigné</v>
      </c>
    </row>
    <row r="12" spans="1:5" s="21" customFormat="1" ht="16.5" x14ac:dyDescent="0.3">
      <c r="A12" s="22"/>
      <c r="B12" s="23"/>
      <c r="C12" s="22"/>
      <c r="D12" s="61"/>
      <c r="E12" s="22"/>
    </row>
    <row r="13" spans="1:5" s="21" customFormat="1" ht="16.5" x14ac:dyDescent="0.3">
      <c r="A13" s="22"/>
      <c r="B13" s="23"/>
      <c r="C13" s="22"/>
      <c r="D13" s="61"/>
      <c r="E13" s="22"/>
    </row>
    <row r="14" spans="1:5" x14ac:dyDescent="0.25">
      <c r="A14" s="4" t="s">
        <v>29</v>
      </c>
      <c r="B14" s="3"/>
      <c r="C14" s="3"/>
      <c r="D14" s="52"/>
      <c r="E14" s="3"/>
    </row>
    <row r="15" spans="1:5" ht="16.5" hidden="1" x14ac:dyDescent="0.3">
      <c r="A15" s="72">
        <f>Flux!E20</f>
        <v>48356</v>
      </c>
      <c r="B15" s="15" t="s">
        <v>41</v>
      </c>
      <c r="C15" s="14" t="s">
        <v>4</v>
      </c>
      <c r="D15" s="71" t="str">
        <f t="array" ref="D15">[1]!'!FACPEC!L21C5'</f>
        <v>OK</v>
      </c>
      <c r="E15" s="14" t="str">
        <f>"Aucun message d'erreur lorsque la valeur de la balise '"&amp;B15&amp;"' n'est pas renseigné"</f>
        <v>Aucun message d'erreur lorsque la valeur de la balise 'NumDossierAMC' n'est pas renseigné</v>
      </c>
    </row>
    <row r="16" spans="1:5" ht="16.5" x14ac:dyDescent="0.3">
      <c r="A16" s="14"/>
      <c r="B16" s="12"/>
      <c r="C16" s="14"/>
      <c r="D16" s="61"/>
      <c r="E16" s="13"/>
    </row>
    <row r="17" spans="1:5" ht="16.5" x14ac:dyDescent="0.3">
      <c r="A17" s="14"/>
      <c r="B17" s="14"/>
      <c r="C17" s="14"/>
      <c r="D17" s="61"/>
      <c r="E17" s="14"/>
    </row>
    <row r="18" spans="1:5" ht="16.5" x14ac:dyDescent="0.3">
      <c r="A18" s="14"/>
      <c r="B18" s="14"/>
      <c r="C18" s="14"/>
      <c r="D18" s="61"/>
      <c r="E18" s="14"/>
    </row>
    <row r="19" spans="1:5" x14ac:dyDescent="0.25">
      <c r="A19" s="2"/>
      <c r="B19" s="2"/>
      <c r="C19" s="2"/>
      <c r="D19" s="45"/>
      <c r="E19" s="2"/>
    </row>
    <row r="20" spans="1:5" ht="16.5" x14ac:dyDescent="0.3">
      <c r="A20" s="1" t="s">
        <v>38</v>
      </c>
      <c r="B20" s="1"/>
      <c r="C20" s="1"/>
      <c r="D20" s="51"/>
      <c r="E20" s="1"/>
    </row>
  </sheetData>
  <autoFilter ref="A1:E21">
    <filterColumn colId="3">
      <filters blank="1">
        <filter val="KO"/>
      </filters>
    </filterColumn>
  </autoFilter>
  <conditionalFormatting sqref="D5:D11">
    <cfRule type="containsText" dxfId="21" priority="5" operator="containsText" text="KO">
      <formula>NOT(ISERROR(SEARCH("KO",D5)))</formula>
    </cfRule>
    <cfRule type="containsText" dxfId="20" priority="6" operator="containsText" text="OK">
      <formula>NOT(ISERROR(SEARCH("OK",D5)))</formula>
    </cfRule>
  </conditionalFormatting>
  <conditionalFormatting sqref="D15">
    <cfRule type="containsText" dxfId="19" priority="3" operator="containsText" text="KO">
      <formula>NOT(ISERROR(SEARCH("KO",D15)))</formula>
    </cfRule>
    <cfRule type="containsText" dxfId="18" priority="4" operator="containsText" text="OK">
      <formula>NOT(ISERROR(SEARCH("OK",D15)))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 filterMode="1"/>
  <dimension ref="A1:E17"/>
  <sheetViews>
    <sheetView workbookViewId="0">
      <selection activeCell="A5" sqref="A5"/>
    </sheetView>
  </sheetViews>
  <sheetFormatPr baseColWidth="10" defaultRowHeight="15" x14ac:dyDescent="0.25"/>
  <cols>
    <col min="1" max="1" width="51.140625" bestFit="1" customWidth="1"/>
    <col min="2" max="2" width="22.85546875" bestFit="1" customWidth="1"/>
    <col min="3" max="3" width="16.42578125" bestFit="1" customWidth="1"/>
    <col min="4" max="4" width="16.42578125" style="56" customWidth="1"/>
    <col min="5" max="5" width="225.7109375" bestFit="1" customWidth="1"/>
  </cols>
  <sheetData>
    <row r="1" spans="1:5" s="56" customFormat="1" x14ac:dyDescent="0.25">
      <c r="A1" s="45" t="s">
        <v>54</v>
      </c>
      <c r="B1" s="45" t="s">
        <v>5</v>
      </c>
      <c r="C1" s="45" t="s">
        <v>1</v>
      </c>
      <c r="D1" s="45" t="s">
        <v>46</v>
      </c>
      <c r="E1" s="45" t="s">
        <v>0</v>
      </c>
    </row>
    <row r="2" spans="1:5" x14ac:dyDescent="0.25">
      <c r="A2" s="6"/>
      <c r="B2" s="6"/>
      <c r="C2" s="6"/>
      <c r="D2" s="50"/>
      <c r="E2" s="6"/>
    </row>
    <row r="3" spans="1:5" ht="16.5" x14ac:dyDescent="0.3">
      <c r="A3" s="1" t="s">
        <v>30</v>
      </c>
      <c r="B3" s="1"/>
      <c r="C3" s="1"/>
      <c r="D3" s="51"/>
      <c r="E3" s="1"/>
    </row>
    <row r="4" spans="1:5" x14ac:dyDescent="0.25">
      <c r="A4" s="3" t="s">
        <v>27</v>
      </c>
      <c r="B4" s="3"/>
      <c r="C4" s="3"/>
      <c r="D4" s="52"/>
      <c r="E4" s="3"/>
    </row>
    <row r="5" spans="1:5" ht="16.5" x14ac:dyDescent="0.3">
      <c r="A5" s="72">
        <f>Flux!E20</f>
        <v>48356</v>
      </c>
      <c r="B5" s="34" t="s">
        <v>7</v>
      </c>
      <c r="C5" s="14" t="s">
        <v>4</v>
      </c>
      <c r="D5" s="71" t="str">
        <f t="array" ref="D5">[1]!'!INTERFAC!L3C5'</f>
        <v>KO</v>
      </c>
      <c r="E5" s="14" t="str">
        <f>"Aucun message d'erreur lorsque la valeur de la balise '"&amp;B5&amp;"' n'est pas renseigné"</f>
        <v>Aucun message d'erreur lorsque la valeur de la balise 'Identification' n'est pas renseigné</v>
      </c>
    </row>
    <row r="6" spans="1:5" ht="16.5" hidden="1" x14ac:dyDescent="0.3">
      <c r="A6" s="72">
        <f>Flux!E20</f>
        <v>48356</v>
      </c>
      <c r="B6" s="34" t="s">
        <v>8</v>
      </c>
      <c r="C6" s="14" t="s">
        <v>4</v>
      </c>
      <c r="D6" s="71" t="str">
        <f t="array" ref="D6:D8">[1]!'!INTERFAC!L8C5:L10C5'</f>
        <v>OK</v>
      </c>
      <c r="E6" s="14" t="str">
        <f t="shared" ref="E6:E11" si="0">"Aucun message d'erreur lorsque la valeur de la balise '"&amp;B6&amp;"' n'est pas renseigné"</f>
        <v>Aucun message d'erreur lorsque la valeur de la balise 'NomNorme' n'est pas renseigné</v>
      </c>
    </row>
    <row r="7" spans="1:5" ht="16.5" hidden="1" x14ac:dyDescent="0.3">
      <c r="A7" s="72">
        <f>Flux!E20</f>
        <v>48356</v>
      </c>
      <c r="B7" s="34" t="s">
        <v>9</v>
      </c>
      <c r="C7" s="14" t="s">
        <v>4</v>
      </c>
      <c r="D7" s="71" t="str">
        <v>OK</v>
      </c>
      <c r="E7" s="14" t="str">
        <f t="shared" si="0"/>
        <v>Aucun message d'erreur lorsque la valeur de la balise 'VersionNorme' n'est pas renseigné</v>
      </c>
    </row>
    <row r="8" spans="1:5" ht="16.5" hidden="1" x14ac:dyDescent="0.3">
      <c r="A8" s="72">
        <f>Flux!E20</f>
        <v>48356</v>
      </c>
      <c r="B8" s="34" t="s">
        <v>10</v>
      </c>
      <c r="C8" s="14" t="s">
        <v>4</v>
      </c>
      <c r="D8" s="71" t="str">
        <v>OK</v>
      </c>
      <c r="E8" s="14" t="str">
        <f t="shared" si="0"/>
        <v>Aucun message d'erreur lorsque la valeur de la balise 'NomEditeur' n'est pas renseigné</v>
      </c>
    </row>
    <row r="9" spans="1:5" ht="16.5" hidden="1" x14ac:dyDescent="0.3">
      <c r="A9" s="72">
        <f>Flux!E20</f>
        <v>48356</v>
      </c>
      <c r="B9" s="34" t="s">
        <v>15</v>
      </c>
      <c r="C9" s="14" t="s">
        <v>4</v>
      </c>
      <c r="D9" s="71" t="str">
        <f t="array" ref="D9">[1]!'!INTERFAC!L16C5'</f>
        <v>OK</v>
      </c>
      <c r="E9" s="14" t="str">
        <f t="shared" si="0"/>
        <v>Aucun message d'erreur lorsque la valeur de la balise 'IdentifiantOperateur' n'est pas renseigné</v>
      </c>
    </row>
    <row r="10" spans="1:5" ht="16.5" hidden="1" x14ac:dyDescent="0.3">
      <c r="A10" s="72">
        <f>Flux!E20</f>
        <v>48356</v>
      </c>
      <c r="B10" s="34" t="s">
        <v>16</v>
      </c>
      <c r="C10" s="14" t="s">
        <v>4</v>
      </c>
      <c r="D10" s="71" t="str">
        <f t="array" ref="D10">[1]!'!INTERFAC!L20C5'</f>
        <v>OK</v>
      </c>
      <c r="E10" s="14" t="str">
        <f t="shared" si="0"/>
        <v>Aucun message d'erreur lorsque la valeur de la balise 'NumDossierPS' n'est pas renseigné</v>
      </c>
    </row>
    <row r="11" spans="1:5" ht="16.5" hidden="1" x14ac:dyDescent="0.3">
      <c r="A11" s="72">
        <f>Flux!E20</f>
        <v>48356</v>
      </c>
      <c r="B11" s="34" t="s">
        <v>45</v>
      </c>
      <c r="C11" s="14" t="s">
        <v>4</v>
      </c>
      <c r="D11" s="71" t="str">
        <f t="array" ref="D11">[1]!'!INTERFAC!L25C5'</f>
        <v>OK</v>
      </c>
      <c r="E11" s="14" t="str">
        <f t="shared" si="0"/>
        <v>Aucun message d'erreur lorsque la valeur de la balise 'NumFacture' n'est pas renseigné</v>
      </c>
    </row>
    <row r="12" spans="1:5" s="29" customFormat="1" ht="16.5" x14ac:dyDescent="0.3">
      <c r="A12" s="31"/>
      <c r="B12" s="30"/>
      <c r="C12" s="31"/>
      <c r="D12" s="61"/>
      <c r="E12" s="31"/>
    </row>
    <row r="13" spans="1:5" ht="16.5" x14ac:dyDescent="0.3">
      <c r="A13" s="14"/>
      <c r="B13" s="14"/>
      <c r="C13" s="14"/>
      <c r="D13" s="61"/>
      <c r="E13" s="14"/>
    </row>
    <row r="14" spans="1:5" ht="16.5" x14ac:dyDescent="0.3">
      <c r="A14" s="14"/>
      <c r="B14" s="14"/>
      <c r="C14" s="14"/>
      <c r="D14" s="61"/>
      <c r="E14" s="14"/>
    </row>
    <row r="15" spans="1:5" x14ac:dyDescent="0.25">
      <c r="A15" s="2"/>
      <c r="B15" s="2"/>
      <c r="C15" s="2"/>
      <c r="D15" s="45"/>
      <c r="E15" s="2"/>
    </row>
    <row r="16" spans="1:5" ht="16.5" x14ac:dyDescent="0.3">
      <c r="A16" s="1" t="s">
        <v>38</v>
      </c>
      <c r="B16" s="1"/>
      <c r="C16" s="1"/>
      <c r="D16" s="51"/>
      <c r="E16" s="1"/>
    </row>
    <row r="17" spans="1:5" ht="16.5" hidden="1" x14ac:dyDescent="0.3">
      <c r="A17" s="72">
        <f>Flux!E38</f>
        <v>48769</v>
      </c>
      <c r="B17" s="14" t="s">
        <v>47</v>
      </c>
      <c r="C17" s="14" t="s">
        <v>4</v>
      </c>
      <c r="D17" s="71" t="str">
        <f t="array" ref="D17">[1]!'!INTERFAC!L17C5'</f>
        <v>OK</v>
      </c>
      <c r="E17" s="14" t="s">
        <v>42</v>
      </c>
    </row>
  </sheetData>
  <autoFilter ref="A1:E17">
    <filterColumn colId="3">
      <filters blank="1">
        <filter val="KO"/>
      </filters>
    </filterColumn>
  </autoFilter>
  <conditionalFormatting sqref="D5:D11">
    <cfRule type="containsText" dxfId="15" priority="3" operator="containsText" text="KO">
      <formula>NOT(ISERROR(SEARCH("KO",D5)))</formula>
    </cfRule>
    <cfRule type="containsText" dxfId="14" priority="4" operator="containsText" text="OK">
      <formula>NOT(ISERROR(SEARCH("OK",D5)))</formula>
    </cfRule>
  </conditionalFormatting>
  <conditionalFormatting sqref="D17">
    <cfRule type="containsText" dxfId="13" priority="1" operator="containsText" text="KO">
      <formula>NOT(ISERROR(SEARCH("KO",D17)))</formula>
    </cfRule>
    <cfRule type="containsText" dxfId="12" priority="2" operator="containsText" text="OK">
      <formula>NOT(ISERROR(SEARCH("OK",D17)))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 filterMode="1"/>
  <dimension ref="A1:E26"/>
  <sheetViews>
    <sheetView workbookViewId="0">
      <selection activeCell="A5" sqref="A5"/>
    </sheetView>
  </sheetViews>
  <sheetFormatPr baseColWidth="10" defaultRowHeight="15" x14ac:dyDescent="0.25"/>
  <cols>
    <col min="1" max="1" width="51.140625" bestFit="1" customWidth="1"/>
    <col min="2" max="2" width="22.85546875" bestFit="1" customWidth="1"/>
    <col min="3" max="3" width="16.42578125" bestFit="1" customWidth="1"/>
    <col min="4" max="4" width="16.42578125" style="56" customWidth="1"/>
    <col min="5" max="5" width="225.7109375" bestFit="1" customWidth="1"/>
  </cols>
  <sheetData>
    <row r="1" spans="1:5" s="56" customFormat="1" x14ac:dyDescent="0.25">
      <c r="A1" s="45" t="s">
        <v>54</v>
      </c>
      <c r="B1" s="45" t="s">
        <v>5</v>
      </c>
      <c r="C1" s="45" t="s">
        <v>1</v>
      </c>
      <c r="D1" s="45" t="s">
        <v>46</v>
      </c>
      <c r="E1" s="45" t="s">
        <v>0</v>
      </c>
    </row>
    <row r="2" spans="1:5" x14ac:dyDescent="0.25">
      <c r="A2" s="6"/>
      <c r="B2" s="6"/>
      <c r="C2" s="6"/>
      <c r="D2" s="50"/>
      <c r="E2" s="6"/>
    </row>
    <row r="3" spans="1:5" ht="16.5" x14ac:dyDescent="0.3">
      <c r="A3" s="1" t="s">
        <v>30</v>
      </c>
      <c r="B3" s="1"/>
      <c r="C3" s="1"/>
      <c r="D3" s="51"/>
      <c r="E3" s="1"/>
    </row>
    <row r="4" spans="1:5" x14ac:dyDescent="0.25">
      <c r="A4" s="3" t="s">
        <v>27</v>
      </c>
      <c r="B4" s="3"/>
      <c r="C4" s="3"/>
      <c r="D4" s="52"/>
      <c r="E4" s="3"/>
    </row>
    <row r="5" spans="1:5" ht="16.5" x14ac:dyDescent="0.3">
      <c r="A5" s="72">
        <f>Flux!E20</f>
        <v>48356</v>
      </c>
      <c r="B5" s="38" t="s">
        <v>7</v>
      </c>
      <c r="C5" s="14" t="s">
        <v>4</v>
      </c>
      <c r="D5" s="71" t="str">
        <f t="array" ref="D5">[1]!'!ANNULFAC!L3C5'</f>
        <v>KO</v>
      </c>
      <c r="E5" s="14" t="str">
        <f>"Aucun message d'erreur lorsque la valeur de la balise '"&amp;B5&amp;"' n'est pas renseigné"</f>
        <v>Aucun message d'erreur lorsque la valeur de la balise 'Identification' n'est pas renseigné</v>
      </c>
    </row>
    <row r="6" spans="1:5" ht="16.5" hidden="1" x14ac:dyDescent="0.3">
      <c r="A6" s="14"/>
      <c r="B6" s="38" t="s">
        <v>8</v>
      </c>
      <c r="C6" s="14" t="s">
        <v>4</v>
      </c>
      <c r="D6" s="71" t="str">
        <f t="array" ref="D6:D8">[1]!'!ANNULFAC!L8C5:L10C5'</f>
        <v>OK</v>
      </c>
      <c r="E6" s="14" t="str">
        <f t="shared" ref="E6:E11" si="0">"Aucun message d'erreur lorsque la valeur de la balise '"&amp;B6&amp;"' n'est pas renseigné"</f>
        <v>Aucun message d'erreur lorsque la valeur de la balise 'NomNorme' n'est pas renseigné</v>
      </c>
    </row>
    <row r="7" spans="1:5" ht="16.5" hidden="1" x14ac:dyDescent="0.3">
      <c r="A7" s="14"/>
      <c r="B7" s="38" t="s">
        <v>9</v>
      </c>
      <c r="C7" s="14" t="s">
        <v>4</v>
      </c>
      <c r="D7" s="71" t="str">
        <v>OK</v>
      </c>
      <c r="E7" s="14" t="str">
        <f t="shared" si="0"/>
        <v>Aucun message d'erreur lorsque la valeur de la balise 'VersionNorme' n'est pas renseigné</v>
      </c>
    </row>
    <row r="8" spans="1:5" ht="16.5" hidden="1" x14ac:dyDescent="0.3">
      <c r="A8" s="14"/>
      <c r="B8" s="38" t="s">
        <v>10</v>
      </c>
      <c r="C8" s="14" t="s">
        <v>4</v>
      </c>
      <c r="D8" s="71" t="str">
        <v>OK</v>
      </c>
      <c r="E8" s="14" t="str">
        <f t="shared" si="0"/>
        <v>Aucun message d'erreur lorsque la valeur de la balise 'NomEditeur' n'est pas renseigné</v>
      </c>
    </row>
    <row r="9" spans="1:5" ht="16.5" hidden="1" x14ac:dyDescent="0.3">
      <c r="A9" s="14"/>
      <c r="B9" s="38" t="s">
        <v>43</v>
      </c>
      <c r="C9" s="14" t="s">
        <v>4</v>
      </c>
      <c r="D9" s="71" t="str">
        <f t="array" ref="D9">[1]!'!ANNULFAC!L15C5'</f>
        <v>OK</v>
      </c>
      <c r="E9" s="14" t="str">
        <f t="shared" si="0"/>
        <v>Aucun message d'erreur lorsque la valeur de la balise 'MotifAnnulation' n'est pas renseigné</v>
      </c>
    </row>
    <row r="10" spans="1:5" ht="16.5" hidden="1" x14ac:dyDescent="0.3">
      <c r="A10" s="14"/>
      <c r="B10" s="38" t="s">
        <v>15</v>
      </c>
      <c r="C10" s="14" t="s">
        <v>4</v>
      </c>
      <c r="D10" s="71" t="str">
        <f t="array" ref="D10">[1]!'!ANNULFAC!L20C5'</f>
        <v>OK</v>
      </c>
      <c r="E10" s="14" t="str">
        <f t="shared" si="0"/>
        <v>Aucun message d'erreur lorsque la valeur de la balise 'IdentifiantOperateur' n'est pas renseigné</v>
      </c>
    </row>
    <row r="11" spans="1:5" ht="16.5" hidden="1" x14ac:dyDescent="0.3">
      <c r="A11" s="14"/>
      <c r="B11" s="38" t="s">
        <v>45</v>
      </c>
      <c r="C11" s="14" t="s">
        <v>4</v>
      </c>
      <c r="D11" s="71" t="str">
        <f t="array" ref="D11">[1]!'!ANNULFAC!L29C5'</f>
        <v>OK</v>
      </c>
      <c r="E11" s="14" t="str">
        <f t="shared" si="0"/>
        <v>Aucun message d'erreur lorsque la valeur de la balise 'NumFacture' n'est pas renseigné</v>
      </c>
    </row>
    <row r="12" spans="1:5" s="32" customFormat="1" ht="16.5" x14ac:dyDescent="0.3">
      <c r="A12" s="35"/>
      <c r="B12" s="36"/>
      <c r="C12" s="35"/>
      <c r="D12" s="61"/>
      <c r="E12" s="35"/>
    </row>
    <row r="13" spans="1:5" ht="16.5" x14ac:dyDescent="0.3">
      <c r="A13" s="14"/>
      <c r="B13" s="14"/>
      <c r="C13" s="14"/>
      <c r="D13" s="61"/>
      <c r="E13" s="14"/>
    </row>
    <row r="14" spans="1:5" x14ac:dyDescent="0.25">
      <c r="A14" s="4" t="s">
        <v>29</v>
      </c>
      <c r="B14" s="3"/>
      <c r="C14" s="3"/>
      <c r="D14" s="52"/>
      <c r="E14" s="3"/>
    </row>
    <row r="15" spans="1:5" ht="16.5" hidden="1" x14ac:dyDescent="0.3">
      <c r="A15" s="14"/>
      <c r="B15" s="15" t="s">
        <v>41</v>
      </c>
      <c r="C15" s="14" t="s">
        <v>4</v>
      </c>
      <c r="D15" s="71" t="str">
        <f t="array" ref="D15">[1]!'!ANNULFAC!L21C5'</f>
        <v>OK</v>
      </c>
      <c r="E15" s="14" t="str">
        <f>"Aucun message d'erreur lorsque la valeur de la balise '"&amp;B15&amp;"' n'est pas renseigné"</f>
        <v>Aucun message d'erreur lorsque la valeur de la balise 'NumDossierAMC' n'est pas renseigné</v>
      </c>
    </row>
    <row r="16" spans="1:5" s="32" customFormat="1" ht="16.5" x14ac:dyDescent="0.3">
      <c r="A16" s="35"/>
      <c r="B16" s="36"/>
      <c r="C16" s="35"/>
      <c r="D16" s="61"/>
      <c r="E16" s="35"/>
    </row>
    <row r="17" spans="1:5" s="32" customFormat="1" ht="16.5" x14ac:dyDescent="0.3">
      <c r="A17" s="35"/>
      <c r="B17" s="36"/>
      <c r="C17" s="35"/>
      <c r="D17" s="61"/>
      <c r="E17" s="35"/>
    </row>
    <row r="18" spans="1:5" ht="16.5" x14ac:dyDescent="0.3">
      <c r="A18" s="14"/>
      <c r="B18" s="12"/>
      <c r="C18" s="14"/>
      <c r="D18" s="61"/>
      <c r="E18" s="13"/>
    </row>
    <row r="19" spans="1:5" x14ac:dyDescent="0.25">
      <c r="A19" s="2"/>
      <c r="B19" s="2"/>
      <c r="C19" s="2"/>
      <c r="D19" s="45"/>
      <c r="E19" s="2"/>
    </row>
    <row r="20" spans="1:5" ht="16.5" x14ac:dyDescent="0.3">
      <c r="A20" s="1" t="s">
        <v>3</v>
      </c>
      <c r="B20" s="1"/>
      <c r="C20" s="1"/>
      <c r="D20" s="51"/>
      <c r="E20" s="1"/>
    </row>
    <row r="21" spans="1:5" ht="16.5" hidden="1" x14ac:dyDescent="0.3">
      <c r="A21" s="72">
        <f>Flux!E11</f>
        <v>48395</v>
      </c>
      <c r="B21" s="34" t="s">
        <v>43</v>
      </c>
      <c r="C21" s="37" t="s">
        <v>44</v>
      </c>
      <c r="D21" s="71" t="str">
        <f t="array" ref="D21">[1]!'!ANNULFAC!L15C5'</f>
        <v>OK</v>
      </c>
      <c r="E21" s="35" t="str">
        <f>"Si l'on renseigne une valeur nulle ou mal formaté pour le champ '"&amp;B21&amp;"', l'erreur '"&amp;C21&amp;"' est retourné"</f>
        <v>Si l'on renseigne une valeur nulle ou mal formaté pour le champ 'MotifAnnulation', l'erreur 'Erreur technique inattendue' est retourné</v>
      </c>
    </row>
    <row r="22" spans="1:5" ht="16.5" x14ac:dyDescent="0.3">
      <c r="A22" s="14"/>
      <c r="B22" s="14"/>
      <c r="C22" s="14"/>
      <c r="D22" s="61"/>
      <c r="E22" s="14"/>
    </row>
    <row r="23" spans="1:5" s="32" customFormat="1" ht="16.5" x14ac:dyDescent="0.3">
      <c r="A23" s="35"/>
      <c r="B23" s="35"/>
      <c r="C23" s="35"/>
      <c r="D23" s="61"/>
      <c r="E23" s="35"/>
    </row>
    <row r="24" spans="1:5" ht="16.5" x14ac:dyDescent="0.3">
      <c r="A24" s="14"/>
      <c r="B24" s="14"/>
      <c r="C24" s="14"/>
      <c r="D24" s="61"/>
      <c r="E24" s="14"/>
    </row>
    <row r="25" spans="1:5" x14ac:dyDescent="0.25">
      <c r="A25" s="2"/>
      <c r="B25" s="2"/>
      <c r="C25" s="2"/>
      <c r="D25" s="45"/>
      <c r="E25" s="2"/>
    </row>
    <row r="26" spans="1:5" ht="16.5" x14ac:dyDescent="0.3">
      <c r="A26" s="1" t="s">
        <v>38</v>
      </c>
      <c r="B26" s="1"/>
      <c r="C26" s="1"/>
      <c r="D26" s="51"/>
      <c r="E26" s="1"/>
    </row>
  </sheetData>
  <autoFilter ref="A1:E26">
    <filterColumn colId="3">
      <filters blank="1">
        <filter val="KO"/>
      </filters>
    </filterColumn>
  </autoFilter>
  <conditionalFormatting sqref="D5:D11">
    <cfRule type="containsText" dxfId="11" priority="7" operator="containsText" text="KO">
      <formula>NOT(ISERROR(SEARCH("KO",D5)))</formula>
    </cfRule>
    <cfRule type="containsText" dxfId="10" priority="8" operator="containsText" text="OK">
      <formula>NOT(ISERROR(SEARCH("OK",D5)))</formula>
    </cfRule>
  </conditionalFormatting>
  <conditionalFormatting sqref="D15">
    <cfRule type="containsText" dxfId="9" priority="5" operator="containsText" text="KO">
      <formula>NOT(ISERROR(SEARCH("KO",D15)))</formula>
    </cfRule>
    <cfRule type="containsText" dxfId="8" priority="6" operator="containsText" text="OK">
      <formula>NOT(ISERROR(SEARCH("OK",D15)))</formula>
    </cfRule>
  </conditionalFormatting>
  <conditionalFormatting sqref="D21">
    <cfRule type="containsText" dxfId="7" priority="3" operator="containsText" text="KO">
      <formula>NOT(ISERROR(SEARCH("KO",D21)))</formula>
    </cfRule>
    <cfRule type="containsText" dxfId="6" priority="4" operator="containsText" text="OK">
      <formula>NOT(ISERROR(SEARCH("OK",D21)))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 filterMode="1"/>
  <dimension ref="A1:E18"/>
  <sheetViews>
    <sheetView zoomScaleNormal="100" workbookViewId="0">
      <selection activeCell="A15" sqref="A15"/>
    </sheetView>
  </sheetViews>
  <sheetFormatPr baseColWidth="10" defaultRowHeight="15" x14ac:dyDescent="0.25"/>
  <cols>
    <col min="1" max="1" width="51.140625" bestFit="1" customWidth="1"/>
    <col min="2" max="2" width="22.85546875" style="66" bestFit="1" customWidth="1"/>
    <col min="3" max="3" width="16.42578125" bestFit="1" customWidth="1"/>
    <col min="4" max="4" width="16.42578125" style="56" customWidth="1"/>
    <col min="5" max="5" width="225.7109375" bestFit="1" customWidth="1"/>
  </cols>
  <sheetData>
    <row r="1" spans="1:5" s="56" customFormat="1" x14ac:dyDescent="0.25">
      <c r="A1" s="45" t="s">
        <v>54</v>
      </c>
      <c r="B1" s="45" t="s">
        <v>5</v>
      </c>
      <c r="C1" s="45" t="s">
        <v>1</v>
      </c>
      <c r="D1" s="45" t="s">
        <v>46</v>
      </c>
      <c r="E1" s="45" t="s">
        <v>0</v>
      </c>
    </row>
    <row r="2" spans="1:5" x14ac:dyDescent="0.25">
      <c r="A2" s="6"/>
      <c r="B2" s="63"/>
      <c r="C2" s="6"/>
      <c r="D2" s="50"/>
      <c r="E2" s="6"/>
    </row>
    <row r="3" spans="1:5" ht="16.5" x14ac:dyDescent="0.3">
      <c r="A3" s="1" t="s">
        <v>30</v>
      </c>
      <c r="B3" s="64"/>
      <c r="C3" s="1"/>
      <c r="D3" s="51"/>
      <c r="E3" s="1"/>
    </row>
    <row r="4" spans="1:5" x14ac:dyDescent="0.25">
      <c r="A4" s="3" t="s">
        <v>27</v>
      </c>
      <c r="B4" s="65"/>
      <c r="C4" s="3"/>
      <c r="D4" s="52"/>
      <c r="E4" s="3"/>
    </row>
    <row r="5" spans="1:5" ht="16.5" x14ac:dyDescent="0.3">
      <c r="A5" s="72">
        <f>Flux!E20</f>
        <v>48356</v>
      </c>
      <c r="B5" s="62" t="s">
        <v>7</v>
      </c>
      <c r="C5" s="14" t="s">
        <v>4</v>
      </c>
      <c r="D5" s="71" t="str">
        <f t="array" ref="D5">[1]!'!BENEF!L3C5'</f>
        <v>KO</v>
      </c>
      <c r="E5" s="14" t="str">
        <f>"Aucun message d'erreur lorsque la valeur de la balise '"&amp;B5&amp;"' n'est pas renseigné"</f>
        <v>Aucun message d'erreur lorsque la valeur de la balise 'Identification' n'est pas renseigné</v>
      </c>
    </row>
    <row r="6" spans="1:5" ht="16.5" hidden="1" x14ac:dyDescent="0.3">
      <c r="A6" s="72">
        <f>Flux!E20</f>
        <v>48356</v>
      </c>
      <c r="B6" s="62" t="s">
        <v>8</v>
      </c>
      <c r="C6" s="14" t="s">
        <v>4</v>
      </c>
      <c r="D6" s="71" t="str">
        <f t="array" ref="D6:D8">[1]!'!BENEF!L8C5:L10C5'</f>
        <v>OK</v>
      </c>
      <c r="E6" s="14" t="str">
        <f t="shared" ref="E6:E11" si="0">"Aucun message d'erreur lorsque la valeur de la balise '"&amp;B6&amp;"' n'est pas renseigné"</f>
        <v>Aucun message d'erreur lorsque la valeur de la balise 'NomNorme' n'est pas renseigné</v>
      </c>
    </row>
    <row r="7" spans="1:5" ht="16.5" hidden="1" x14ac:dyDescent="0.3">
      <c r="A7" s="72">
        <f>Flux!E20</f>
        <v>48356</v>
      </c>
      <c r="B7" s="62" t="s">
        <v>9</v>
      </c>
      <c r="C7" s="14" t="s">
        <v>4</v>
      </c>
      <c r="D7" s="71" t="str">
        <v>OK</v>
      </c>
      <c r="E7" s="14" t="str">
        <f t="shared" si="0"/>
        <v>Aucun message d'erreur lorsque la valeur de la balise 'VersionNorme' n'est pas renseigné</v>
      </c>
    </row>
    <row r="8" spans="1:5" ht="16.5" hidden="1" x14ac:dyDescent="0.3">
      <c r="A8" s="72">
        <f>Flux!E20</f>
        <v>48356</v>
      </c>
      <c r="B8" s="62" t="s">
        <v>10</v>
      </c>
      <c r="C8" s="14" t="s">
        <v>4</v>
      </c>
      <c r="D8" s="71" t="str">
        <v>OK</v>
      </c>
      <c r="E8" s="14" t="str">
        <f t="shared" si="0"/>
        <v>Aucun message d'erreur lorsque la valeur de la balise 'NomEditeur' n'est pas renseigné</v>
      </c>
    </row>
    <row r="9" spans="1:5" ht="16.5" hidden="1" x14ac:dyDescent="0.3">
      <c r="A9" s="72">
        <f>Flux!E20</f>
        <v>48356</v>
      </c>
      <c r="B9" s="62" t="s">
        <v>11</v>
      </c>
      <c r="C9" s="14" t="s">
        <v>4</v>
      </c>
      <c r="D9" s="71" t="str">
        <f t="array" ref="D9:D10">[1]!'!BENEF!L15C5:L16C5'</f>
        <v>OK</v>
      </c>
      <c r="E9" s="14" t="str">
        <f t="shared" si="0"/>
        <v>Aucun message d'erreur lorsque la valeur de la balise 'NirBenef' n'est pas renseigné</v>
      </c>
    </row>
    <row r="10" spans="1:5" ht="16.5" hidden="1" x14ac:dyDescent="0.3">
      <c r="A10" s="72">
        <f>Flux!E20</f>
        <v>48356</v>
      </c>
      <c r="B10" s="62" t="s">
        <v>12</v>
      </c>
      <c r="C10" s="14" t="s">
        <v>4</v>
      </c>
      <c r="D10" s="71" t="str">
        <v>OK</v>
      </c>
      <c r="E10" s="14" t="str">
        <f t="shared" si="0"/>
        <v>Aucun message d'erreur lorsque la valeur de la balise 'NomBenef' n'est pas renseigné</v>
      </c>
    </row>
    <row r="11" spans="1:5" ht="16.5" hidden="1" x14ac:dyDescent="0.3">
      <c r="A11" s="72">
        <f>Flux!E20</f>
        <v>48356</v>
      </c>
      <c r="B11" s="62" t="s">
        <v>15</v>
      </c>
      <c r="C11" s="42" t="s">
        <v>4</v>
      </c>
      <c r="D11" s="71" t="str">
        <f t="array" ref="D11">[1]!'!BENEF!L29C5'</f>
        <v>OK</v>
      </c>
      <c r="E11" s="42" t="str">
        <f t="shared" si="0"/>
        <v>Aucun message d'erreur lorsque la valeur de la balise 'IdentifiantOperateur' n'est pas renseigné</v>
      </c>
    </row>
    <row r="12" spans="1:5" s="39" customFormat="1" ht="16.5" x14ac:dyDescent="0.3">
      <c r="B12" s="62"/>
      <c r="C12" s="42"/>
      <c r="D12" s="61"/>
      <c r="E12" s="42"/>
    </row>
    <row r="13" spans="1:5" s="32" customFormat="1" ht="16.5" x14ac:dyDescent="0.3">
      <c r="A13" s="35"/>
      <c r="B13" s="66"/>
      <c r="C13" s="35"/>
      <c r="D13" s="61"/>
      <c r="E13" s="35"/>
    </row>
    <row r="14" spans="1:5" x14ac:dyDescent="0.25">
      <c r="A14" s="4" t="s">
        <v>28</v>
      </c>
      <c r="B14" s="65"/>
      <c r="C14" s="3"/>
      <c r="D14" s="52"/>
      <c r="E14" s="3"/>
    </row>
    <row r="15" spans="1:5" ht="16.5" x14ac:dyDescent="0.3">
      <c r="A15" s="72">
        <f>Flux!E11</f>
        <v>48395</v>
      </c>
      <c r="B15" s="62" t="s">
        <v>13</v>
      </c>
      <c r="C15" s="41" t="s">
        <v>23</v>
      </c>
      <c r="D15" s="71" t="s">
        <v>55</v>
      </c>
      <c r="E15" s="42" t="str">
        <f>"Si l'on renseigne une valeur nulle, l'erreur '"&amp;C15&amp;"' est retourné"</f>
        <v>Si l'on renseigne une valeur nulle, l'erreur 'Unmarshalling Error: cvc-datatype-valid.1.2.1: '' is not a valid value for 'integer'' est retourné</v>
      </c>
    </row>
    <row r="16" spans="1:5" s="39" customFormat="1" ht="16.5" x14ac:dyDescent="0.3">
      <c r="B16" s="62"/>
      <c r="C16" s="40"/>
      <c r="D16" s="57"/>
      <c r="E16" s="42"/>
    </row>
    <row r="17" spans="2:5" s="39" customFormat="1" ht="16.5" x14ac:dyDescent="0.3">
      <c r="B17" s="62"/>
      <c r="C17" s="40"/>
      <c r="D17" s="57"/>
      <c r="E17" s="42"/>
    </row>
    <row r="18" spans="2:5" s="39" customFormat="1" ht="16.5" x14ac:dyDescent="0.3">
      <c r="B18" s="62"/>
      <c r="C18" s="40"/>
      <c r="D18" s="57"/>
      <c r="E18" s="42"/>
    </row>
  </sheetData>
  <autoFilter ref="A1:E15">
    <filterColumn colId="3">
      <filters blank="1">
        <filter val="KO"/>
      </filters>
    </filterColumn>
  </autoFilter>
  <conditionalFormatting sqref="D5:D8 D10:D11">
    <cfRule type="containsText" dxfId="5" priority="5" operator="containsText" text="KO">
      <formula>NOT(ISERROR(SEARCH("KO",D5)))</formula>
    </cfRule>
    <cfRule type="containsText" dxfId="4" priority="6" operator="containsText" text="OK">
      <formula>NOT(ISERROR(SEARCH("OK",D5)))</formula>
    </cfRule>
  </conditionalFormatting>
  <conditionalFormatting sqref="D15">
    <cfRule type="containsText" dxfId="3" priority="3" operator="containsText" text="KO">
      <formula>NOT(ISERROR(SEARCH("KO",D15)))</formula>
    </cfRule>
    <cfRule type="containsText" dxfId="2" priority="4" operator="containsText" text="OK">
      <formula>NOT(ISERROR(SEARCH("OK",D15)))</formula>
    </cfRule>
  </conditionalFormatting>
  <conditionalFormatting sqref="D9">
    <cfRule type="containsText" dxfId="1" priority="1" operator="containsText" text="KO">
      <formula>NOT(ISERROR(SEARCH("KO",D9)))</formula>
    </cfRule>
    <cfRule type="containsText" dxfId="0" priority="2" operator="containsText" text="OK">
      <formula>NOT(ISERROR(SEARCH("OK",D9)))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A3"/>
  <sheetViews>
    <sheetView workbookViewId="0">
      <selection sqref="A1:A3"/>
    </sheetView>
  </sheetViews>
  <sheetFormatPr baseColWidth="10" defaultRowHeight="15" x14ac:dyDescent="0.25"/>
  <sheetData>
    <row r="1" spans="1:1" ht="16.5" x14ac:dyDescent="0.3">
      <c r="A1" s="91" t="s">
        <v>94</v>
      </c>
    </row>
    <row r="2" spans="1:1" ht="16.5" x14ac:dyDescent="0.3">
      <c r="A2" s="91" t="s">
        <v>95</v>
      </c>
    </row>
    <row r="3" spans="1:1" ht="16.5" x14ac:dyDescent="0.3">
      <c r="A3" s="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Flux</vt:lpstr>
      <vt:lpstr>CreerPEC</vt:lpstr>
      <vt:lpstr>InterPEC</vt:lpstr>
      <vt:lpstr>AnnulPEC</vt:lpstr>
      <vt:lpstr>FacPEC</vt:lpstr>
      <vt:lpstr>InterFAC</vt:lpstr>
      <vt:lpstr>AnnulFAC</vt:lpstr>
      <vt:lpstr>Benef</vt:lpstr>
      <vt:lpstr>InfosReseau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Slahedine BEJAOUI</dc:creator>
  <cp:lastModifiedBy>Slahedine BEJAOUI</cp:lastModifiedBy>
  <dcterms:created xsi:type="dcterms:W3CDTF">2017-06-16T08:57:19Z</dcterms:created>
  <dcterms:modified xsi:type="dcterms:W3CDTF">2017-07-17T08:00:31Z</dcterms:modified>
</cp:coreProperties>
</file>