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1600" windowHeight="9840"/>
  </bookViews>
  <sheets>
    <sheet name="Panel Ceiling" sheetId="1" r:id="rId1"/>
  </sheets>
  <definedNames>
    <definedName name="_xlnm.Print_Area" localSheetId="0">'Panel Ceiling'!$A$1:$L$29</definedName>
  </definedNames>
  <calcPr calcId="145621"/>
</workbook>
</file>

<file path=xl/calcChain.xml><?xml version="1.0" encoding="utf-8"?>
<calcChain xmlns="http://schemas.openxmlformats.org/spreadsheetml/2006/main">
  <c r="P22" i="1"/>
  <c r="P16"/>
  <c r="P15"/>
  <c r="P14"/>
  <c r="P13"/>
  <c r="P12"/>
  <c r="P11"/>
  <c r="O11"/>
  <c r="N11"/>
  <c r="S8"/>
  <c r="S22" s="1"/>
  <c r="R8"/>
  <c r="R16" s="1"/>
  <c r="Q8"/>
  <c r="Q22" s="1"/>
  <c r="Q12" l="1"/>
  <c r="Q14"/>
  <c r="Q16"/>
  <c r="S13"/>
  <c r="R22"/>
  <c r="T22" s="1"/>
  <c r="U22" s="1"/>
  <c r="K22" s="1"/>
  <c r="L22" s="1"/>
  <c r="L23" s="1"/>
  <c r="L27" s="1"/>
  <c r="Q11"/>
  <c r="Q13"/>
  <c r="Q15"/>
  <c r="R11"/>
  <c r="R12"/>
  <c r="R13"/>
  <c r="R14"/>
  <c r="R15"/>
  <c r="S11"/>
  <c r="T11" s="1"/>
  <c r="U11" s="1"/>
  <c r="K11" s="1"/>
  <c r="L11" s="1"/>
  <c r="S12"/>
  <c r="T12" s="1"/>
  <c r="U12" s="1"/>
  <c r="K12" s="1"/>
  <c r="L12" s="1"/>
  <c r="S14"/>
  <c r="S15"/>
  <c r="S16"/>
  <c r="T16" s="1"/>
  <c r="U16" s="1"/>
  <c r="K16" s="1"/>
  <c r="L16" s="1"/>
  <c r="T13" l="1"/>
  <c r="U13" s="1"/>
  <c r="K13" s="1"/>
  <c r="L13" s="1"/>
  <c r="T15"/>
  <c r="U15" s="1"/>
  <c r="K15" s="1"/>
  <c r="L15" s="1"/>
  <c r="T14"/>
  <c r="U14" s="1"/>
  <c r="K14" s="1"/>
  <c r="L14" s="1"/>
  <c r="L17" s="1"/>
  <c r="L26" s="1"/>
  <c r="L28" s="1"/>
</calcChain>
</file>

<file path=xl/sharedStrings.xml><?xml version="1.0" encoding="utf-8"?>
<sst xmlns="http://schemas.openxmlformats.org/spreadsheetml/2006/main" count="152" uniqueCount="88">
  <si>
    <t>Enclosure 3</t>
  </si>
  <si>
    <t>Currency rate</t>
  </si>
  <si>
    <t>EUR-CNY</t>
  </si>
  <si>
    <r>
      <rPr>
        <b/>
        <sz val="14"/>
        <color indexed="8"/>
        <rFont val="Calibri"/>
        <family val="2"/>
      </rPr>
      <t>INEXA</t>
    </r>
    <r>
      <rPr>
        <sz val="14"/>
        <rFont val="Calibri"/>
        <family val="2"/>
      </rPr>
      <t xml:space="preserve"> </t>
    </r>
    <r>
      <rPr>
        <b/>
        <sz val="14"/>
        <color indexed="8"/>
        <rFont val="Calibri"/>
        <family val="2"/>
      </rPr>
      <t>TNF</t>
    </r>
  </si>
  <si>
    <t>CM for NT</t>
  </si>
  <si>
    <t>Proposed by NT</t>
  </si>
  <si>
    <t>Date:March 7, 2022</t>
  </si>
  <si>
    <t>CM for DK</t>
  </si>
  <si>
    <t>TBD by DK office</t>
  </si>
  <si>
    <r>
      <rPr>
        <b/>
        <sz val="14"/>
        <color rgb="FF000000"/>
        <rFont val="Calibri"/>
        <family val="2"/>
      </rPr>
      <t>To</t>
    </r>
    <r>
      <rPr>
        <sz val="14"/>
        <rFont val="Calibri"/>
        <family val="2"/>
      </rPr>
      <t xml:space="preserve"> </t>
    </r>
    <r>
      <rPr>
        <b/>
        <sz val="14"/>
        <color rgb="FF000000"/>
        <rFont val="Calibri"/>
        <family val="2"/>
      </rPr>
      <t>:</t>
    </r>
  </si>
  <si>
    <t>Agent rate</t>
  </si>
  <si>
    <t>Project:  CPP03-EPCI6</t>
  </si>
  <si>
    <t>Bussiness type</t>
  </si>
  <si>
    <t>Export</t>
  </si>
  <si>
    <r>
      <rPr>
        <b/>
        <sz val="14"/>
        <color rgb="FF000000"/>
        <rFont val="Calibri"/>
        <family val="2"/>
      </rPr>
      <t>Inexa</t>
    </r>
    <r>
      <rPr>
        <b/>
        <sz val="14"/>
        <rFont val="Calibri"/>
        <family val="2"/>
      </rPr>
      <t xml:space="preserve"> Project</t>
    </r>
    <r>
      <rPr>
        <sz val="14"/>
        <rFont val="Calibri"/>
        <family val="2"/>
      </rPr>
      <t xml:space="preserve"> </t>
    </r>
    <r>
      <rPr>
        <b/>
        <sz val="14"/>
        <color rgb="FF000000"/>
        <rFont val="Calibri"/>
        <family val="2"/>
      </rPr>
      <t>no:NT202203002</t>
    </r>
  </si>
  <si>
    <t>Re:</t>
  </si>
  <si>
    <r>
      <rPr>
        <b/>
        <sz val="12"/>
        <color indexed="8"/>
        <rFont val="Calibri"/>
        <family val="2"/>
      </rPr>
      <t>TNF</t>
    </r>
    <r>
      <rPr>
        <sz val="12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accommodation</t>
    </r>
    <r>
      <rPr>
        <sz val="12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system</t>
    </r>
    <r>
      <rPr>
        <sz val="12"/>
        <rFont val="Calibri"/>
        <family val="2"/>
      </rPr>
      <t xml:space="preserve"> </t>
    </r>
  </si>
  <si>
    <t>Direct costs</t>
  </si>
  <si>
    <t>Over-head</t>
  </si>
  <si>
    <t>Margin-NT</t>
  </si>
  <si>
    <t>Margin-DK</t>
  </si>
  <si>
    <t>Agent  rate</t>
  </si>
  <si>
    <t>sales price</t>
  </si>
  <si>
    <t>1) TNF Wall Panel</t>
  </si>
  <si>
    <t>Material</t>
  </si>
  <si>
    <t>Labor</t>
  </si>
  <si>
    <t>Item</t>
  </si>
  <si>
    <t>Product</t>
  </si>
  <si>
    <t>Panel</t>
  </si>
  <si>
    <t xml:space="preserve">Panel </t>
  </si>
  <si>
    <t>Unit</t>
  </si>
  <si>
    <t>Total Quantity</t>
  </si>
  <si>
    <t>Remark</t>
  </si>
  <si>
    <t xml:space="preserve">Unit Price </t>
  </si>
  <si>
    <t>Total Price</t>
  </si>
  <si>
    <t>RMB</t>
  </si>
  <si>
    <t>EUR</t>
  </si>
  <si>
    <t>No.</t>
  </si>
  <si>
    <t>type</t>
  </si>
  <si>
    <t>surface</t>
  </si>
  <si>
    <t>height/length</t>
  </si>
  <si>
    <t>thickness</t>
  </si>
  <si>
    <t>width</t>
  </si>
  <si>
    <t>(Location &amp; room)</t>
  </si>
  <si>
    <t>in EUR</t>
  </si>
  <si>
    <t>001</t>
  </si>
  <si>
    <t>TNF 2SF</t>
  </si>
  <si>
    <t>B15 Lining, removable type</t>
  </si>
  <si>
    <t>Pvc/Galv</t>
  </si>
  <si>
    <t>2500 mm</t>
  </si>
  <si>
    <t>25 mm</t>
  </si>
  <si>
    <t>600 mm</t>
  </si>
  <si>
    <t>m2</t>
  </si>
  <si>
    <t>1st Floor:Electrical Technical Room(101)</t>
  </si>
  <si>
    <t>002</t>
  </si>
  <si>
    <t>B15 Lining</t>
  </si>
  <si>
    <t>4000 mm</t>
  </si>
  <si>
    <t>1st Floor:Battery Room(102)</t>
  </si>
  <si>
    <t>003</t>
  </si>
  <si>
    <t>3800 mm</t>
  </si>
  <si>
    <t>1st Floor:Airlock(103)</t>
  </si>
  <si>
    <t>004</t>
  </si>
  <si>
    <t>TNF 2SF WET</t>
  </si>
  <si>
    <t>SS316L/G</t>
  </si>
  <si>
    <t>1st Floor:Toilet(104)</t>
  </si>
  <si>
    <t>005</t>
  </si>
  <si>
    <t>2nd Floor:Instrument Technical Room(201)</t>
  </si>
  <si>
    <t>006</t>
  </si>
  <si>
    <t>2nd Floor:Airlock(203)</t>
  </si>
  <si>
    <t>2) TNF Ceiling Panel</t>
  </si>
  <si>
    <t>Ceiling</t>
  </si>
  <si>
    <t>007</t>
  </si>
  <si>
    <t>TNF C65</t>
  </si>
  <si>
    <t>B15 Ceiling</t>
  </si>
  <si>
    <t>SS316L/Galv</t>
  </si>
  <si>
    <r>
      <rPr>
        <sz val="11"/>
        <color indexed="8"/>
        <rFont val="宋体"/>
        <charset val="134"/>
      </rPr>
      <t>≤</t>
    </r>
    <r>
      <rPr>
        <sz val="11"/>
        <color indexed="8"/>
        <rFont val="Calibri"/>
        <family val="2"/>
      </rPr>
      <t>3000 mm</t>
    </r>
  </si>
  <si>
    <t>50 mm</t>
  </si>
  <si>
    <t>Notes</t>
  </si>
  <si>
    <t>Total</t>
  </si>
  <si>
    <t>1. Offer valid for 60 days from date of issue.</t>
  </si>
  <si>
    <t>2.Some products provide DNV certificates.</t>
  </si>
  <si>
    <t xml:space="preserve">2) TNF Ceiling Panel </t>
  </si>
  <si>
    <t>3.The panel unit price is including basic joints. Other profiles will be priced according to real quantity.</t>
  </si>
  <si>
    <t xml:space="preserve">3) Total EXW </t>
  </si>
  <si>
    <t>4,The  pvc manufacturer is from China.This price is the price of two color. If the customer needs to add color, we need to charge extra</t>
  </si>
  <si>
    <t>5,Our quotation only includes the price of common panels.If the customerneeds the special type of panels and ceilings,</t>
  </si>
  <si>
    <t>such as the size of the panels with is not 600mm,reinforcement,hole opening,etc,extra payment will be required.</t>
  </si>
  <si>
    <t>6,Terms of delivery: EX works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</si>
</sst>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[$€-2]\ #,##0.00_);[Red]\([$€-2]\ #,##0.00\)"/>
    <numFmt numFmtId="178" formatCode="0.00_);[Red]\(0.00\)"/>
    <numFmt numFmtId="179" formatCode="0.0%"/>
    <numFmt numFmtId="180" formatCode="\¥#,##0.00;\¥\-#,##0.00"/>
    <numFmt numFmtId="181" formatCode="[$€-2]\ #,##0.00;[$€-2]\ \-#,##0.00"/>
    <numFmt numFmtId="182" formatCode="[$$-409]#,##0.00"/>
    <numFmt numFmtId="183" formatCode="[$$-409]#,##0.00_ ;\-[$$-409]#,##0.00\ "/>
  </numFmts>
  <fonts count="25">
    <font>
      <sz val="11"/>
      <color theme="1"/>
      <name val="等线"/>
      <charset val="134"/>
      <scheme val="minor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b/>
      <sz val="18"/>
      <color indexed="8"/>
      <name val="Calibri"/>
      <family val="2"/>
    </font>
    <font>
      <sz val="12"/>
      <color indexed="8"/>
      <name val="Calibri"/>
      <family val="2"/>
    </font>
    <font>
      <b/>
      <sz val="14"/>
      <color rgb="FF000000"/>
      <name val="Calibri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name val="Trebuchet MS"/>
      <family val="2"/>
    </font>
    <font>
      <sz val="9"/>
      <color indexed="10"/>
      <name val="Trebuchet MS"/>
      <family val="2"/>
    </font>
    <font>
      <sz val="14"/>
      <color theme="0"/>
      <name val="Segoe UI"/>
      <family val="2"/>
    </font>
    <font>
      <sz val="14"/>
      <name val="Segoe UI"/>
      <family val="2"/>
    </font>
    <font>
      <sz val="14"/>
      <color rgb="FFFF0000"/>
      <name val="Segoe UI"/>
      <family val="2"/>
    </font>
    <font>
      <sz val="14"/>
      <color indexed="8"/>
      <name val="Segoe UI"/>
      <family val="2"/>
    </font>
    <font>
      <b/>
      <sz val="11"/>
      <color indexed="8"/>
      <name val="Calibri"/>
      <family val="2"/>
    </font>
    <font>
      <sz val="12"/>
      <name val="宋体"/>
      <charset val="134"/>
    </font>
    <font>
      <sz val="10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sz val="11"/>
      <color indexed="8"/>
      <name val="宋体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theme="4"/>
      </left>
      <right style="hair">
        <color theme="4"/>
      </right>
      <top style="thin">
        <color theme="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thin">
        <color theme="4"/>
      </top>
      <bottom style="hair">
        <color theme="4"/>
      </bottom>
      <diagonal/>
    </border>
    <border>
      <left style="thin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/>
      <top style="hair">
        <color theme="4"/>
      </top>
      <bottom style="hair">
        <color theme="4"/>
      </bottom>
      <diagonal/>
    </border>
    <border>
      <left style="thin">
        <color theme="4"/>
      </left>
      <right style="hair">
        <color theme="4"/>
      </right>
      <top style="hair">
        <color theme="4"/>
      </top>
      <bottom style="thin">
        <color theme="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thin">
        <color theme="4"/>
      </bottom>
      <diagonal/>
    </border>
    <border>
      <left style="hair">
        <color theme="4"/>
      </left>
      <right/>
      <top style="hair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theme="4"/>
      </left>
      <right style="thin">
        <color theme="4"/>
      </right>
      <top style="thin">
        <color theme="4"/>
      </top>
      <bottom style="hair">
        <color theme="4"/>
      </bottom>
      <diagonal/>
    </border>
    <border>
      <left/>
      <right style="thin">
        <color theme="4"/>
      </right>
      <top style="hair">
        <color theme="4"/>
      </top>
      <bottom style="hair">
        <color theme="4"/>
      </bottom>
      <diagonal/>
    </border>
    <border>
      <left/>
      <right style="thin">
        <color theme="4"/>
      </right>
      <top style="hair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19" fillId="0" borderId="0"/>
    <xf numFmtId="0" fontId="20" fillId="0" borderId="0"/>
  </cellStyleXfs>
  <cellXfs count="122">
    <xf numFmtId="0" fontId="0" fillId="0" borderId="0" xfId="0"/>
    <xf numFmtId="0" fontId="0" fillId="0" borderId="0" xfId="0" applyFill="1"/>
    <xf numFmtId="177" fontId="0" fillId="0" borderId="0" xfId="0" applyNumberFormat="1" applyFill="1"/>
    <xf numFmtId="177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top"/>
    </xf>
    <xf numFmtId="0" fontId="5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7" fillId="0" borderId="0" xfId="1" applyFont="1" applyFill="1" applyBorder="1"/>
    <xf numFmtId="0" fontId="8" fillId="0" borderId="0" xfId="1" applyFont="1" applyFill="1" applyBorder="1"/>
    <xf numFmtId="0" fontId="8" fillId="0" borderId="0" xfId="1" applyFont="1" applyFill="1" applyBorder="1" applyAlignment="1">
      <alignment horizontal="left"/>
    </xf>
    <xf numFmtId="0" fontId="8" fillId="0" borderId="0" xfId="1" applyFont="1" applyFill="1" applyBorder="1" applyAlignment="1">
      <alignment horizontal="center"/>
    </xf>
    <xf numFmtId="0" fontId="8" fillId="2" borderId="2" xfId="1" applyFont="1" applyFill="1" applyBorder="1" applyAlignment="1">
      <alignment horizontal="center"/>
    </xf>
    <xf numFmtId="0" fontId="8" fillId="2" borderId="2" xfId="1" applyFont="1" applyFill="1" applyBorder="1" applyAlignment="1">
      <alignment horizontal="left"/>
    </xf>
    <xf numFmtId="0" fontId="8" fillId="2" borderId="4" xfId="1" applyFont="1" applyFill="1" applyBorder="1" applyAlignment="1">
      <alignment horizontal="center"/>
    </xf>
    <xf numFmtId="0" fontId="8" fillId="2" borderId="4" xfId="1" applyFont="1" applyFill="1" applyBorder="1" applyAlignment="1">
      <alignment horizontal="left"/>
    </xf>
    <xf numFmtId="49" fontId="9" fillId="0" borderId="3" xfId="0" applyNumberFormat="1" applyFont="1" applyFill="1" applyBorder="1" applyAlignment="1">
      <alignment horizontal="center"/>
    </xf>
    <xf numFmtId="0" fontId="10" fillId="0" borderId="4" xfId="1" applyFont="1" applyFill="1" applyBorder="1" applyAlignment="1">
      <alignment horizontal="left"/>
    </xf>
    <xf numFmtId="0" fontId="10" fillId="0" borderId="4" xfId="1" applyFont="1" applyFill="1" applyBorder="1" applyAlignment="1">
      <alignment horizontal="left" vertical="center" wrapText="1"/>
    </xf>
    <xf numFmtId="0" fontId="10" fillId="0" borderId="4" xfId="1" applyFont="1" applyFill="1" applyBorder="1" applyAlignment="1">
      <alignment horizontal="center"/>
    </xf>
    <xf numFmtId="178" fontId="8" fillId="0" borderId="4" xfId="1" applyNumberFormat="1" applyFont="1" applyFill="1" applyBorder="1" applyAlignment="1">
      <alignment horizontal="center"/>
    </xf>
    <xf numFmtId="49" fontId="9" fillId="0" borderId="5" xfId="0" applyNumberFormat="1" applyFont="1" applyFill="1" applyBorder="1" applyAlignment="1">
      <alignment horizontal="center"/>
    </xf>
    <xf numFmtId="0" fontId="10" fillId="0" borderId="6" xfId="1" applyFont="1" applyFill="1" applyBorder="1" applyAlignment="1">
      <alignment horizontal="left"/>
    </xf>
    <xf numFmtId="0" fontId="10" fillId="0" borderId="6" xfId="1" applyFont="1" applyFill="1" applyBorder="1" applyAlignment="1">
      <alignment horizontal="center"/>
    </xf>
    <xf numFmtId="178" fontId="8" fillId="0" borderId="6" xfId="1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left"/>
    </xf>
    <xf numFmtId="0" fontId="9" fillId="0" borderId="6" xfId="0" applyFont="1" applyFill="1" applyBorder="1" applyAlignment="1"/>
    <xf numFmtId="0" fontId="9" fillId="0" borderId="6" xfId="0" applyFont="1" applyFill="1" applyBorder="1" applyAlignment="1">
      <alignment horizontal="center"/>
    </xf>
    <xf numFmtId="0" fontId="10" fillId="0" borderId="0" xfId="1" applyFont="1" applyFill="1" applyBorder="1" applyAlignment="1">
      <alignment horizontal="left"/>
    </xf>
    <xf numFmtId="0" fontId="10" fillId="0" borderId="0" xfId="1" applyFont="1" applyFill="1" applyBorder="1" applyAlignment="1">
      <alignment horizontal="center"/>
    </xf>
    <xf numFmtId="178" fontId="8" fillId="0" borderId="0" xfId="1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left" vertical="top"/>
    </xf>
    <xf numFmtId="0" fontId="8" fillId="2" borderId="8" xfId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horizontal="center"/>
    </xf>
    <xf numFmtId="0" fontId="4" fillId="2" borderId="9" xfId="0" applyFont="1" applyFill="1" applyBorder="1" applyAlignment="1">
      <alignment horizontal="left" vertical="top"/>
    </xf>
    <xf numFmtId="0" fontId="8" fillId="2" borderId="10" xfId="1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center"/>
    </xf>
    <xf numFmtId="0" fontId="10" fillId="0" borderId="0" xfId="1" applyFont="1" applyFill="1" applyAlignment="1">
      <alignment horizontal="left"/>
    </xf>
    <xf numFmtId="0" fontId="11" fillId="0" borderId="11" xfId="1" applyFont="1" applyFill="1" applyBorder="1"/>
    <xf numFmtId="0" fontId="12" fillId="0" borderId="0" xfId="2" applyFont="1" applyFill="1" applyBorder="1" applyAlignment="1"/>
    <xf numFmtId="0" fontId="12" fillId="0" borderId="0" xfId="0" applyFont="1" applyFill="1" applyBorder="1" applyAlignment="1"/>
    <xf numFmtId="0" fontId="13" fillId="0" borderId="0" xfId="2" applyFont="1" applyFill="1" applyBorder="1" applyAlignment="1">
      <alignment horizontal="left"/>
    </xf>
    <xf numFmtId="0" fontId="12" fillId="0" borderId="0" xfId="0" applyFont="1" applyFill="1" applyAlignment="1"/>
    <xf numFmtId="0" fontId="12" fillId="0" borderId="0" xfId="2" applyFont="1" applyFill="1" applyBorder="1" applyAlignment="1">
      <alignment horizontal="left" indent="1"/>
    </xf>
    <xf numFmtId="0" fontId="12" fillId="0" borderId="0" xfId="0" applyFont="1" applyFill="1" applyBorder="1" applyAlignment="1">
      <alignment horizontal="left" indent="1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top"/>
    </xf>
    <xf numFmtId="177" fontId="4" fillId="0" borderId="0" xfId="0" applyNumberFormat="1" applyFont="1" applyFill="1" applyAlignment="1">
      <alignment horizontal="center" vertical="top"/>
    </xf>
    <xf numFmtId="177" fontId="4" fillId="0" borderId="0" xfId="0" applyNumberFormat="1" applyFont="1" applyFill="1" applyAlignment="1">
      <alignment horizontal="center"/>
    </xf>
    <xf numFmtId="176" fontId="14" fillId="3" borderId="12" xfId="0" applyNumberFormat="1" applyFont="1" applyFill="1" applyBorder="1" applyAlignment="1">
      <alignment horizontal="center" vertical="center"/>
    </xf>
    <xf numFmtId="176" fontId="15" fillId="0" borderId="13" xfId="0" applyNumberFormat="1" applyFont="1" applyFill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3" borderId="14" xfId="0" applyNumberFormat="1" applyFont="1" applyFill="1" applyBorder="1" applyAlignment="1">
      <alignment horizontal="center" vertical="center"/>
    </xf>
    <xf numFmtId="9" fontId="15" fillId="0" borderId="15" xfId="0" applyNumberFormat="1" applyFont="1" applyFill="1" applyBorder="1" applyAlignment="1">
      <alignment horizontal="center" vertical="center"/>
    </xf>
    <xf numFmtId="9" fontId="15" fillId="4" borderId="16" xfId="0" applyNumberFormat="1" applyFont="1" applyFill="1" applyBorder="1" applyAlignment="1">
      <alignment horizontal="center" vertical="center"/>
    </xf>
    <xf numFmtId="9" fontId="16" fillId="5" borderId="15" xfId="0" applyNumberFormat="1" applyFont="1" applyFill="1" applyBorder="1" applyAlignment="1">
      <alignment horizontal="center" vertical="center"/>
    </xf>
    <xf numFmtId="9" fontId="16" fillId="4" borderId="16" xfId="0" applyNumberFormat="1" applyFont="1" applyFill="1" applyBorder="1" applyAlignment="1">
      <alignment horizontal="center" vertical="center"/>
    </xf>
    <xf numFmtId="176" fontId="14" fillId="3" borderId="17" xfId="0" applyNumberFormat="1" applyFont="1" applyFill="1" applyBorder="1" applyAlignment="1">
      <alignment horizontal="center" vertical="center"/>
    </xf>
    <xf numFmtId="9" fontId="15" fillId="0" borderId="18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top"/>
    </xf>
    <xf numFmtId="176" fontId="17" fillId="0" borderId="0" xfId="0" applyNumberFormat="1" applyFont="1" applyFill="1" applyBorder="1" applyAlignment="1">
      <alignment horizontal="center" vertical="top"/>
    </xf>
    <xf numFmtId="176" fontId="14" fillId="3" borderId="21" xfId="0" applyNumberFormat="1" applyFont="1" applyFill="1" applyBorder="1" applyAlignment="1">
      <alignment horizontal="center" vertical="center"/>
    </xf>
    <xf numFmtId="0" fontId="8" fillId="0" borderId="0" xfId="1" applyFont="1" applyFill="1" applyAlignment="1">
      <alignment horizontal="center"/>
    </xf>
    <xf numFmtId="176" fontId="14" fillId="3" borderId="22" xfId="0" applyNumberFormat="1" applyFont="1" applyFill="1" applyBorder="1" applyAlignment="1">
      <alignment horizontal="center" vertical="center"/>
    </xf>
    <xf numFmtId="176" fontId="14" fillId="3" borderId="0" xfId="0" applyNumberFormat="1" applyFont="1" applyFill="1" applyBorder="1" applyAlignment="1">
      <alignment horizontal="center" vertical="center"/>
    </xf>
    <xf numFmtId="179" fontId="14" fillId="3" borderId="0" xfId="0" applyNumberFormat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 wrapText="1"/>
    </xf>
    <xf numFmtId="177" fontId="4" fillId="2" borderId="2" xfId="0" applyNumberFormat="1" applyFont="1" applyFill="1" applyBorder="1" applyAlignment="1">
      <alignment horizontal="center" vertical="top"/>
    </xf>
    <xf numFmtId="177" fontId="4" fillId="2" borderId="23" xfId="0" applyNumberFormat="1" applyFont="1" applyFill="1" applyBorder="1" applyAlignment="1">
      <alignment horizontal="center"/>
    </xf>
    <xf numFmtId="176" fontId="14" fillId="3" borderId="24" xfId="0" applyNumberFormat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 wrapText="1"/>
    </xf>
    <xf numFmtId="177" fontId="4" fillId="2" borderId="4" xfId="0" applyNumberFormat="1" applyFont="1" applyFill="1" applyBorder="1" applyAlignment="1">
      <alignment horizontal="center" vertical="top"/>
    </xf>
    <xf numFmtId="177" fontId="4" fillId="2" borderId="25" xfId="0" applyNumberFormat="1" applyFont="1" applyFill="1" applyBorder="1" applyAlignment="1">
      <alignment horizontal="center"/>
    </xf>
    <xf numFmtId="181" fontId="17" fillId="0" borderId="0" xfId="0" applyNumberFormat="1" applyFont="1" applyFill="1" applyBorder="1" applyAlignment="1">
      <alignment horizontal="center" vertical="center"/>
    </xf>
    <xf numFmtId="176" fontId="17" fillId="0" borderId="0" xfId="0" applyNumberFormat="1" applyFont="1" applyFill="1" applyBorder="1" applyAlignment="1">
      <alignment horizontal="center" vertical="center"/>
    </xf>
    <xf numFmtId="9" fontId="17" fillId="0" borderId="0" xfId="0" applyNumberFormat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 wrapText="1"/>
    </xf>
    <xf numFmtId="177" fontId="9" fillId="0" borderId="4" xfId="0" applyNumberFormat="1" applyFont="1" applyFill="1" applyBorder="1" applyAlignment="1">
      <alignment horizontal="center"/>
    </xf>
    <xf numFmtId="177" fontId="9" fillId="0" borderId="25" xfId="0" applyNumberFormat="1" applyFont="1" applyFill="1" applyBorder="1" applyAlignment="1">
      <alignment horizontal="center"/>
    </xf>
    <xf numFmtId="182" fontId="9" fillId="0" borderId="0" xfId="0" applyNumberFormat="1" applyFont="1" applyFill="1" applyBorder="1" applyAlignment="1">
      <alignment horizontal="right"/>
    </xf>
    <xf numFmtId="180" fontId="17" fillId="0" borderId="0" xfId="0" applyNumberFormat="1" applyFont="1" applyFill="1" applyBorder="1" applyAlignment="1">
      <alignment horizontal="center" vertical="center"/>
    </xf>
    <xf numFmtId="0" fontId="10" fillId="0" borderId="6" xfId="1" applyFont="1" applyFill="1" applyBorder="1" applyAlignment="1">
      <alignment horizontal="center" vertical="center" wrapText="1"/>
    </xf>
    <xf numFmtId="177" fontId="9" fillId="0" borderId="6" xfId="0" applyNumberFormat="1" applyFont="1" applyFill="1" applyBorder="1" applyAlignment="1">
      <alignment horizontal="center"/>
    </xf>
    <xf numFmtId="177" fontId="9" fillId="0" borderId="26" xfId="0" applyNumberFormat="1" applyFont="1" applyFill="1" applyBorder="1" applyAlignment="1">
      <alignment horizontal="center"/>
    </xf>
    <xf numFmtId="177" fontId="9" fillId="0" borderId="0" xfId="0" applyNumberFormat="1" applyFont="1" applyFill="1" applyBorder="1" applyAlignment="1">
      <alignment horizontal="center"/>
    </xf>
    <xf numFmtId="177" fontId="18" fillId="0" borderId="0" xfId="0" applyNumberFormat="1" applyFont="1" applyFill="1" applyBorder="1" applyAlignment="1">
      <alignment horizontal="center"/>
    </xf>
    <xf numFmtId="177" fontId="4" fillId="2" borderId="8" xfId="0" applyNumberFormat="1" applyFont="1" applyFill="1" applyBorder="1" applyAlignment="1">
      <alignment horizontal="center" vertical="top"/>
    </xf>
    <xf numFmtId="177" fontId="4" fillId="2" borderId="27" xfId="0" applyNumberFormat="1" applyFont="1" applyFill="1" applyBorder="1" applyAlignment="1">
      <alignment horizontal="center"/>
    </xf>
    <xf numFmtId="177" fontId="4" fillId="2" borderId="10" xfId="0" applyNumberFormat="1" applyFont="1" applyFill="1" applyBorder="1" applyAlignment="1">
      <alignment horizontal="center" vertical="top"/>
    </xf>
    <xf numFmtId="177" fontId="4" fillId="2" borderId="28" xfId="0" applyNumberFormat="1" applyFont="1" applyFill="1" applyBorder="1" applyAlignment="1">
      <alignment horizontal="center"/>
    </xf>
    <xf numFmtId="0" fontId="7" fillId="0" borderId="11" xfId="1" applyFont="1" applyFill="1" applyBorder="1" applyAlignment="1">
      <alignment horizontal="center"/>
    </xf>
    <xf numFmtId="177" fontId="6" fillId="0" borderId="11" xfId="0" applyNumberFormat="1" applyFont="1" applyFill="1" applyBorder="1" applyAlignment="1">
      <alignment horizontal="center" vertical="top"/>
    </xf>
    <xf numFmtId="177" fontId="18" fillId="0" borderId="11" xfId="0" applyNumberFormat="1" applyFont="1" applyFill="1" applyBorder="1" applyAlignment="1">
      <alignment horizontal="center"/>
    </xf>
    <xf numFmtId="183" fontId="9" fillId="0" borderId="0" xfId="0" applyNumberFormat="1" applyFont="1" applyFill="1" applyBorder="1" applyAlignment="1">
      <alignment horizontal="right"/>
    </xf>
    <xf numFmtId="177" fontId="4" fillId="0" borderId="0" xfId="0" applyNumberFormat="1" applyFont="1" applyFill="1" applyBorder="1" applyAlignment="1">
      <alignment horizontal="left" vertical="top"/>
    </xf>
    <xf numFmtId="177" fontId="4" fillId="0" borderId="0" xfId="0" applyNumberFormat="1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 vertical="top"/>
    </xf>
    <xf numFmtId="14" fontId="15" fillId="0" borderId="2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9" fontId="15" fillId="4" borderId="30" xfId="0" applyNumberFormat="1" applyFont="1" applyFill="1" applyBorder="1" applyAlignment="1">
      <alignment horizontal="center" vertical="center"/>
    </xf>
    <xf numFmtId="9" fontId="16" fillId="4" borderId="30" xfId="0" applyNumberFormat="1" applyFont="1" applyFill="1" applyBorder="1" applyAlignment="1">
      <alignment horizontal="center" vertical="center"/>
    </xf>
    <xf numFmtId="176" fontId="14" fillId="3" borderId="32" xfId="0" applyNumberFormat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9" fontId="15" fillId="4" borderId="19" xfId="0" applyNumberFormat="1" applyFont="1" applyFill="1" applyBorder="1" applyAlignment="1">
      <alignment horizontal="center" vertical="center"/>
    </xf>
    <xf numFmtId="9" fontId="15" fillId="4" borderId="3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top"/>
    </xf>
    <xf numFmtId="176" fontId="14" fillId="3" borderId="20" xfId="0" applyNumberFormat="1" applyFont="1" applyFill="1" applyBorder="1" applyAlignment="1">
      <alignment horizontal="center" vertical="center"/>
    </xf>
    <xf numFmtId="176" fontId="14" fillId="3" borderId="2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3">
    <cellStyle name="gcd" xfId="1"/>
    <cellStyle name="Normal_Holland prices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952499</xdr:colOff>
      <xdr:row>0</xdr:row>
      <xdr:rowOff>104336</xdr:rowOff>
    </xdr:from>
    <xdr:to>
      <xdr:col>9</xdr:col>
      <xdr:colOff>1390649</xdr:colOff>
      <xdr:row>2</xdr:row>
      <xdr:rowOff>314411</xdr:rowOff>
    </xdr:to>
    <xdr:pic>
      <xdr:nvPicPr>
        <xdr:cNvPr id="3" name="그림 3" descr="Ne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544685" y="104140"/>
          <a:ext cx="1606550" cy="9721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7"/>
  <sheetViews>
    <sheetView tabSelected="1" workbookViewId="0">
      <selection activeCell="N24" sqref="N24"/>
    </sheetView>
  </sheetViews>
  <sheetFormatPr defaultColWidth="9" defaultRowHeight="30" customHeight="1"/>
  <cols>
    <col min="1" max="1" width="9" style="1"/>
    <col min="2" max="2" width="19.125" style="1" customWidth="1"/>
    <col min="3" max="3" width="18.75" style="1" customWidth="1"/>
    <col min="4" max="4" width="17.375" style="1" customWidth="1"/>
    <col min="5" max="5" width="15.75" style="1" customWidth="1"/>
    <col min="6" max="6" width="11.75" style="1" customWidth="1"/>
    <col min="7" max="7" width="12" style="1" customWidth="1"/>
    <col min="8" max="8" width="9" style="1"/>
    <col min="9" max="9" width="15.375" style="1" customWidth="1"/>
    <col min="10" max="10" width="22.75" style="1" customWidth="1"/>
    <col min="11" max="11" width="14.375" style="2" customWidth="1"/>
    <col min="12" max="12" width="11.75" style="3" customWidth="1"/>
    <col min="13" max="13" width="11.75" style="1" customWidth="1"/>
    <col min="14" max="14" width="20.5" style="1" customWidth="1"/>
    <col min="15" max="15" width="18.125" style="1" customWidth="1"/>
    <col min="16" max="16" width="25.375" style="1" customWidth="1"/>
    <col min="17" max="17" width="20.25" style="1" customWidth="1"/>
    <col min="18" max="18" width="18.375" style="1" customWidth="1"/>
    <col min="19" max="19" width="17.25" style="1" customWidth="1"/>
    <col min="20" max="20" width="17.625" style="1" customWidth="1"/>
    <col min="21" max="21" width="18.125" style="1" customWidth="1"/>
    <col min="22" max="16384" width="9" style="1"/>
  </cols>
  <sheetData>
    <row r="1" spans="1:21" ht="30" customHeight="1">
      <c r="A1" s="4" t="s">
        <v>0</v>
      </c>
      <c r="B1" s="5"/>
      <c r="C1" s="6"/>
      <c r="D1" s="7"/>
      <c r="E1" s="7"/>
      <c r="F1" s="8"/>
      <c r="G1" s="8"/>
      <c r="H1" s="8"/>
      <c r="I1" s="7"/>
      <c r="J1" s="7"/>
      <c r="K1" s="54"/>
      <c r="L1" s="55"/>
      <c r="M1" s="8"/>
      <c r="N1" s="56" t="s">
        <v>1</v>
      </c>
      <c r="O1" s="57">
        <v>6.83</v>
      </c>
      <c r="P1" s="58" t="s">
        <v>2</v>
      </c>
      <c r="Q1" s="104">
        <v>44628</v>
      </c>
      <c r="R1" s="105"/>
      <c r="S1" s="105"/>
      <c r="T1" s="105"/>
      <c r="U1" s="105"/>
    </row>
    <row r="2" spans="1:21" ht="30" customHeight="1">
      <c r="A2" s="4" t="s">
        <v>3</v>
      </c>
      <c r="B2" s="5"/>
      <c r="C2" s="6"/>
      <c r="D2" s="7"/>
      <c r="E2" s="7"/>
      <c r="F2" s="8"/>
      <c r="G2" s="8"/>
      <c r="H2" s="8"/>
      <c r="I2" s="7"/>
      <c r="J2" s="7"/>
      <c r="K2" s="54"/>
      <c r="L2" s="55"/>
      <c r="M2" s="8"/>
      <c r="N2" s="59" t="s">
        <v>4</v>
      </c>
      <c r="O2" s="60">
        <v>0.2</v>
      </c>
      <c r="P2" s="61" t="s">
        <v>5</v>
      </c>
      <c r="Q2" s="106"/>
      <c r="R2" s="105"/>
      <c r="S2" s="105"/>
      <c r="T2" s="105"/>
      <c r="U2" s="105"/>
    </row>
    <row r="3" spans="1:21" ht="30" customHeight="1">
      <c r="A3" s="4" t="s">
        <v>6</v>
      </c>
      <c r="B3" s="5"/>
      <c r="C3" s="6"/>
      <c r="D3" s="7"/>
      <c r="E3" s="7"/>
      <c r="F3" s="8"/>
      <c r="G3" s="8"/>
      <c r="H3" s="8"/>
      <c r="I3" s="7"/>
      <c r="J3" s="7"/>
      <c r="K3" s="54"/>
      <c r="L3" s="55"/>
      <c r="M3" s="8"/>
      <c r="N3" s="59" t="s">
        <v>7</v>
      </c>
      <c r="O3" s="62">
        <v>0</v>
      </c>
      <c r="P3" s="63" t="s">
        <v>8</v>
      </c>
      <c r="Q3" s="107"/>
      <c r="R3" s="105"/>
      <c r="S3" s="105"/>
      <c r="T3" s="105"/>
      <c r="U3" s="105"/>
    </row>
    <row r="4" spans="1:21" ht="30" customHeight="1">
      <c r="A4" s="9" t="s">
        <v>9</v>
      </c>
      <c r="B4" s="5"/>
      <c r="C4" s="6"/>
      <c r="D4" s="7"/>
      <c r="E4" s="7"/>
      <c r="F4" s="8"/>
      <c r="G4" s="8"/>
      <c r="H4" s="8"/>
      <c r="I4" s="7"/>
      <c r="J4" s="7"/>
      <c r="K4" s="54"/>
      <c r="L4" s="55"/>
      <c r="M4" s="8"/>
      <c r="N4" s="59" t="s">
        <v>10</v>
      </c>
      <c r="O4" s="62">
        <v>0</v>
      </c>
      <c r="P4" s="63" t="s">
        <v>8</v>
      </c>
      <c r="Q4" s="107"/>
      <c r="R4" s="105"/>
      <c r="S4" s="105"/>
      <c r="T4" s="105"/>
      <c r="U4" s="105"/>
    </row>
    <row r="5" spans="1:21" ht="30" customHeight="1">
      <c r="A5" s="4" t="s">
        <v>11</v>
      </c>
      <c r="B5" s="5"/>
      <c r="C5" s="10"/>
      <c r="D5" s="7"/>
      <c r="E5" s="7"/>
      <c r="F5" s="8"/>
      <c r="G5" s="8"/>
      <c r="H5" s="8"/>
      <c r="I5" s="7"/>
      <c r="J5" s="7"/>
      <c r="K5" s="54"/>
      <c r="L5" s="55"/>
      <c r="M5" s="8"/>
      <c r="N5" s="64" t="s">
        <v>12</v>
      </c>
      <c r="O5" s="65" t="s">
        <v>13</v>
      </c>
      <c r="P5" s="115" t="s">
        <v>13</v>
      </c>
      <c r="Q5" s="116"/>
      <c r="R5" s="105"/>
      <c r="S5" s="105"/>
      <c r="T5" s="105"/>
      <c r="U5" s="105"/>
    </row>
    <row r="6" spans="1:21" ht="30" customHeight="1">
      <c r="A6" s="9" t="s">
        <v>14</v>
      </c>
      <c r="B6" s="4"/>
      <c r="C6" s="7"/>
      <c r="D6" s="10"/>
      <c r="E6" s="7"/>
      <c r="F6" s="8"/>
      <c r="G6" s="8"/>
      <c r="H6" s="8"/>
      <c r="I6" s="7"/>
      <c r="J6" s="7"/>
      <c r="K6" s="54"/>
      <c r="L6" s="55"/>
      <c r="M6" s="8"/>
      <c r="N6" s="66"/>
      <c r="O6" s="67"/>
      <c r="P6" s="67"/>
      <c r="Q6" s="67"/>
      <c r="R6" s="67"/>
      <c r="S6" s="67"/>
      <c r="T6" s="105"/>
      <c r="U6" s="105"/>
    </row>
    <row r="7" spans="1:21" ht="30" customHeight="1">
      <c r="A7" s="4" t="s">
        <v>15</v>
      </c>
      <c r="B7" s="117" t="s">
        <v>16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8"/>
      <c r="N7" s="118" t="s">
        <v>17</v>
      </c>
      <c r="O7" s="119"/>
      <c r="P7" s="68" t="s">
        <v>18</v>
      </c>
      <c r="Q7" s="68" t="s">
        <v>19</v>
      </c>
      <c r="R7" s="68" t="s">
        <v>20</v>
      </c>
      <c r="S7" s="68" t="s">
        <v>21</v>
      </c>
      <c r="T7" s="68" t="s">
        <v>22</v>
      </c>
      <c r="U7" s="68" t="s">
        <v>22</v>
      </c>
    </row>
    <row r="8" spans="1:21" ht="30" customHeight="1">
      <c r="A8" s="11" t="s">
        <v>23</v>
      </c>
      <c r="B8" s="7"/>
      <c r="C8" s="12"/>
      <c r="D8" s="13"/>
      <c r="E8" s="14"/>
      <c r="F8" s="14"/>
      <c r="G8" s="14"/>
      <c r="H8" s="14"/>
      <c r="I8" s="14"/>
      <c r="J8" s="69"/>
      <c r="K8" s="54"/>
      <c r="L8" s="55"/>
      <c r="M8" s="8"/>
      <c r="N8" s="70" t="s">
        <v>24</v>
      </c>
      <c r="O8" s="71" t="s">
        <v>25</v>
      </c>
      <c r="P8" s="72">
        <v>0.26</v>
      </c>
      <c r="Q8" s="72">
        <f>O2</f>
        <v>0.2</v>
      </c>
      <c r="R8" s="72">
        <f>O3</f>
        <v>0</v>
      </c>
      <c r="S8" s="72">
        <f>O4</f>
        <v>0</v>
      </c>
      <c r="T8" s="71"/>
      <c r="U8" s="71"/>
    </row>
    <row r="9" spans="1:21" ht="30" customHeight="1">
      <c r="A9" s="120" t="s">
        <v>26</v>
      </c>
      <c r="B9" s="15" t="s">
        <v>27</v>
      </c>
      <c r="C9" s="15" t="s">
        <v>27</v>
      </c>
      <c r="D9" s="16" t="s">
        <v>28</v>
      </c>
      <c r="E9" s="15" t="s">
        <v>28</v>
      </c>
      <c r="F9" s="15" t="s">
        <v>28</v>
      </c>
      <c r="G9" s="15" t="s">
        <v>29</v>
      </c>
      <c r="H9" s="111" t="s">
        <v>30</v>
      </c>
      <c r="I9" s="113" t="s">
        <v>31</v>
      </c>
      <c r="J9" s="73" t="s">
        <v>32</v>
      </c>
      <c r="K9" s="74" t="s">
        <v>33</v>
      </c>
      <c r="L9" s="75" t="s">
        <v>34</v>
      </c>
      <c r="M9" s="53"/>
      <c r="N9" s="76" t="s">
        <v>35</v>
      </c>
      <c r="O9" s="76" t="s">
        <v>35</v>
      </c>
      <c r="P9" s="76" t="s">
        <v>35</v>
      </c>
      <c r="Q9" s="108"/>
      <c r="R9" s="108"/>
      <c r="S9" s="108"/>
      <c r="T9" s="76" t="s">
        <v>35</v>
      </c>
      <c r="U9" s="76" t="s">
        <v>36</v>
      </c>
    </row>
    <row r="10" spans="1:21" ht="30" customHeight="1">
      <c r="A10" s="121"/>
      <c r="B10" s="17" t="s">
        <v>37</v>
      </c>
      <c r="C10" s="17" t="s">
        <v>38</v>
      </c>
      <c r="D10" s="18" t="s">
        <v>39</v>
      </c>
      <c r="E10" s="17" t="s">
        <v>40</v>
      </c>
      <c r="F10" s="17" t="s">
        <v>41</v>
      </c>
      <c r="G10" s="17" t="s">
        <v>42</v>
      </c>
      <c r="H10" s="112"/>
      <c r="I10" s="114"/>
      <c r="J10" s="77" t="s">
        <v>43</v>
      </c>
      <c r="K10" s="78" t="s">
        <v>44</v>
      </c>
      <c r="L10" s="79" t="s">
        <v>44</v>
      </c>
      <c r="M10" s="53"/>
      <c r="N10" s="80"/>
      <c r="O10" s="81"/>
      <c r="P10" s="82"/>
      <c r="Q10" s="82"/>
      <c r="R10" s="82"/>
      <c r="S10" s="82"/>
      <c r="T10" s="80"/>
      <c r="U10" s="105"/>
    </row>
    <row r="11" spans="1:21" ht="30" customHeight="1">
      <c r="A11" s="19" t="s">
        <v>45</v>
      </c>
      <c r="B11" s="20" t="s">
        <v>46</v>
      </c>
      <c r="C11" s="21" t="s">
        <v>47</v>
      </c>
      <c r="D11" s="20" t="s">
        <v>48</v>
      </c>
      <c r="E11" s="22" t="s">
        <v>49</v>
      </c>
      <c r="F11" s="22" t="s">
        <v>50</v>
      </c>
      <c r="G11" s="22" t="s">
        <v>51</v>
      </c>
      <c r="H11" s="23" t="s">
        <v>52</v>
      </c>
      <c r="I11" s="22">
        <v>287.5</v>
      </c>
      <c r="J11" s="83" t="s">
        <v>53</v>
      </c>
      <c r="K11" s="84">
        <f>U11</f>
        <v>35.862957540263544</v>
      </c>
      <c r="L11" s="85">
        <f>K11*I11</f>
        <v>10310.600292825769</v>
      </c>
      <c r="M11" s="86"/>
      <c r="N11" s="87">
        <f>121+15</f>
        <v>136</v>
      </c>
      <c r="O11" s="81">
        <f>21+5</f>
        <v>26</v>
      </c>
      <c r="P11" s="82">
        <f t="shared" ref="P11:P16" si="0">$P$8</f>
        <v>0.26</v>
      </c>
      <c r="Q11" s="82">
        <f t="shared" ref="Q11:Q16" si="1">$Q$8</f>
        <v>0.2</v>
      </c>
      <c r="R11" s="82">
        <f t="shared" ref="R11:R16" si="2">$R$8</f>
        <v>0</v>
      </c>
      <c r="S11" s="82">
        <f t="shared" ref="S11:S16" si="3">$S$8</f>
        <v>0</v>
      </c>
      <c r="T11" s="87">
        <f t="shared" ref="T11:T16" si="4">(1+S11)*(1+R11)*(1+Q11)*(1+P11)*(O11+N11)</f>
        <v>244.94399999999999</v>
      </c>
      <c r="U11" s="80">
        <f>T11/$O$1</f>
        <v>35.862957540263544</v>
      </c>
    </row>
    <row r="12" spans="1:21" ht="30" customHeight="1">
      <c r="A12" s="19" t="s">
        <v>54</v>
      </c>
      <c r="B12" s="20" t="s">
        <v>46</v>
      </c>
      <c r="C12" s="20" t="s">
        <v>55</v>
      </c>
      <c r="D12" s="20" t="s">
        <v>48</v>
      </c>
      <c r="E12" s="22" t="s">
        <v>56</v>
      </c>
      <c r="F12" s="22" t="s">
        <v>50</v>
      </c>
      <c r="G12" s="22" t="s">
        <v>51</v>
      </c>
      <c r="H12" s="23" t="s">
        <v>52</v>
      </c>
      <c r="I12" s="22">
        <v>188</v>
      </c>
      <c r="J12" s="83" t="s">
        <v>57</v>
      </c>
      <c r="K12" s="84">
        <f t="shared" ref="K12:K16" si="5">U12</f>
        <v>33.649194729136163</v>
      </c>
      <c r="L12" s="85">
        <f t="shared" ref="L12:L16" si="6">K12*I12</f>
        <v>6326.0486090775985</v>
      </c>
      <c r="M12" s="86"/>
      <c r="N12" s="87">
        <v>121</v>
      </c>
      <c r="O12" s="81">
        <v>31</v>
      </c>
      <c r="P12" s="82">
        <f t="shared" si="0"/>
        <v>0.26</v>
      </c>
      <c r="Q12" s="82">
        <f t="shared" si="1"/>
        <v>0.2</v>
      </c>
      <c r="R12" s="82">
        <f t="shared" si="2"/>
        <v>0</v>
      </c>
      <c r="S12" s="82">
        <f t="shared" si="3"/>
        <v>0</v>
      </c>
      <c r="T12" s="87">
        <f t="shared" si="4"/>
        <v>229.82400000000001</v>
      </c>
      <c r="U12" s="80">
        <f t="shared" ref="U12:U16" si="7">T12/$O$1</f>
        <v>33.649194729136163</v>
      </c>
    </row>
    <row r="13" spans="1:21" ht="30" customHeight="1">
      <c r="A13" s="19" t="s">
        <v>58</v>
      </c>
      <c r="B13" s="20" t="s">
        <v>46</v>
      </c>
      <c r="C13" s="20" t="s">
        <v>55</v>
      </c>
      <c r="D13" s="20" t="s">
        <v>48</v>
      </c>
      <c r="E13" s="22" t="s">
        <v>59</v>
      </c>
      <c r="F13" s="22" t="s">
        <v>50</v>
      </c>
      <c r="G13" s="22" t="s">
        <v>51</v>
      </c>
      <c r="H13" s="23" t="s">
        <v>52</v>
      </c>
      <c r="I13" s="22">
        <v>49.4</v>
      </c>
      <c r="J13" s="83" t="s">
        <v>60</v>
      </c>
      <c r="K13" s="84">
        <f t="shared" si="5"/>
        <v>33.649194729136163</v>
      </c>
      <c r="L13" s="85">
        <f t="shared" si="6"/>
        <v>1662.2702196193263</v>
      </c>
      <c r="M13" s="86"/>
      <c r="N13" s="87">
        <v>121</v>
      </c>
      <c r="O13" s="81">
        <v>31</v>
      </c>
      <c r="P13" s="82">
        <f t="shared" si="0"/>
        <v>0.26</v>
      </c>
      <c r="Q13" s="82">
        <f t="shared" si="1"/>
        <v>0.2</v>
      </c>
      <c r="R13" s="82">
        <f t="shared" si="2"/>
        <v>0</v>
      </c>
      <c r="S13" s="82">
        <f t="shared" si="3"/>
        <v>0</v>
      </c>
      <c r="T13" s="87">
        <f t="shared" si="4"/>
        <v>229.82400000000001</v>
      </c>
      <c r="U13" s="80">
        <f t="shared" si="7"/>
        <v>33.649194729136163</v>
      </c>
    </row>
    <row r="14" spans="1:21" ht="30" customHeight="1">
      <c r="A14" s="19" t="s">
        <v>61</v>
      </c>
      <c r="B14" s="20" t="s">
        <v>62</v>
      </c>
      <c r="C14" s="20" t="s">
        <v>55</v>
      </c>
      <c r="D14" s="20" t="s">
        <v>63</v>
      </c>
      <c r="E14" s="22" t="s">
        <v>49</v>
      </c>
      <c r="F14" s="22" t="s">
        <v>50</v>
      </c>
      <c r="G14" s="22" t="s">
        <v>51</v>
      </c>
      <c r="H14" s="23" t="s">
        <v>52</v>
      </c>
      <c r="I14" s="22">
        <v>29</v>
      </c>
      <c r="J14" s="83" t="s">
        <v>64</v>
      </c>
      <c r="K14" s="84">
        <f t="shared" si="5"/>
        <v>75.267935578330892</v>
      </c>
      <c r="L14" s="85">
        <f t="shared" si="6"/>
        <v>2182.770131771596</v>
      </c>
      <c r="M14" s="86"/>
      <c r="N14" s="87">
        <v>310</v>
      </c>
      <c r="O14" s="81">
        <v>30</v>
      </c>
      <c r="P14" s="82">
        <f t="shared" si="0"/>
        <v>0.26</v>
      </c>
      <c r="Q14" s="82">
        <f t="shared" si="1"/>
        <v>0.2</v>
      </c>
      <c r="R14" s="82">
        <f t="shared" si="2"/>
        <v>0</v>
      </c>
      <c r="S14" s="82">
        <f t="shared" si="3"/>
        <v>0</v>
      </c>
      <c r="T14" s="87">
        <f t="shared" si="4"/>
        <v>514.08000000000004</v>
      </c>
      <c r="U14" s="80">
        <f t="shared" si="7"/>
        <v>75.267935578330892</v>
      </c>
    </row>
    <row r="15" spans="1:21" ht="30" customHeight="1">
      <c r="A15" s="19" t="s">
        <v>65</v>
      </c>
      <c r="B15" s="20" t="s">
        <v>46</v>
      </c>
      <c r="C15" s="21" t="s">
        <v>47</v>
      </c>
      <c r="D15" s="20" t="s">
        <v>48</v>
      </c>
      <c r="E15" s="22" t="s">
        <v>49</v>
      </c>
      <c r="F15" s="22" t="s">
        <v>50</v>
      </c>
      <c r="G15" s="22" t="s">
        <v>51</v>
      </c>
      <c r="H15" s="23" t="s">
        <v>52</v>
      </c>
      <c r="I15" s="22">
        <v>164</v>
      </c>
      <c r="J15" s="83" t="s">
        <v>66</v>
      </c>
      <c r="K15" s="84">
        <f t="shared" si="5"/>
        <v>35.862957540263544</v>
      </c>
      <c r="L15" s="85">
        <f t="shared" si="6"/>
        <v>5881.5250366032215</v>
      </c>
      <c r="M15" s="86"/>
      <c r="N15" s="87">
        <v>136</v>
      </c>
      <c r="O15" s="81">
        <v>26</v>
      </c>
      <c r="P15" s="82">
        <f t="shared" si="0"/>
        <v>0.26</v>
      </c>
      <c r="Q15" s="82">
        <f t="shared" si="1"/>
        <v>0.2</v>
      </c>
      <c r="R15" s="82">
        <f t="shared" si="2"/>
        <v>0</v>
      </c>
      <c r="S15" s="82">
        <f t="shared" si="3"/>
        <v>0</v>
      </c>
      <c r="T15" s="87">
        <f t="shared" si="4"/>
        <v>244.94399999999999</v>
      </c>
      <c r="U15" s="80">
        <f t="shared" si="7"/>
        <v>35.862957540263544</v>
      </c>
    </row>
    <row r="16" spans="1:21" ht="30" customHeight="1">
      <c r="A16" s="24" t="s">
        <v>67</v>
      </c>
      <c r="B16" s="25" t="s">
        <v>46</v>
      </c>
      <c r="C16" s="25" t="s">
        <v>55</v>
      </c>
      <c r="D16" s="25" t="s">
        <v>48</v>
      </c>
      <c r="E16" s="26" t="s">
        <v>59</v>
      </c>
      <c r="F16" s="26" t="s">
        <v>50</v>
      </c>
      <c r="G16" s="26" t="s">
        <v>51</v>
      </c>
      <c r="H16" s="27" t="s">
        <v>52</v>
      </c>
      <c r="I16" s="26">
        <v>49.4</v>
      </c>
      <c r="J16" s="88" t="s">
        <v>68</v>
      </c>
      <c r="K16" s="89">
        <f t="shared" si="5"/>
        <v>33.649194729136163</v>
      </c>
      <c r="L16" s="90">
        <f t="shared" si="6"/>
        <v>1662.2702196193263</v>
      </c>
      <c r="M16" s="86"/>
      <c r="N16" s="87">
        <v>121</v>
      </c>
      <c r="O16" s="81">
        <v>31</v>
      </c>
      <c r="P16" s="82">
        <f t="shared" si="0"/>
        <v>0.26</v>
      </c>
      <c r="Q16" s="82">
        <f t="shared" si="1"/>
        <v>0.2</v>
      </c>
      <c r="R16" s="82">
        <f t="shared" si="2"/>
        <v>0</v>
      </c>
      <c r="S16" s="82">
        <f t="shared" si="3"/>
        <v>0</v>
      </c>
      <c r="T16" s="87">
        <f t="shared" si="4"/>
        <v>229.82400000000001</v>
      </c>
      <c r="U16" s="80">
        <f t="shared" si="7"/>
        <v>33.649194729136163</v>
      </c>
    </row>
    <row r="17" spans="1:21" ht="30" customHeight="1">
      <c r="A17" s="28"/>
      <c r="B17" s="29"/>
      <c r="C17" s="30"/>
      <c r="D17" s="30"/>
      <c r="E17" s="30"/>
      <c r="F17" s="30"/>
      <c r="G17" s="30"/>
      <c r="H17" s="31"/>
      <c r="I17" s="31"/>
      <c r="J17" s="31"/>
      <c r="K17" s="91"/>
      <c r="L17" s="92">
        <f>SUM(L11:L16)</f>
        <v>28025.484509516842</v>
      </c>
      <c r="M17" s="86"/>
    </row>
    <row r="18" spans="1:21" ht="30" customHeight="1">
      <c r="A18" s="28"/>
      <c r="B18" s="29"/>
      <c r="C18" s="30"/>
      <c r="D18" s="30"/>
      <c r="E18" s="30"/>
      <c r="F18" s="30"/>
      <c r="G18" s="30"/>
      <c r="H18" s="31"/>
      <c r="I18" s="31"/>
      <c r="J18" s="31"/>
      <c r="K18" s="91"/>
      <c r="L18" s="91"/>
      <c r="M18" s="86"/>
    </row>
    <row r="19" spans="1:21" ht="30" customHeight="1">
      <c r="A19" s="11" t="s">
        <v>69</v>
      </c>
      <c r="B19" s="7"/>
      <c r="C19" s="12"/>
      <c r="D19" s="13"/>
      <c r="E19" s="14"/>
      <c r="F19" s="14"/>
      <c r="G19" s="14"/>
      <c r="H19" s="14"/>
      <c r="I19" s="14"/>
      <c r="J19" s="69"/>
      <c r="K19" s="54"/>
      <c r="L19" s="55"/>
      <c r="M19" s="86"/>
    </row>
    <row r="20" spans="1:21" ht="30" customHeight="1">
      <c r="A20" s="120" t="s">
        <v>26</v>
      </c>
      <c r="B20" s="15" t="s">
        <v>27</v>
      </c>
      <c r="C20" s="15" t="s">
        <v>27</v>
      </c>
      <c r="D20" s="16" t="s">
        <v>70</v>
      </c>
      <c r="E20" s="15" t="s">
        <v>70</v>
      </c>
      <c r="F20" s="15" t="s">
        <v>70</v>
      </c>
      <c r="G20" s="15" t="s">
        <v>70</v>
      </c>
      <c r="H20" s="111" t="s">
        <v>30</v>
      </c>
      <c r="I20" s="113" t="s">
        <v>31</v>
      </c>
      <c r="J20" s="73" t="s">
        <v>32</v>
      </c>
      <c r="K20" s="74" t="s">
        <v>33</v>
      </c>
      <c r="L20" s="75" t="s">
        <v>34</v>
      </c>
      <c r="M20" s="86"/>
    </row>
    <row r="21" spans="1:21" ht="30" customHeight="1">
      <c r="A21" s="121"/>
      <c r="B21" s="17" t="s">
        <v>37</v>
      </c>
      <c r="C21" s="17" t="s">
        <v>38</v>
      </c>
      <c r="D21" s="18" t="s">
        <v>39</v>
      </c>
      <c r="E21" s="17" t="s">
        <v>40</v>
      </c>
      <c r="F21" s="17" t="s">
        <v>41</v>
      </c>
      <c r="G21" s="17" t="s">
        <v>42</v>
      </c>
      <c r="H21" s="112"/>
      <c r="I21" s="114"/>
      <c r="J21" s="77" t="s">
        <v>43</v>
      </c>
      <c r="K21" s="78" t="s">
        <v>44</v>
      </c>
      <c r="L21" s="79" t="s">
        <v>44</v>
      </c>
      <c r="M21" s="86"/>
    </row>
    <row r="22" spans="1:21" ht="30" customHeight="1">
      <c r="A22" s="24" t="s">
        <v>71</v>
      </c>
      <c r="B22" s="32" t="s">
        <v>72</v>
      </c>
      <c r="C22" s="33" t="s">
        <v>73</v>
      </c>
      <c r="D22" s="25" t="s">
        <v>74</v>
      </c>
      <c r="E22" s="34" t="s">
        <v>75</v>
      </c>
      <c r="F22" s="34" t="s">
        <v>76</v>
      </c>
      <c r="G22" s="34" t="s">
        <v>51</v>
      </c>
      <c r="H22" s="27" t="s">
        <v>52</v>
      </c>
      <c r="I22" s="34">
        <v>6</v>
      </c>
      <c r="J22" s="88" t="s">
        <v>64</v>
      </c>
      <c r="K22" s="89">
        <f>U22</f>
        <v>95.191800878477295</v>
      </c>
      <c r="L22" s="90">
        <f>K22*I22</f>
        <v>571.15080527086377</v>
      </c>
      <c r="M22" s="86"/>
      <c r="N22" s="87">
        <v>390</v>
      </c>
      <c r="O22" s="81">
        <v>40</v>
      </c>
      <c r="P22" s="82">
        <f>$P$8</f>
        <v>0.26</v>
      </c>
      <c r="Q22" s="82">
        <f>$Q$8</f>
        <v>0.2</v>
      </c>
      <c r="R22" s="82">
        <f>$R$8</f>
        <v>0</v>
      </c>
      <c r="S22" s="82">
        <f>$S$8</f>
        <v>0</v>
      </c>
      <c r="T22" s="87">
        <f>(1+S22)*(1+R22)*(1+Q22)*(1+P22)*(O22+N22)</f>
        <v>650.16</v>
      </c>
      <c r="U22" s="80">
        <f t="shared" ref="U22" si="8">T22/$O$1</f>
        <v>95.191800878477295</v>
      </c>
    </row>
    <row r="23" spans="1:21" ht="30" customHeight="1">
      <c r="A23" s="28"/>
      <c r="B23" s="29"/>
      <c r="C23" s="35"/>
      <c r="D23" s="35"/>
      <c r="E23" s="30"/>
      <c r="F23" s="36"/>
      <c r="G23" s="36"/>
      <c r="H23" s="37"/>
      <c r="I23" s="31"/>
      <c r="J23" s="31"/>
      <c r="K23" s="91"/>
      <c r="L23" s="92">
        <f>SUM(L22:L22)</f>
        <v>571.15080527086377</v>
      </c>
      <c r="M23" s="86"/>
    </row>
    <row r="24" spans="1:21" ht="30" customHeight="1">
      <c r="A24" s="38"/>
      <c r="B24" s="109" t="s">
        <v>77</v>
      </c>
      <c r="C24" s="40"/>
      <c r="D24" s="40"/>
      <c r="E24" s="40"/>
      <c r="F24" s="40"/>
      <c r="G24" s="40"/>
      <c r="H24" s="40"/>
      <c r="I24" s="109" t="s">
        <v>78</v>
      </c>
      <c r="J24" s="39"/>
      <c r="K24" s="93"/>
      <c r="L24" s="94"/>
      <c r="M24" s="53"/>
    </row>
    <row r="25" spans="1:21" ht="30" customHeight="1">
      <c r="A25" s="41"/>
      <c r="B25" s="110"/>
      <c r="C25" s="43"/>
      <c r="D25" s="43"/>
      <c r="E25" s="43"/>
      <c r="F25" s="43"/>
      <c r="G25" s="43"/>
      <c r="H25" s="43"/>
      <c r="I25" s="110"/>
      <c r="J25" s="42"/>
      <c r="K25" s="95"/>
      <c r="L25" s="96"/>
      <c r="M25" s="53"/>
    </row>
    <row r="26" spans="1:21" ht="30" customHeight="1">
      <c r="A26" s="44" t="s">
        <v>79</v>
      </c>
      <c r="B26" s="12"/>
      <c r="C26" s="14"/>
      <c r="D26" s="14"/>
      <c r="E26" s="14"/>
      <c r="F26" s="14"/>
      <c r="G26" s="14"/>
      <c r="H26" s="45" t="s">
        <v>23</v>
      </c>
      <c r="I26" s="97"/>
      <c r="J26" s="97"/>
      <c r="K26" s="98"/>
      <c r="L26" s="99">
        <f>L17</f>
        <v>28025.484509516842</v>
      </c>
      <c r="M26" s="53"/>
    </row>
    <row r="27" spans="1:21" ht="30" customHeight="1">
      <c r="A27" s="44" t="s">
        <v>80</v>
      </c>
      <c r="B27" s="46"/>
      <c r="C27" s="47"/>
      <c r="D27" s="48"/>
      <c r="E27" s="48"/>
      <c r="F27" s="46"/>
      <c r="G27" s="14"/>
      <c r="H27" s="45" t="s">
        <v>81</v>
      </c>
      <c r="I27" s="97"/>
      <c r="J27" s="97"/>
      <c r="K27" s="98"/>
      <c r="L27" s="99">
        <f>L23</f>
        <v>571.15080527086377</v>
      </c>
      <c r="M27" s="53"/>
    </row>
    <row r="28" spans="1:21" ht="30" customHeight="1">
      <c r="A28" s="44" t="s">
        <v>82</v>
      </c>
      <c r="B28" s="49"/>
      <c r="C28" s="49"/>
      <c r="D28" s="49"/>
      <c r="E28" s="49"/>
      <c r="F28" s="49"/>
      <c r="G28" s="14"/>
      <c r="H28" s="45" t="s">
        <v>83</v>
      </c>
      <c r="I28" s="97"/>
      <c r="J28" s="97"/>
      <c r="K28" s="98"/>
      <c r="L28" s="99">
        <f>SUM(L26:L27)</f>
        <v>28596.635314787705</v>
      </c>
      <c r="M28" s="100"/>
    </row>
    <row r="29" spans="1:21" ht="30" customHeight="1">
      <c r="A29" s="44" t="s">
        <v>84</v>
      </c>
      <c r="B29" s="50"/>
      <c r="C29" s="51"/>
      <c r="D29" s="51"/>
      <c r="E29" s="51"/>
      <c r="F29" s="47"/>
      <c r="G29" s="14"/>
      <c r="K29" s="1"/>
      <c r="L29" s="1"/>
      <c r="M29" s="100"/>
    </row>
    <row r="30" spans="1:21" ht="30" customHeight="1">
      <c r="A30" s="44" t="s">
        <v>85</v>
      </c>
      <c r="B30" s="50"/>
      <c r="C30" s="51"/>
      <c r="D30" s="51"/>
      <c r="E30" s="51"/>
      <c r="F30" s="47"/>
      <c r="G30" s="14"/>
      <c r="K30" s="1"/>
      <c r="L30" s="1"/>
      <c r="M30" s="100"/>
    </row>
    <row r="31" spans="1:21" ht="30" customHeight="1">
      <c r="A31" s="44" t="s">
        <v>86</v>
      </c>
      <c r="B31" s="49"/>
      <c r="C31" s="51"/>
      <c r="D31" s="51"/>
      <c r="E31" s="51"/>
      <c r="F31" s="47"/>
      <c r="G31" s="14"/>
      <c r="H31" s="52"/>
      <c r="I31" s="52"/>
      <c r="J31" s="52"/>
      <c r="K31" s="101"/>
      <c r="L31" s="102"/>
      <c r="M31" s="52"/>
    </row>
    <row r="32" spans="1:21" ht="30" customHeight="1">
      <c r="A32" s="44" t="s">
        <v>87</v>
      </c>
      <c r="B32" s="50"/>
      <c r="C32" s="51"/>
      <c r="D32" s="51"/>
      <c r="E32" s="51"/>
      <c r="F32" s="47"/>
      <c r="G32" s="14"/>
      <c r="H32" s="53"/>
      <c r="I32" s="52"/>
      <c r="J32" s="52"/>
      <c r="K32" s="103"/>
      <c r="L32" s="102"/>
      <c r="M32" s="53"/>
    </row>
    <row r="33" spans="1:13" ht="30" customHeight="1">
      <c r="B33" s="12"/>
      <c r="C33" s="14"/>
      <c r="D33" s="14"/>
      <c r="E33" s="14"/>
      <c r="F33" s="14"/>
      <c r="G33" s="14"/>
      <c r="H33" s="8"/>
      <c r="I33" s="7"/>
      <c r="J33" s="7"/>
      <c r="K33" s="54"/>
      <c r="L33" s="55"/>
      <c r="M33" s="8"/>
    </row>
    <row r="34" spans="1:13" ht="30" customHeight="1">
      <c r="B34" s="50"/>
      <c r="C34" s="7"/>
      <c r="D34" s="7"/>
      <c r="E34" s="7"/>
      <c r="F34" s="8"/>
      <c r="G34" s="8"/>
      <c r="H34" s="8"/>
      <c r="I34" s="7"/>
      <c r="J34" s="7"/>
      <c r="K34" s="54"/>
      <c r="L34" s="55"/>
      <c r="M34" s="8"/>
    </row>
    <row r="35" spans="1:13" ht="30" customHeight="1">
      <c r="B35" s="7"/>
      <c r="C35" s="7"/>
      <c r="D35" s="7"/>
      <c r="E35" s="7"/>
      <c r="F35" s="8"/>
      <c r="G35" s="8"/>
    </row>
    <row r="36" spans="1:13" ht="30" customHeight="1">
      <c r="A36" s="7"/>
      <c r="B36" s="7"/>
      <c r="C36" s="7"/>
      <c r="D36" s="7"/>
      <c r="E36" s="7"/>
      <c r="F36" s="8"/>
      <c r="G36" s="8"/>
    </row>
    <row r="37" spans="1:13" ht="30" customHeight="1">
      <c r="A37" s="7"/>
      <c r="B37" s="7"/>
      <c r="C37" s="7"/>
      <c r="D37" s="7"/>
      <c r="E37" s="7"/>
      <c r="F37" s="8"/>
      <c r="G37" s="8"/>
    </row>
  </sheetData>
  <mergeCells count="11">
    <mergeCell ref="P5:Q5"/>
    <mergeCell ref="B7:L7"/>
    <mergeCell ref="N7:O7"/>
    <mergeCell ref="A9:A10"/>
    <mergeCell ref="A20:A21"/>
    <mergeCell ref="B24:B25"/>
    <mergeCell ref="H9:H10"/>
    <mergeCell ref="H20:H21"/>
    <mergeCell ref="I9:I10"/>
    <mergeCell ref="I20:I21"/>
    <mergeCell ref="I24:I25"/>
  </mergeCells>
  <phoneticPr fontId="24" type="noConversion"/>
  <dataValidations count="1">
    <dataValidation type="list" allowBlank="1" showInputMessage="1" showErrorMessage="1" sqref="O5:P5">
      <formula1>"Domestic,Export"</formula1>
    </dataValidation>
  </dataValidations>
  <pageMargins left="0.70866141732283505" right="0.70866141732283505" top="0.74803149606299202" bottom="0.74803149606299202" header="0.31496062992126" footer="0.31496062992126"/>
  <pageSetup paperSize="8" scale="9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Panel Ceiling</vt:lpstr>
      <vt:lpstr>'Panel Ceiling'!Print_Area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Henning</dc:creator>
  <cp:lastModifiedBy>Administrator</cp:lastModifiedBy>
  <cp:lastPrinted>2018-03-12T03:37:00Z</cp:lastPrinted>
  <dcterms:created xsi:type="dcterms:W3CDTF">2018-02-27T12:48:00Z</dcterms:created>
  <dcterms:modified xsi:type="dcterms:W3CDTF">2022-03-17T14:17:27Z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11406AC94F78407D91EEB16BF214EDCC</vt:lpwstr>
  </property>
  <property fmtid="{D5CDD505-2E9C-101B-9397-08002B2CF9AE}" pid="3" name="KSOProductBuildVer">
    <vt:lpwstr>2052-11.1.0.11294</vt:lpwstr>
  </property>
</Properties>
</file>