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threadedComments/threadedComment1.xml" ContentType="application/vnd.ms-excel.threaded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7"/>
  </bookViews>
  <sheets>
    <sheet name="Requirements" sheetId="1" state="visible" r:id="rId2"/>
    <sheet name="Tech" sheetId="2" state="visible" r:id="rId3"/>
    <sheet name="Time Plan" sheetId="3" state="visible" r:id="rId4"/>
    <sheet name="Cost estimation &amp; Schedule" sheetId="4" state="visible" r:id="rId5"/>
    <sheet name="Availability" sheetId="5" state="visible" r:id="rId6"/>
    <sheet name="Issues" sheetId="6" state="visible" r:id="rId7"/>
    <sheet name="Questions" sheetId="7" state="visible" r:id="rId8"/>
    <sheet name="Links" sheetId="8" state="visible" r:id="rId9"/>
  </sheets>
  <calcPr fullCalcOn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tc={9CB5EB20-6D34-5987-DA87-A795C0CB7137}</author>
  </authors>
  <commentList>
    <comment ref="A13" authorId="0" xr:uid="{9CB5EB20-6D34-5987-DA87-A795C0CB7137}">
      <text>
        <r>
          <rPr>
            <b/>
            <sz val="9"/>
            <rFont val="Tahoma"/>
          </rPr>
          <t xml:space="preserve">Michael Gersom Gilge:</t>
        </r>
        <r>
          <rPr>
            <sz val="9"/>
            <rFont val="Tahoma"/>
          </rPr>
          <t xml:space="preserve">
"Could be done depending on the period where one is operating"
</t>
        </r>
      </text>
    </comment>
  </commentList>
</comments>
</file>

<file path=xl/sharedStrings.xml><?xml version="1.0" encoding="utf-8"?>
<sst xmlns="http://schemas.openxmlformats.org/spreadsheetml/2006/main" count="206" uniqueCount="206">
  <si>
    <t>Requirements</t>
  </si>
  <si>
    <t>Terms:</t>
  </si>
  <si>
    <t xml:space="preserve">- appointments for lectures, exercise classes and exams, lecturer</t>
  </si>
  <si>
    <t xml:space="preserve">- block appointments</t>
  </si>
  <si>
    <t xml:space="preserve">From description</t>
  </si>
  <si>
    <t xml:space="preserve">Organizing appointments</t>
  </si>
  <si>
    <t xml:space="preserve">- Graphical tool </t>
  </si>
  <si>
    <t xml:space="preserve">- Visualizes the current schedule</t>
  </si>
  <si>
    <t xml:space="preserve">- Allow to change it by dragging events to a new place: drag-and-drop</t>
  </si>
  <si>
    <t xml:space="preserve">- Two planning modes</t>
  </si>
  <si>
    <t xml:space="preserve">1. Lectures and exercise classes are scheduled for the whole lecture period</t>
  </si>
  <si>
    <t xml:space="preserve">- weekly </t>
  </si>
  <si>
    <t xml:space="preserve">- bi-weekly </t>
  </si>
  <si>
    <t xml:space="preserve">- block events</t>
  </si>
  <si>
    <t xml:space="preserve">- block events may take place outside the normal lecture period. </t>
  </si>
  <si>
    <t xml:space="preserve">- One course can have multiple lecture and exercise classes per week.</t>
  </si>
  <si>
    <t xml:space="preserve">2. Exams are spread over a period of three or two weeks and fall into two examination periods.</t>
  </si>
  <si>
    <t xml:space="preserve">- One class can only have one exam per exam period; </t>
  </si>
  <si>
    <t xml:space="preserve">- Courses with oral exams may or may not be included in the planning.</t>
  </si>
  <si>
    <t xml:space="preserve">- Create new appointment</t>
  </si>
  <si>
    <t xml:space="preserve">- Specify and edit information</t>
  </si>
  <si>
    <t xml:space="preserve">- Lecturer</t>
  </si>
  <si>
    <t xml:space="preserve">- (Title?)</t>
  </si>
  <si>
    <t xml:space="preserve">- Kind of event</t>
  </si>
  <si>
    <t xml:space="preserve">- Room (optional?)</t>
  </si>
  <si>
    <t xml:space="preserve">- Expected number of participants (optional?)</t>
  </si>
  <si>
    <t xml:space="preserve">Storage &amp; Retrieval</t>
  </si>
  <si>
    <t xml:space="preserve">- save schedule automatically</t>
  </si>
  <si>
    <t xml:space="preserve">- download the current planning</t>
  </si>
  <si>
    <t xml:space="preserve">- There may be the option to define a schema.</t>
  </si>
  <si>
    <t xml:space="preserve">- upload schedule and activate it, for example, to revert to a previous planning status</t>
  </si>
  <si>
    <t xml:space="preserve">- upload initial schedule</t>
  </si>
  <si>
    <t xml:space="preserve">- schedule of previous semesters: Question: In what form available?</t>
  </si>
  <si>
    <t xml:space="preserve">- consider false and missing values</t>
  </si>
  <si>
    <t xml:space="preserve">- download the current planning in the form of a human readable list (?)</t>
  </si>
  <si>
    <t xml:space="preserve">- that can be used as instructions for booking the appointments in the course catalog </t>
  </si>
  <si>
    <t xml:space="preserve">- and reserving corresponding rooms. </t>
  </si>
  <si>
    <t xml:space="preserve">- In this list, it should be visible, which appointments have been changed compared to the initial planning.</t>
  </si>
  <si>
    <t>Conflicts</t>
  </si>
  <si>
    <t xml:space="preserve">- Consider conflicts between lectures</t>
  </si>
  <si>
    <t xml:space="preserve">- analyze study plans</t>
  </si>
  <si>
    <t xml:space="preserve">- derive dependencies</t>
  </si>
  <si>
    <t xml:space="preserve">- courses suggested to be studied in the same semester of any of the programs are in strong conflict</t>
  </si>
  <si>
    <t xml:space="preserve">- courses in adjacent study year have a weak conflict</t>
  </si>
  <si>
    <t xml:space="preserve">- check for conflicts in the planning</t>
  </si>
  <si>
    <t xml:space="preserve">- other kinds of conflicts</t>
  </si>
  <si>
    <t xml:space="preserve">- overlapping lectures by the same instructor</t>
  </si>
  <si>
    <t xml:space="preserve">- lectures in the same room</t>
  </si>
  <si>
    <t xml:space="preserve">- also consider bi-weekly and block events</t>
  </si>
  <si>
    <t xml:space="preserve">- check overlap of block events with exam period</t>
  </si>
  <si>
    <t xml:space="preserve">- (more?)</t>
  </si>
  <si>
    <t xml:space="preserve">- Highlight possible conflicts</t>
  </si>
  <si>
    <t xml:space="preserve">- mark conflicts</t>
  </si>
  <si>
    <t xml:space="preserve">Optional requirements</t>
  </si>
  <si>
    <t xml:space="preserve">• When dragging an event, the planner may highlight possible target time slots, where no conflict would be detected.</t>
  </si>
  <si>
    <t xml:space="preserve">• The planner should have a read-only mode, in which a schedule is only displayed but cannot be edited; </t>
  </si>
  <si>
    <t xml:space="preserve">- in this mode,  the schedule information may be read from a file </t>
  </si>
  <si>
    <t xml:space="preserve">  that is (manually) uploaded in the Git repository of the Gitlab Page project.</t>
  </si>
  <si>
    <t xml:space="preserve">• It should bepossible to apply filters to the view of the schedule planner, e.g., by instructor or by study program.</t>
  </si>
  <si>
    <t xml:space="preserve">- Select lectures to include in schedule</t>
  </si>
  <si>
    <t xml:space="preserve">• The schedule (possibly with applied filters) should be exported to a PDF.</t>
  </si>
  <si>
    <t xml:space="preserve">• The planner should offer possible choices of rooms for events based on the expected number of participants and room-planning for overlapping events.</t>
  </si>
  <si>
    <t xml:space="preserve">• It should also be possible to include a list of possible rooms instead of just one.</t>
  </si>
  <si>
    <t xml:space="preserve">• When the appointments of basic courses are moved, a warning should be displayed, because these appointments should usually not change.</t>
  </si>
  <si>
    <t xml:space="preserve">Own Ideas:</t>
  </si>
  <si>
    <t xml:space="preserve">- Also make a two-week view or as many weeks as you like.</t>
  </si>
  <si>
    <t xml:space="preserve">- Let the calendar look nice.</t>
  </si>
  <si>
    <t xml:space="preserve">- The file shall be editable</t>
  </si>
  <si>
    <t xml:space="preserve">General technical conditions</t>
  </si>
  <si>
    <t xml:space="preserve">- Web page</t>
  </si>
  <si>
    <t xml:space="preserve">- React</t>
  </si>
  <si>
    <t xml:space="preserve">- Material UI</t>
  </si>
  <si>
    <t xml:space="preserve">- The current planning should be stored in the HTML 5 local storage </t>
  </si>
  <si>
    <t xml:space="preserve">- such that the status is not lost if the web page is closed accidentally </t>
  </si>
  <si>
    <t xml:space="preserve">- and planning can be continued when the page is opened again. </t>
  </si>
  <si>
    <t xml:space="preserve">- Browser based (without server)</t>
  </si>
  <si>
    <t xml:space="preserve">- Typescript or Javascript</t>
  </si>
  <si>
    <t xml:space="preserve">- Node Package Manager for the build configuration</t>
  </si>
  <si>
    <t xml:space="preserve">- Host as Gitlab Page</t>
  </si>
  <si>
    <t xml:space="preserve">Time Plan</t>
  </si>
  <si>
    <t xml:space="preserve">Until 2nd Milestone</t>
  </si>
  <si>
    <t xml:space="preserve">- Inform about Git</t>
  </si>
  <si>
    <t xml:space="preserve">- Inform about React and all the other technical necessities</t>
  </si>
  <si>
    <t xml:space="preserve">- Experiment generating a web site</t>
  </si>
  <si>
    <t xml:space="preserve">- Implement calendar view</t>
  </si>
  <si>
    <t xml:space="preserve">Minimal viable product</t>
  </si>
  <si>
    <t xml:space="preserve">- Implement drag and drop of events</t>
  </si>
  <si>
    <t xml:space="preserve">- Download schedule</t>
  </si>
  <si>
    <t xml:space="preserve">- Upload schedule</t>
  </si>
  <si>
    <t xml:space="preserve">Until 3rd Milestone</t>
  </si>
  <si>
    <t xml:space="preserve">Full functionality of Storage &amp; Retrieval</t>
  </si>
  <si>
    <t xml:space="preserve">Full functionality of Organizing events</t>
  </si>
  <si>
    <t xml:space="preserve">Until 4th Milestone</t>
  </si>
  <si>
    <t xml:space="preserve">- Calculation of Conflics</t>
  </si>
  <si>
    <t xml:space="preserve">- Highlighting Conflicts</t>
  </si>
  <si>
    <t xml:space="preserve">Acceptance Meeting</t>
  </si>
  <si>
    <t xml:space="preserve">- Make final report from partly reports.</t>
  </si>
  <si>
    <t>Line</t>
  </si>
  <si>
    <t>Prioritiy</t>
  </si>
  <si>
    <t>Requirement</t>
  </si>
  <si>
    <t xml:space="preserve">Estimated hours</t>
  </si>
  <si>
    <t>Alexander</t>
  </si>
  <si>
    <t>Michael</t>
  </si>
  <si>
    <t>Mostafa</t>
  </si>
  <si>
    <t xml:space="preserve">∑ Hours</t>
  </si>
  <si>
    <t>Weeks</t>
  </si>
  <si>
    <t>Date</t>
  </si>
  <si>
    <t xml:space="preserve">Start date</t>
  </si>
  <si>
    <t xml:space="preserve">Using Gitlab Page as host.</t>
  </si>
  <si>
    <t xml:space="preserve">Using Node Package Manager for the build configuration.</t>
  </si>
  <si>
    <t xml:space="preserve">Using React.</t>
  </si>
  <si>
    <t xml:space="preserve">Using Material UI.</t>
  </si>
  <si>
    <t xml:space="preserve">The current planning should be stored in the HTML 5 local storage such that the status is not lost if the web page is closed accidentally and planning can be continued when the page is opened again. </t>
  </si>
  <si>
    <t xml:space="preserve">Using Typescript or Javascript.</t>
  </si>
  <si>
    <t xml:space="preserve">The application shall be browser based (without a server).</t>
  </si>
  <si>
    <t>CSS</t>
  </si>
  <si>
    <t xml:space="preserve">2.0.0 Landing Page</t>
  </si>
  <si>
    <t xml:space="preserve">2.3.1 Creating an Appointment via button</t>
  </si>
  <si>
    <t xml:space="preserve">2.3.2 Creating an Appointment via double click</t>
  </si>
  <si>
    <t xml:space="preserve">2.3.3 Editing Appointment</t>
  </si>
  <si>
    <t xml:space="preserve">2.3.4 Moving Appointment per Drag &amp; Drop</t>
  </si>
  <si>
    <t xml:space="preserve">2.3.5 Deleting Appointment</t>
  </si>
  <si>
    <t xml:space="preserve">2.3.6 Deleting All Appointments</t>
  </si>
  <si>
    <t xml:space="preserve">2.2.1 Downloading File</t>
  </si>
  <si>
    <t xml:space="preserve">2.1.1 Uploading File per Drag &amp; Drop</t>
  </si>
  <si>
    <t xml:space="preserve">2.1.2 Uploading File per File Selection</t>
  </si>
  <si>
    <t xml:space="preserve">after 2.1.1</t>
  </si>
  <si>
    <t xml:space="preserve">2nd milestone</t>
  </si>
  <si>
    <t xml:space="preserve">2.100.0 It should be nice and intuitive</t>
  </si>
  <si>
    <t xml:space="preserve">3.0.0 Landing Page / Welcome View</t>
  </si>
  <si>
    <t xml:space="preserve">3.0.1 Start from Scratch</t>
  </si>
  <si>
    <t xml:space="preserve">3.0.2 Return to Welcome View</t>
  </si>
  <si>
    <t xml:space="preserve">3.3.1 Create Course</t>
  </si>
  <si>
    <t xml:space="preserve">3.1.1 Uploading File per Drag &amp; Drop</t>
  </si>
  <si>
    <t xml:space="preserve">3.1.2 Uploading File per File Selection</t>
  </si>
  <si>
    <t xml:space="preserve">3.1.3 Uploading initial schedule</t>
  </si>
  <si>
    <t xml:space="preserve">3.2.1 Downloading File</t>
  </si>
  <si>
    <t xml:space="preserve">3.2.2 Human Readable Form</t>
  </si>
  <si>
    <t xml:space="preserve">3.2.20 Saving Calendar</t>
  </si>
  <si>
    <t xml:space="preserve">3.2.21 Choosing Auto Save Folder</t>
  </si>
  <si>
    <t xml:space="preserve">3.2.22 Delete Old Auto Saved Files</t>
  </si>
  <si>
    <t xml:space="preserve">3.3.0 Define Lecture and Exam Periods</t>
  </si>
  <si>
    <t xml:space="preserve">3.5.0 Change Mode</t>
  </si>
  <si>
    <t xml:space="preserve">3.10.1 Recording changes</t>
  </si>
  <si>
    <t xml:space="preserve">3.0.1 It should be intuitive.</t>
  </si>
  <si>
    <t xml:space="preserve">3.80.1 Go To Date</t>
  </si>
  <si>
    <t xml:space="preserve">3.80.2 Select Number of Weeks</t>
  </si>
  <si>
    <t xml:space="preserve">3.80.3 Filter</t>
  </si>
  <si>
    <t xml:space="preserve">3rd milestone</t>
  </si>
  <si>
    <t xml:space="preserve">3.222.2 Unforseen Issues</t>
  </si>
  <si>
    <t xml:space="preserve">4.10.0 Study Plans</t>
  </si>
  <si>
    <t xml:space="preserve">4.10.1 Create Study Plan</t>
  </si>
  <si>
    <t xml:space="preserve">4.10.2 Edit Study Plan</t>
  </si>
  <si>
    <t xml:space="preserve">4.10.3 Delete Study Plan</t>
  </si>
  <si>
    <t xml:space="preserve">4.10.4 Download Study Plans</t>
  </si>
  <si>
    <t xml:space="preserve">4.10.5 Upload Study Plans</t>
  </si>
  <si>
    <t xml:space="preserve">4.2.1 Downloading File</t>
  </si>
  <si>
    <t xml:space="preserve">4.2.2 Human Readable Form</t>
  </si>
  <si>
    <t xml:space="preserve">4.2.20 Saving Calendar</t>
  </si>
  <si>
    <t xml:space="preserve">4.20.0 Lecturers</t>
  </si>
  <si>
    <t xml:space="preserve">4.20.1 Lecturers Collection</t>
  </si>
  <si>
    <t xml:space="preserve">4.20.2 Lecturers Download</t>
  </si>
  <si>
    <t xml:space="preserve">4.20.3 Lecturers Conflict Analysis</t>
  </si>
  <si>
    <t xml:space="preserve">4.10.6 Study Plan Conflict Analysis</t>
  </si>
  <si>
    <t xml:space="preserve">4.1.1 Show Conflicts</t>
  </si>
  <si>
    <t xml:space="preserve">4.3.0 Create Course</t>
  </si>
  <si>
    <t xml:space="preserve">4.3.1 Creating an Appointment via button</t>
  </si>
  <si>
    <t xml:space="preserve">4.3.2 Creating an Appointment via double click</t>
  </si>
  <si>
    <t xml:space="preserve">4.3.3 Editing Appointment</t>
  </si>
  <si>
    <t xml:space="preserve">4.3.4 Moving Appointment per Drag &amp; Drop</t>
  </si>
  <si>
    <t xml:space="preserve">4.3.5 Deleting Appointment</t>
  </si>
  <si>
    <t xml:space="preserve">4.3.6 Deleting All Appointments</t>
  </si>
  <si>
    <t xml:space="preserve">4.1.1 Uploading File per Drag &amp; Drop</t>
  </si>
  <si>
    <t xml:space="preserve">4.1.2 Uploading File per File Selection</t>
  </si>
  <si>
    <t xml:space="preserve">4th milestone</t>
  </si>
  <si>
    <t xml:space="preserve">4.222.2 Unforseen Issues</t>
  </si>
  <si>
    <t xml:space="preserve">Availability Planning &amp; Schedule</t>
  </si>
  <si>
    <t xml:space="preserve">minus orga time</t>
  </si>
  <si>
    <t xml:space="preserve">h per week</t>
  </si>
  <si>
    <t>Hours</t>
  </si>
  <si>
    <t xml:space="preserve">Needed weeks</t>
  </si>
  <si>
    <t xml:space="preserve">Orga hours</t>
  </si>
  <si>
    <t xml:space="preserve">Total hours</t>
  </si>
  <si>
    <t>Sum</t>
  </si>
  <si>
    <t xml:space="preserve">All according to credits</t>
  </si>
  <si>
    <t xml:space="preserve">1st Milestone</t>
  </si>
  <si>
    <t xml:space="preserve">2nd Milestone</t>
  </si>
  <si>
    <t xml:space="preserve">3rd Milestone</t>
  </si>
  <si>
    <t xml:space="preserve">4th Milestone</t>
  </si>
  <si>
    <t>Issues</t>
  </si>
  <si>
    <t xml:space="preserve">Documentation (see instructions)</t>
  </si>
  <si>
    <t xml:space="preserve">See questions</t>
  </si>
  <si>
    <t>Questions</t>
  </si>
  <si>
    <t xml:space="preserve">Zoom Meeting</t>
  </si>
  <si>
    <t>https://us05web.zoom.us/j/2067865496?pwd=ZjIzVll6YlIvbGdIdkR5VlVpNjVlZz09</t>
  </si>
  <si>
    <t xml:space="preserve">Meeting-ID: 206 786 5496</t>
  </si>
  <si>
    <t xml:space="preserve">Kenncode: aLa9in</t>
  </si>
  <si>
    <t xml:space="preserve">BBB always open:</t>
  </si>
  <si>
    <t>https://webconf.hrz.uni-marburg.de/n/rooms/myo-bbb-tt8-fsk/join</t>
  </si>
  <si>
    <t>https://hessenbox.uni-marburg.de</t>
  </si>
  <si>
    <t>Gitlab:</t>
  </si>
  <si>
    <t>https://gitlab.uni-marburg.de/harry/service-pages</t>
  </si>
  <si>
    <t xml:space="preserve">Bookable calendar of Prof. Bockisch</t>
  </si>
  <si>
    <t>https://doodle.com/bp/christophbockisch/book-a-time</t>
  </si>
  <si>
    <t xml:space="preserve">Example page</t>
  </si>
  <si>
    <t>https://www.mathematik.uni-marburg.de/studium/preview/index.html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</si>
</sst>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19">
    <font>
      <sz val="11.000000"/>
      <color theme="1"/>
      <name val="Calibri"/>
      <scheme val="minor"/>
    </font>
    <font>
      <b/>
      <u/>
      <sz val="9.000000"/>
      <name val="Arial"/>
    </font>
    <font>
      <sz val="9.000000"/>
      <name val="Arial"/>
    </font>
    <font>
      <b/>
      <sz val="9.000000"/>
      <name val="Arial"/>
    </font>
    <font>
      <sz val="9.000000"/>
      <color rgb="FF00B050"/>
      <name val="Arial"/>
    </font>
    <font>
      <sz val="11.000000"/>
      <color rgb="FF00B050"/>
      <name val="Calibri"/>
      <scheme val="minor"/>
    </font>
    <font>
      <sz val="9.000000"/>
      <color rgb="FFFFC000"/>
      <name val="Arial"/>
    </font>
    <font>
      <sz val="9.000000"/>
      <color indexed="2"/>
      <name val="Arial"/>
    </font>
    <font>
      <sz val="9.000000"/>
      <color theme="1"/>
      <name val="Droid Sans Fallback"/>
    </font>
    <font>
      <b/>
      <u/>
      <sz val="9.000000"/>
      <name val="Droid Sans Fallback"/>
    </font>
    <font>
      <b/>
      <sz val="9.000000"/>
      <name val="Droid Sans Fallback"/>
    </font>
    <font>
      <sz val="9.000000"/>
      <name val="Droid Sans Fallback"/>
    </font>
    <font>
      <b/>
      <sz val="9.000000"/>
      <color theme="1"/>
      <name val="Droid Sans Fallback"/>
    </font>
    <font>
      <sz val="10.500000"/>
      <name val="Arial"/>
    </font>
    <font>
      <sz val="8.500000"/>
      <name val="Calibri"/>
    </font>
    <font>
      <sz val="10.500000"/>
      <color theme="1"/>
      <name val="Arial"/>
    </font>
    <font>
      <sz val="10.000000"/>
      <name val="Calibri"/>
    </font>
    <font>
      <sz val="11.000000"/>
      <name val="Arial"/>
    </font>
    <font>
      <u/>
      <sz val="11.000000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"/>
        <bgColor theme="4" tint="0"/>
      </patternFill>
    </fill>
    <fill>
      <patternFill patternType="solid">
        <fgColor theme="2" tint="-0.099978637043366805"/>
        <bgColor theme="2" tint="-0.099978637043366805"/>
      </patternFill>
    </fill>
  </fills>
  <borders count="7">
    <border>
      <left style="none"/>
      <right style="none"/>
      <top style="none"/>
      <bottom style="none"/>
      <diagonal style="none"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 style="none"/>
    </border>
    <border>
      <left style="none"/>
      <right style="thin">
        <color rgb="FF9A9A9A"/>
      </right>
      <top style="thin">
        <color rgb="FF9A9A9A"/>
      </top>
      <bottom style="thin">
        <color rgb="FF9A9A9A"/>
      </bottom>
      <diagonal style="none"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 style="none"/>
    </border>
    <border>
      <left style="none"/>
      <right style="none"/>
      <top style="none"/>
      <bottom style="medium">
        <color auto="1"/>
      </bottom>
      <diagonal style="none"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 style="none"/>
    </border>
    <border>
      <left style="thin">
        <color theme="0" tint="-0.34998626667073579"/>
      </left>
      <right style="thin">
        <color theme="0" tint="-0.34998626667073579"/>
      </right>
      <top style="none"/>
      <bottom style="thin">
        <color theme="0" tint="-0.34998626667073579"/>
      </bottom>
      <diagonal style="none"/>
    </border>
  </borders>
  <cellStyleXfs count="1">
    <xf fontId="0" fillId="0" borderId="0" numFmtId="0" applyNumberFormat="1" applyFont="1" applyFill="1" applyBorder="1"/>
  </cellStyleXfs>
  <cellXfs count="48">
    <xf fontId="0" fillId="0" borderId="0" numFmtId="0" xfId="0"/>
    <xf fontId="1" fillId="0" borderId="0" numFmtId="0" xfId="0" applyFont="1" applyAlignment="1">
      <alignment horizontal="left"/>
    </xf>
    <xf fontId="0" fillId="0" borderId="0" numFmtId="0" xfId="0" applyAlignment="1">
      <alignment horizontal="left"/>
    </xf>
    <xf fontId="2" fillId="0" borderId="0" numFmtId="0" xfId="0" applyFont="1" applyAlignment="1">
      <alignment horizontal="left"/>
    </xf>
    <xf fontId="3" fillId="0" borderId="0" numFmtId="0" xfId="0" applyFont="1" applyAlignment="1">
      <alignment horizontal="left"/>
    </xf>
    <xf fontId="4" fillId="0" borderId="0" numFmtId="0" xfId="0" applyFont="1" applyAlignment="1">
      <alignment horizontal="left"/>
    </xf>
    <xf fontId="5" fillId="0" borderId="0" numFmtId="0" xfId="0" applyFont="1"/>
    <xf fontId="4" fillId="0" borderId="0" numFmtId="0" xfId="0" applyFont="1"/>
    <xf fontId="2" fillId="0" borderId="0" numFmtId="0" xfId="0" applyFont="1"/>
    <xf fontId="6" fillId="0" borderId="0" numFmtId="0" xfId="0" applyFont="1"/>
    <xf fontId="7" fillId="0" borderId="0" numFmtId="0" xfId="0" applyFont="1" applyAlignment="1">
      <alignment horizontal="left"/>
    </xf>
    <xf fontId="8" fillId="0" borderId="0" numFmtId="0" xfId="0" applyFont="1"/>
    <xf fontId="9" fillId="0" borderId="0" numFmtId="0" xfId="0" applyFont="1" applyAlignment="1">
      <alignment horizontal="left"/>
    </xf>
    <xf fontId="10" fillId="0" borderId="0" numFmtId="0" xfId="0" applyFont="1" applyAlignment="1">
      <alignment horizontal="left"/>
    </xf>
    <xf fontId="11" fillId="0" borderId="0" numFmtId="0" xfId="0" applyFont="1" applyAlignment="1">
      <alignment horizontal="left"/>
    </xf>
    <xf fontId="11" fillId="2" borderId="0" numFmtId="0" xfId="0" applyFont="1" applyFill="1" applyAlignment="1">
      <alignment horizontal="left"/>
    </xf>
    <xf fontId="8" fillId="0" borderId="0" numFmtId="0" xfId="0" applyFont="1" applyAlignment="1">
      <alignment horizontal="left"/>
    </xf>
    <xf fontId="12" fillId="0" borderId="0" numFmtId="0" xfId="0" applyFont="1"/>
    <xf fontId="0" fillId="0" borderId="0" numFmtId="0" xfId="0" applyAlignment="1">
      <alignment horizontal="right"/>
    </xf>
    <xf fontId="0" fillId="0" borderId="0" numFmtId="0" xfId="0" applyAlignment="1">
      <alignment wrapText="1"/>
    </xf>
    <xf fontId="13" fillId="0" borderId="0" numFmtId="0" xfId="0" applyFont="1" applyAlignment="1">
      <alignment horizontal="left"/>
    </xf>
    <xf fontId="0" fillId="3" borderId="1" numFmtId="0" xfId="0" applyFill="1" applyBorder="1">
      <protection hidden="0" locked="1"/>
    </xf>
    <xf fontId="14" fillId="3" borderId="2" numFmtId="0" xfId="0" applyFont="1" applyFill="1" applyBorder="1" applyAlignment="1">
      <alignment horizontal="right" wrapText="1"/>
      <protection hidden="0" locked="1"/>
    </xf>
    <xf fontId="14" fillId="3" borderId="3" numFmtId="0" xfId="0" applyFont="1" applyFill="1" applyBorder="1" applyAlignment="1">
      <alignment horizontal="right" wrapText="1"/>
      <protection hidden="0" locked="1"/>
    </xf>
    <xf fontId="0" fillId="0" borderId="0" numFmtId="1" xfId="0" applyNumberFormat="1"/>
    <xf fontId="0" fillId="0" borderId="0" numFmtId="14" xfId="0" applyNumberFormat="1"/>
    <xf fontId="0" fillId="0" borderId="0" numFmtId="160" xfId="0" applyNumberFormat="1" applyAlignment="1">
      <alignment horizontal="right"/>
    </xf>
    <xf fontId="0" fillId="0" borderId="0" numFmtId="1" xfId="0" applyNumberFormat="1">
      <protection hidden="0" locked="1"/>
    </xf>
    <xf fontId="0" fillId="0" borderId="0" numFmtId="160" xfId="0" applyNumberFormat="1"/>
    <xf fontId="0" fillId="3" borderId="1" numFmtId="0" xfId="0" applyFill="1" applyBorder="1"/>
    <xf fontId="0" fillId="0" borderId="0" numFmtId="0" xfId="0">
      <protection hidden="0" locked="1"/>
    </xf>
    <xf fontId="0" fillId="0" borderId="4" numFmtId="0" xfId="0" applyBorder="1"/>
    <xf fontId="0" fillId="0" borderId="4" numFmtId="0" xfId="0" applyBorder="1">
      <protection hidden="0" locked="1"/>
    </xf>
    <xf fontId="13" fillId="0" borderId="4" numFmtId="0" xfId="0" applyFont="1" applyBorder="1" applyAlignment="1">
      <alignment horizontal="left"/>
    </xf>
    <xf fontId="0" fillId="3" borderId="5" numFmtId="0" xfId="0" applyFill="1" applyBorder="1"/>
    <xf fontId="0" fillId="0" borderId="4" numFmtId="1" xfId="0" applyNumberFormat="1" applyBorder="1">
      <protection hidden="0" locked="1"/>
    </xf>
    <xf fontId="0" fillId="0" borderId="4" numFmtId="160" xfId="0" applyNumberFormat="1" applyBorder="1"/>
    <xf fontId="15" fillId="0" borderId="0" numFmtId="0" xfId="0" applyFont="1" applyAlignment="1">
      <alignment horizontal="left"/>
    </xf>
    <xf fontId="0" fillId="3" borderId="6" numFmtId="0" xfId="0" applyFill="1" applyBorder="1"/>
    <xf fontId="0" fillId="0" borderId="0" numFmtId="0" xfId="0"/>
    <xf fontId="15" fillId="0" borderId="0" numFmtId="0" xfId="0" applyFont="1"/>
    <xf fontId="15" fillId="0" borderId="4" numFmtId="0" xfId="0" applyFont="1" applyBorder="1"/>
    <xf fontId="15" fillId="0" borderId="0" numFmtId="11" xfId="0" applyNumberFormat="1" applyFont="1"/>
    <xf fontId="0" fillId="3" borderId="0" numFmtId="0" xfId="0" applyFill="1"/>
    <xf fontId="0" fillId="3" borderId="0" numFmtId="0" xfId="0" applyFill="1">
      <protection hidden="0" locked="1"/>
    </xf>
    <xf fontId="16" fillId="0" borderId="0" numFmtId="0" xfId="0" applyFont="1" applyAlignment="1">
      <alignment horizontal="left"/>
    </xf>
    <xf fontId="17" fillId="0" borderId="0" numFmtId="0" xfId="0" applyFont="1"/>
    <xf fontId="18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8.xml"/><Relationship  Id="rId8" Type="http://schemas.openxmlformats.org/officeDocument/2006/relationships/worksheet" Target="worksheets/sheet7.xml"/><Relationship  Id="rId7" Type="http://schemas.openxmlformats.org/officeDocument/2006/relationships/worksheet" Target="worksheets/sheet6.xml"/><Relationship  Id="rId6" Type="http://schemas.openxmlformats.org/officeDocument/2006/relationships/worksheet" Target="worksheets/sheet5.xml"/><Relationship  Id="rId5" Type="http://schemas.openxmlformats.org/officeDocument/2006/relationships/worksheet" Target="worksheets/sheet4.xml"/><Relationship  Id="rId4" Type="http://schemas.openxmlformats.org/officeDocument/2006/relationships/worksheet" Target="worksheets/sheet3.xml"/><Relationship  Id="rId12" Type="http://schemas.openxmlformats.org/officeDocument/2006/relationships/styles" Target="styles.xml"/><Relationship  Id="rId3" Type="http://schemas.openxmlformats.org/officeDocument/2006/relationships/worksheet" Target="worksheets/sheet2.xml"/><Relationship  Id="rId2" Type="http://schemas.openxmlformats.org/officeDocument/2006/relationships/worksheet" Target="worksheets/sheet1.xml"/><Relationship  Id="rId1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el Gersom Gilge" id="{F4EDB871-B03A-E2AC-8BE8-5DB7C7A05B7A}" userId="QsNqpoH4UEFitCdLL61q" providerId="Teamlab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3" dT="2024-05-14T08:26:03.83Z" personId="{F4EDB871-B03A-E2AC-8BE8-5DB7C7A05B7A}" id="{9CB5EB20-6D34-5987-DA87-A795C0CB7137}" done="0">
    <text xml:space="preserve">"Could be done depending on the period where one is operating"
</text>
  </threadedComment>
</ThreadedComments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1.vml"/><Relationship  Id="rId2" Type="http://schemas.openxmlformats.org/officeDocument/2006/relationships/comments" Target="../comments1.xml"/><Relationship  Id="rId1" Type="http://schemas.microsoft.com/office/2017/10/relationships/threadedComment" Target="../threadedComments/threadedComment1.xml"/></Relationships>
</file>

<file path=xl/worksheets/_rels/sheet8.xml.rels><?xml version="1.0" encoding="UTF-8" standalone="yes"?><Relationships xmlns="http://schemas.openxmlformats.org/package/2006/relationships"><Relationship  Id="rId6" Type="http://schemas.openxmlformats.org/officeDocument/2006/relationships/hyperlink" Target="https://www.mathematik.uni-marburg.de/studium/preview/index.html" TargetMode="External"/><Relationship  Id="rId5" Type="http://schemas.openxmlformats.org/officeDocument/2006/relationships/hyperlink" Target="https://doodle.com/bp/christophbockisch/book-a-time" TargetMode="External"/><Relationship  Id="rId4" Type="http://schemas.openxmlformats.org/officeDocument/2006/relationships/hyperlink" Target="https://gitlab.uni-marburg.de/harry/service-pages" TargetMode="External"/><Relationship  Id="rId3" Type="http://schemas.openxmlformats.org/officeDocument/2006/relationships/hyperlink" Target="https://hessenbox.uni-marburg.de" TargetMode="External"/><Relationship  Id="rId2" Type="http://schemas.openxmlformats.org/officeDocument/2006/relationships/hyperlink" Target="https://webconf.hrz.uni-marburg.de/n/rooms/myo-bbb-tt8-fsk/join" TargetMode="External"/><Relationship  Id="rId1" Type="http://schemas.openxmlformats.org/officeDocument/2006/relationships/hyperlink" Target="https://us05web.zoom.us/j/2067865496?pwd=ZjIzVll6YlIvbGdIdkR5VlVpNjVlZz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8" zoomScale="100" workbookViewId="0">
      <selection activeCell="A1" activeCellId="0" sqref="A1"/>
    </sheetView>
  </sheetViews>
  <sheetFormatPr defaultRowHeight="13.880000000000001"/>
  <cols>
    <col customWidth="1" min="1" max="1" width="12.00390625"/>
    <col customWidth="1" min="2" max="2" width="14.421875"/>
  </cols>
  <sheetData>
    <row r="1" ht="14.25">
      <c r="A1" s="1" t="s">
        <v>0</v>
      </c>
    </row>
    <row r="2" ht="14.25">
      <c r="A2" s="2"/>
    </row>
    <row r="3" ht="14.25">
      <c r="A3" s="3" t="s">
        <v>1</v>
      </c>
    </row>
    <row r="4" ht="14.25">
      <c r="A4" s="3" t="s">
        <v>2</v>
      </c>
    </row>
    <row r="5" ht="14.25">
      <c r="A5" s="3" t="s">
        <v>3</v>
      </c>
    </row>
    <row r="6" ht="14.25">
      <c r="A6" s="2"/>
    </row>
    <row r="7" ht="14.25">
      <c r="A7" s="1" t="s">
        <v>4</v>
      </c>
    </row>
    <row r="8" ht="14.25">
      <c r="A8" s="2"/>
    </row>
    <row r="9" ht="14.25">
      <c r="A9" s="4" t="s">
        <v>5</v>
      </c>
    </row>
    <row r="10" ht="14.25">
      <c r="A10" s="5" t="s">
        <v>6</v>
      </c>
    </row>
    <row r="11" ht="14.25">
      <c r="A11" s="5" t="s">
        <v>7</v>
      </c>
    </row>
    <row r="12" ht="14.25">
      <c r="A12" s="5" t="s">
        <v>8</v>
      </c>
    </row>
    <row r="13" ht="14.25">
      <c r="A13" s="5" t="s">
        <v>9</v>
      </c>
      <c r="B13" s="6"/>
      <c r="C13" s="6"/>
    </row>
    <row r="14" ht="14.25">
      <c r="A14" s="5"/>
      <c r="B14" s="7" t="s">
        <v>10</v>
      </c>
      <c r="C14" s="6"/>
    </row>
    <row r="15" ht="14.25">
      <c r="A15" s="5"/>
      <c r="B15" s="7"/>
      <c r="C15" s="7" t="s">
        <v>11</v>
      </c>
    </row>
    <row r="16" ht="14.25">
      <c r="A16" s="5"/>
      <c r="B16" s="7"/>
      <c r="C16" s="7" t="s">
        <v>12</v>
      </c>
    </row>
    <row r="17" ht="14.25">
      <c r="A17" s="5"/>
      <c r="B17" s="7"/>
      <c r="C17" s="7" t="s">
        <v>13</v>
      </c>
    </row>
    <row r="18" ht="14.25">
      <c r="A18" s="5"/>
      <c r="B18" s="7"/>
      <c r="C18" s="7" t="s">
        <v>14</v>
      </c>
    </row>
    <row r="19" ht="14.25">
      <c r="A19" s="5"/>
      <c r="B19" s="7"/>
      <c r="C19" s="7" t="s">
        <v>15</v>
      </c>
    </row>
    <row r="20" ht="14.25">
      <c r="A20" s="3"/>
      <c r="B20" s="7" t="s">
        <v>16</v>
      </c>
      <c r="C20" s="6"/>
    </row>
    <row r="21" ht="14.25">
      <c r="A21" s="3"/>
      <c r="B21" s="7"/>
      <c r="C21" s="7" t="s">
        <v>17</v>
      </c>
    </row>
    <row r="22" ht="14.25">
      <c r="A22" s="3"/>
      <c r="B22" s="7"/>
      <c r="C22" s="7" t="s">
        <v>18</v>
      </c>
    </row>
    <row r="23" ht="14.25">
      <c r="A23" s="5" t="s">
        <v>19</v>
      </c>
      <c r="B23" s="6"/>
      <c r="C23" s="6"/>
    </row>
    <row r="24" ht="14.25">
      <c r="A24" s="5"/>
      <c r="B24" s="7" t="s">
        <v>20</v>
      </c>
      <c r="C24" s="6"/>
    </row>
    <row r="25" ht="14.25">
      <c r="A25" s="5"/>
      <c r="B25" s="7"/>
      <c r="C25" s="7" t="s">
        <v>21</v>
      </c>
    </row>
    <row r="26" ht="14.25">
      <c r="A26" s="5"/>
      <c r="B26" s="7"/>
      <c r="C26" s="7" t="s">
        <v>22</v>
      </c>
    </row>
    <row r="27" ht="14.25">
      <c r="A27" s="5"/>
      <c r="B27" s="7"/>
      <c r="C27" s="7" t="s">
        <v>23</v>
      </c>
    </row>
    <row r="28" ht="14.25">
      <c r="A28" s="5"/>
      <c r="B28" s="7"/>
      <c r="C28" s="7" t="s">
        <v>24</v>
      </c>
    </row>
    <row r="29" ht="14.25">
      <c r="A29" s="5"/>
      <c r="B29" s="7"/>
      <c r="C29" s="7" t="s">
        <v>25</v>
      </c>
    </row>
    <row r="30" ht="14.25">
      <c r="A30" s="2"/>
    </row>
    <row r="31" ht="14.25">
      <c r="A31" s="2"/>
    </row>
    <row r="32" ht="14.25">
      <c r="A32" s="4" t="s">
        <v>26</v>
      </c>
    </row>
    <row r="33" ht="14.25">
      <c r="A33" s="3"/>
      <c r="B33" s="7" t="s">
        <v>27</v>
      </c>
    </row>
    <row r="34" ht="14.25">
      <c r="A34" s="3"/>
      <c r="B34" s="7" t="s">
        <v>28</v>
      </c>
      <c r="C34" s="6"/>
    </row>
    <row r="35" ht="14.25">
      <c r="A35" s="3"/>
      <c r="B35" s="6"/>
      <c r="C35" s="7" t="s">
        <v>29</v>
      </c>
    </row>
    <row r="36" ht="14.25">
      <c r="A36" s="3"/>
      <c r="B36" s="7" t="s">
        <v>30</v>
      </c>
    </row>
    <row r="37" ht="14.25">
      <c r="A37" s="3"/>
      <c r="B37" s="7" t="s">
        <v>31</v>
      </c>
      <c r="C37" s="6"/>
    </row>
    <row r="38" ht="14.25">
      <c r="A38" s="3"/>
      <c r="B38" s="7"/>
      <c r="C38" s="7" t="s">
        <v>32</v>
      </c>
    </row>
    <row r="39" ht="14.25">
      <c r="A39" s="3"/>
      <c r="B39" s="7"/>
      <c r="C39" s="7" t="s">
        <v>33</v>
      </c>
    </row>
    <row r="40" ht="14.25">
      <c r="A40" s="3"/>
      <c r="B40" s="7" t="s">
        <v>34</v>
      </c>
      <c r="C40" s="6"/>
    </row>
    <row r="41" ht="14.25">
      <c r="A41" s="3"/>
      <c r="B41" s="7"/>
      <c r="C41" s="7" t="s">
        <v>35</v>
      </c>
    </row>
    <row r="42" ht="14.25">
      <c r="A42" s="3"/>
      <c r="B42" s="7"/>
      <c r="C42" s="7" t="s">
        <v>36</v>
      </c>
    </row>
    <row r="43" ht="14.25">
      <c r="A43" s="3"/>
      <c r="B43" s="7"/>
      <c r="C43" s="7" t="s">
        <v>37</v>
      </c>
    </row>
    <row r="44" ht="14.25">
      <c r="A44" s="3"/>
      <c r="B44" s="8"/>
      <c r="C44" s="8"/>
    </row>
    <row r="45" ht="14.25">
      <c r="A45" s="2"/>
    </row>
    <row r="46" ht="14.25">
      <c r="A46" s="4" t="s">
        <v>38</v>
      </c>
    </row>
    <row r="47" ht="14.25">
      <c r="A47" s="3" t="s">
        <v>39</v>
      </c>
    </row>
    <row r="48" ht="14.25">
      <c r="A48" s="3"/>
      <c r="B48" s="7" t="s">
        <v>40</v>
      </c>
    </row>
    <row r="49" ht="14.25">
      <c r="A49" s="3"/>
      <c r="B49" s="7" t="s">
        <v>41</v>
      </c>
    </row>
    <row r="50" ht="14.25">
      <c r="A50" s="3"/>
      <c r="B50" s="8"/>
      <c r="C50" s="7" t="s">
        <v>42</v>
      </c>
    </row>
    <row r="51" ht="14.25">
      <c r="A51" s="3"/>
      <c r="B51" s="8"/>
      <c r="C51" s="7" t="s">
        <v>43</v>
      </c>
    </row>
    <row r="52" ht="14.25">
      <c r="A52" s="3"/>
      <c r="B52" s="7" t="s">
        <v>44</v>
      </c>
    </row>
    <row r="53" ht="14.25">
      <c r="A53" s="3"/>
      <c r="B53" s="9" t="s">
        <v>45</v>
      </c>
    </row>
    <row r="54" ht="14.25">
      <c r="A54" s="3"/>
      <c r="B54" s="8"/>
      <c r="C54" s="7" t="s">
        <v>46</v>
      </c>
    </row>
    <row r="55" ht="14.25">
      <c r="A55" s="3"/>
      <c r="B55" s="8"/>
      <c r="C55" s="8" t="s">
        <v>47</v>
      </c>
    </row>
    <row r="56" ht="14.25">
      <c r="A56" s="3"/>
      <c r="B56" s="8"/>
      <c r="C56" s="9" t="s">
        <v>48</v>
      </c>
    </row>
    <row r="57" ht="14.25">
      <c r="A57" s="3"/>
      <c r="B57" s="8"/>
      <c r="C57" s="9" t="s">
        <v>49</v>
      </c>
    </row>
    <row r="58" ht="14.25">
      <c r="A58" s="3"/>
      <c r="B58" s="8"/>
      <c r="C58" s="9" t="s">
        <v>50</v>
      </c>
    </row>
    <row r="59" ht="14.25">
      <c r="A59" s="5" t="s">
        <v>51</v>
      </c>
    </row>
    <row r="60" ht="14.25">
      <c r="A60" s="3"/>
      <c r="B60" s="7" t="s">
        <v>52</v>
      </c>
    </row>
    <row r="61" ht="14.25">
      <c r="A61" s="2"/>
    </row>
    <row r="62" ht="14.25">
      <c r="A62" s="1" t="s">
        <v>53</v>
      </c>
    </row>
    <row r="63" ht="14.25">
      <c r="A63" s="3" t="s">
        <v>54</v>
      </c>
    </row>
    <row r="64" ht="14.25">
      <c r="A64" s="3" t="s">
        <v>55</v>
      </c>
    </row>
    <row r="65" ht="14.25">
      <c r="A65" s="3"/>
      <c r="B65" s="8" t="s">
        <v>56</v>
      </c>
    </row>
    <row r="66" ht="14.25">
      <c r="A66" s="3"/>
      <c r="B66" s="8" t="s">
        <v>57</v>
      </c>
    </row>
    <row r="67" ht="14.25">
      <c r="A67" s="3" t="s">
        <v>58</v>
      </c>
    </row>
    <row r="68" ht="14.25">
      <c r="A68" s="3"/>
      <c r="B68" s="10" t="s">
        <v>59</v>
      </c>
    </row>
    <row r="69" ht="14.25">
      <c r="A69" s="3" t="s">
        <v>60</v>
      </c>
    </row>
    <row r="70" ht="14.25">
      <c r="A70" s="3" t="s">
        <v>61</v>
      </c>
    </row>
    <row r="71" ht="14.25">
      <c r="A71" s="3" t="s">
        <v>62</v>
      </c>
    </row>
    <row r="72" ht="14.25">
      <c r="A72" s="3" t="s">
        <v>63</v>
      </c>
    </row>
    <row r="73" ht="14.25">
      <c r="A73" s="2"/>
    </row>
    <row r="74" ht="14.25">
      <c r="A74" s="2"/>
    </row>
    <row r="75" ht="14.25">
      <c r="A75" s="1" t="s">
        <v>64</v>
      </c>
    </row>
    <row r="76" ht="14.25">
      <c r="A76" s="3" t="s">
        <v>65</v>
      </c>
    </row>
    <row r="77" ht="14.25">
      <c r="A77" s="3" t="s">
        <v>66</v>
      </c>
    </row>
    <row r="78" ht="14.25">
      <c r="A78" t="s">
        <v>67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3.880000000000001"/>
  <cols>
    <col customWidth="1" min="1" max="1" width="17.00390625"/>
    <col customWidth="1" min="2" max="2" width="53.140625"/>
  </cols>
  <sheetData>
    <row r="1" ht="14.25">
      <c r="A1" s="1" t="s">
        <v>68</v>
      </c>
    </row>
    <row r="2" ht="14.25">
      <c r="A2" s="3" t="s">
        <v>69</v>
      </c>
    </row>
    <row r="3" ht="14.25">
      <c r="A3" s="3" t="s">
        <v>70</v>
      </c>
    </row>
    <row r="4" ht="14.25">
      <c r="A4" s="3" t="s">
        <v>71</v>
      </c>
    </row>
    <row r="5" ht="14.25">
      <c r="A5" s="3" t="s">
        <v>72</v>
      </c>
    </row>
    <row r="6" ht="14.25">
      <c r="A6" s="3"/>
      <c r="B6" s="8" t="s">
        <v>73</v>
      </c>
    </row>
    <row r="7" ht="14.25">
      <c r="A7" s="3"/>
      <c r="B7" s="8" t="s">
        <v>74</v>
      </c>
    </row>
    <row r="8" ht="14.25">
      <c r="A8" s="3" t="s">
        <v>75</v>
      </c>
    </row>
    <row r="9" ht="14.25">
      <c r="A9" s="3" t="s">
        <v>76</v>
      </c>
    </row>
    <row r="10" ht="14.25">
      <c r="A10" s="3" t="s">
        <v>77</v>
      </c>
    </row>
    <row r="11" ht="14.25">
      <c r="A11" s="3" t="s">
        <v>78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3.880000000000001"/>
  <cols>
    <col customWidth="1" min="1" max="1" style="11" width="45.7109375"/>
    <col customWidth="1" min="2" max="2" style="11" width="23.140625"/>
    <col min="3" max="16384" style="11" width="9.140625"/>
  </cols>
  <sheetData>
    <row r="1" ht="14.25">
      <c r="A1" s="12" t="s">
        <v>79</v>
      </c>
    </row>
    <row r="2" ht="14.25"/>
    <row r="3" ht="14.25">
      <c r="A3" s="13" t="s">
        <v>80</v>
      </c>
    </row>
    <row r="4" ht="14.25">
      <c r="A4" s="14" t="s">
        <v>81</v>
      </c>
    </row>
    <row r="5" ht="14.25">
      <c r="A5" s="14" t="s">
        <v>82</v>
      </c>
    </row>
    <row r="6" ht="14.25">
      <c r="A6" s="14" t="s">
        <v>83</v>
      </c>
    </row>
    <row r="7" ht="14.25">
      <c r="A7" s="15" t="s">
        <v>84</v>
      </c>
      <c r="B7" s="11" t="s">
        <v>85</v>
      </c>
    </row>
    <row r="8" ht="14.25">
      <c r="A8" s="15" t="s">
        <v>86</v>
      </c>
    </row>
    <row r="9" ht="14.25">
      <c r="A9" s="15" t="s">
        <v>87</v>
      </c>
      <c r="B9" s="11"/>
    </row>
    <row r="10" ht="14.25">
      <c r="A10" s="15" t="s">
        <v>88</v>
      </c>
    </row>
    <row r="11" ht="14.25">
      <c r="A11" s="16"/>
    </row>
    <row r="12" ht="14.25">
      <c r="A12" s="13" t="s">
        <v>89</v>
      </c>
    </row>
    <row r="13" ht="14.25">
      <c r="A13" s="14" t="s">
        <v>90</v>
      </c>
    </row>
    <row r="14" ht="14.25">
      <c r="A14" s="14" t="s">
        <v>91</v>
      </c>
    </row>
    <row r="15" ht="14.25">
      <c r="A15" s="16"/>
    </row>
    <row r="16" ht="14.25">
      <c r="A16" s="13" t="s">
        <v>92</v>
      </c>
    </row>
    <row r="17" ht="14.25">
      <c r="A17" s="14" t="s">
        <v>93</v>
      </c>
    </row>
    <row r="18" ht="14.25">
      <c r="A18" s="14" t="s">
        <v>94</v>
      </c>
    </row>
    <row r="19" ht="14.25">
      <c r="A19" s="14"/>
    </row>
    <row r="20" ht="14.25">
      <c r="A20" s="17" t="s">
        <v>95</v>
      </c>
    </row>
    <row r="21" ht="14.25">
      <c r="A21" s="14" t="s">
        <v>96</v>
      </c>
    </row>
    <row r="22" ht="14.25">
      <c r="A22" s="14"/>
    </row>
    <row r="23" ht="14.25">
      <c r="A23" s="1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3.880000000000001"/>
  <cols>
    <col bestFit="1" min="1" max="1" width="4.2109375"/>
    <col bestFit="1" min="2" max="2" width="7.421875"/>
    <col customWidth="1" min="3" max="3" width="52.00390625"/>
    <col min="4" max="4" style="0" width="9.140625"/>
    <col bestFit="1" customWidth="1" min="5" max="5" width="9.57421875"/>
    <col bestFit="1" customWidth="1" min="6" max="6" width="7.50390625"/>
    <col bestFit="1" min="7" max="7" width="7.7109375"/>
    <col bestFit="1" min="8" max="8" width="7.28125"/>
    <col bestFit="1" min="9" max="9" width="6.421875"/>
    <col customWidth="1" min="10" max="10" width="11.28125"/>
    <col bestFit="1" customWidth="1" min="11" max="11" style="18" width="12.8515625"/>
    <col bestFit="1" min="12" max="12" width="10.28125"/>
  </cols>
  <sheetData>
    <row r="1" ht="27.75">
      <c r="A1" t="s">
        <v>97</v>
      </c>
      <c r="B1" s="18" t="s">
        <v>98</v>
      </c>
      <c r="C1" t="s">
        <v>99</v>
      </c>
      <c r="D1" s="19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s="18" t="s">
        <v>107</v>
      </c>
    </row>
    <row r="2">
      <c r="A2">
        <v>41</v>
      </c>
      <c r="B2">
        <v>1</v>
      </c>
      <c r="C2" s="20" t="s">
        <v>108</v>
      </c>
      <c r="D2" s="21">
        <f t="shared" ref="D2:D9" si="0">SUM(E2:G2)</f>
        <v>24</v>
      </c>
      <c r="E2" s="22">
        <v>8</v>
      </c>
      <c r="F2" s="23">
        <v>8</v>
      </c>
      <c r="G2" s="23">
        <v>8</v>
      </c>
      <c r="H2">
        <f>D2</f>
        <v>24</v>
      </c>
      <c r="I2" s="24">
        <f>H2/Availability!B$7</f>
        <v>0.5714285714285714</v>
      </c>
      <c r="J2" s="25">
        <f t="shared" ref="J2:J9" ca="1" si="1">TODAY()+7*I2</f>
        <v>45445</v>
      </c>
      <c r="K2" s="26">
        <v>45427</v>
      </c>
    </row>
    <row r="3" ht="16.5">
      <c r="A3">
        <v>39</v>
      </c>
      <c r="B3">
        <v>2</v>
      </c>
      <c r="C3" s="20" t="s">
        <v>109</v>
      </c>
      <c r="D3" s="21">
        <f t="shared" si="0"/>
        <v>20</v>
      </c>
      <c r="E3" s="22">
        <v>8</v>
      </c>
      <c r="F3" s="23">
        <v>8</v>
      </c>
      <c r="G3" s="23">
        <v>4</v>
      </c>
      <c r="H3">
        <f t="shared" ref="H3:H9" si="2">D3+H2</f>
        <v>44</v>
      </c>
      <c r="I3" s="27">
        <f>H3/Availability!B$7</f>
        <v>1.0476190476190477</v>
      </c>
      <c r="J3" s="28">
        <f t="shared" ca="1" si="1"/>
        <v>45448.333333333336</v>
      </c>
      <c r="K3" s="18"/>
    </row>
    <row r="4">
      <c r="A4">
        <v>33</v>
      </c>
      <c r="B4">
        <v>3</v>
      </c>
      <c r="C4" s="20" t="s">
        <v>110</v>
      </c>
      <c r="D4" s="21">
        <f t="shared" si="0"/>
        <v>20</v>
      </c>
      <c r="E4" s="22">
        <v>8</v>
      </c>
      <c r="F4" s="23">
        <v>8</v>
      </c>
      <c r="G4" s="23">
        <v>4</v>
      </c>
      <c r="H4">
        <f t="shared" si="2"/>
        <v>64</v>
      </c>
      <c r="I4" s="27">
        <f>H4/Availability!B$7</f>
        <v>1.5238095238095237</v>
      </c>
      <c r="J4" s="28">
        <f t="shared" ca="1" si="1"/>
        <v>45451.666666666664</v>
      </c>
      <c r="K4" s="18"/>
    </row>
    <row r="5">
      <c r="A5">
        <v>35</v>
      </c>
      <c r="B5">
        <v>4</v>
      </c>
      <c r="C5" s="20" t="s">
        <v>111</v>
      </c>
      <c r="D5" s="21">
        <f t="shared" si="0"/>
        <v>20</v>
      </c>
      <c r="E5" s="22">
        <v>8</v>
      </c>
      <c r="F5" s="23">
        <v>8</v>
      </c>
      <c r="G5" s="23">
        <v>4</v>
      </c>
      <c r="H5">
        <f t="shared" si="2"/>
        <v>84</v>
      </c>
      <c r="I5" s="27">
        <f>H5/Availability!B$7</f>
        <v>2</v>
      </c>
      <c r="J5" s="28">
        <f t="shared" ca="1" si="1"/>
        <v>45455</v>
      </c>
      <c r="K5" s="18"/>
    </row>
    <row r="6">
      <c r="A6">
        <v>37</v>
      </c>
      <c r="B6">
        <v>5</v>
      </c>
      <c r="C6" s="20" t="s">
        <v>112</v>
      </c>
      <c r="D6" s="21">
        <f t="shared" si="0"/>
        <v>24</v>
      </c>
      <c r="E6" s="22">
        <v>8</v>
      </c>
      <c r="F6" s="23">
        <v>8</v>
      </c>
      <c r="G6" s="23">
        <v>8</v>
      </c>
      <c r="H6">
        <f t="shared" si="2"/>
        <v>108</v>
      </c>
      <c r="I6" s="27">
        <f>H6/Availability!B$7</f>
        <v>2.5714285714285716</v>
      </c>
      <c r="J6" s="28">
        <f t="shared" ca="1" si="1"/>
        <v>45459</v>
      </c>
      <c r="K6" s="18"/>
    </row>
    <row r="7">
      <c r="A7">
        <v>31</v>
      </c>
      <c r="B7">
        <v>6</v>
      </c>
      <c r="C7" s="20" t="s">
        <v>113</v>
      </c>
      <c r="D7" s="21">
        <f t="shared" si="0"/>
        <v>20</v>
      </c>
      <c r="E7" s="22">
        <v>8</v>
      </c>
      <c r="F7" s="23">
        <v>8</v>
      </c>
      <c r="G7" s="23">
        <v>4</v>
      </c>
      <c r="H7">
        <f t="shared" si="2"/>
        <v>128</v>
      </c>
      <c r="I7" s="27">
        <f>H7/Availability!B$7</f>
        <v>3.0476190476190474</v>
      </c>
      <c r="J7" s="28">
        <f t="shared" ca="1" si="1"/>
        <v>45462.333333333336</v>
      </c>
      <c r="K7" s="18"/>
    </row>
    <row r="8">
      <c r="A8">
        <v>29</v>
      </c>
      <c r="B8">
        <v>7</v>
      </c>
      <c r="C8" s="20" t="s">
        <v>114</v>
      </c>
      <c r="D8" s="21">
        <f t="shared" si="0"/>
        <v>24</v>
      </c>
      <c r="E8" s="22">
        <v>8</v>
      </c>
      <c r="F8" s="23">
        <v>8</v>
      </c>
      <c r="G8" s="23">
        <v>8</v>
      </c>
      <c r="H8">
        <f t="shared" si="2"/>
        <v>152</v>
      </c>
      <c r="I8" s="27">
        <f>H8/Availability!B$7</f>
        <v>3.6190476190476191</v>
      </c>
      <c r="J8" s="28">
        <f t="shared" ca="1" si="1"/>
        <v>45466.333333333336</v>
      </c>
      <c r="K8" s="18"/>
    </row>
    <row r="9">
      <c r="A9">
        <v>36</v>
      </c>
      <c r="B9">
        <v>7</v>
      </c>
      <c r="C9" s="20" t="s">
        <v>115</v>
      </c>
      <c r="D9" s="21">
        <f t="shared" si="0"/>
        <v>16</v>
      </c>
      <c r="E9" s="22">
        <v>6</v>
      </c>
      <c r="F9" s="23">
        <v>6</v>
      </c>
      <c r="G9" s="23">
        <v>4</v>
      </c>
      <c r="H9">
        <f t="shared" si="2"/>
        <v>168</v>
      </c>
      <c r="I9" s="27">
        <f>H9/Availability!B$7</f>
        <v>4</v>
      </c>
      <c r="J9" s="28">
        <f t="shared" ca="1" si="1"/>
        <v>45469</v>
      </c>
      <c r="K9" s="18"/>
    </row>
    <row r="10">
      <c r="A10">
        <v>3</v>
      </c>
      <c r="B10">
        <v>2100</v>
      </c>
      <c r="C10" s="20" t="s">
        <v>116</v>
      </c>
      <c r="D10" s="29">
        <v>20</v>
      </c>
      <c r="H10">
        <f>D10+H9</f>
        <v>188</v>
      </c>
      <c r="I10" s="27">
        <f>H10/Availability!B$7</f>
        <v>4.4761904761904763</v>
      </c>
      <c r="J10" s="28">
        <f t="shared" ref="J10:J65" ca="1" si="3">TODAY()+7*I10</f>
        <v>45472.333333333336</v>
      </c>
      <c r="K10" s="18"/>
    </row>
    <row r="11">
      <c r="A11">
        <v>11</v>
      </c>
      <c r="B11" s="30">
        <v>2210</v>
      </c>
      <c r="C11" s="20" t="s">
        <v>117</v>
      </c>
      <c r="D11" s="29">
        <v>20</v>
      </c>
      <c r="H11">
        <f t="shared" ref="H11:H65" si="4">D11+H10</f>
        <v>208</v>
      </c>
      <c r="I11" s="27">
        <f>H11/Availability!B$7</f>
        <v>4.9523809523809526</v>
      </c>
      <c r="J11" s="28">
        <f t="shared" ca="1" si="3"/>
        <v>45475.666666666664</v>
      </c>
      <c r="K11" s="18"/>
    </row>
    <row r="12">
      <c r="A12">
        <v>13</v>
      </c>
      <c r="B12" s="30">
        <v>2220</v>
      </c>
      <c r="C12" s="20" t="s">
        <v>118</v>
      </c>
      <c r="D12" s="29">
        <v>20</v>
      </c>
      <c r="H12">
        <f t="shared" si="4"/>
        <v>228</v>
      </c>
      <c r="I12" s="27">
        <f>H12/Availability!B$7</f>
        <v>5.4285714285714288</v>
      </c>
      <c r="J12" s="28">
        <f t="shared" ca="1" si="3"/>
        <v>45479</v>
      </c>
      <c r="K12" s="18"/>
    </row>
    <row r="13">
      <c r="A13">
        <v>15</v>
      </c>
      <c r="B13" s="30">
        <v>2270</v>
      </c>
      <c r="C13" s="20" t="s">
        <v>119</v>
      </c>
      <c r="D13" s="29">
        <v>15</v>
      </c>
      <c r="H13">
        <f t="shared" si="4"/>
        <v>243</v>
      </c>
      <c r="I13" s="27">
        <f>H13/Availability!B$7</f>
        <v>5.7857142857142856</v>
      </c>
      <c r="J13" s="28">
        <f t="shared" ca="1" si="3"/>
        <v>45481.5</v>
      </c>
      <c r="K13" s="18"/>
    </row>
    <row r="14">
      <c r="A14">
        <v>17</v>
      </c>
      <c r="B14" s="30">
        <v>2310</v>
      </c>
      <c r="C14" s="20" t="s">
        <v>120</v>
      </c>
      <c r="D14" s="29">
        <v>20</v>
      </c>
      <c r="H14">
        <f t="shared" si="4"/>
        <v>263</v>
      </c>
      <c r="I14" s="27">
        <f>H14/Availability!B$7</f>
        <v>6.2619047619047619</v>
      </c>
      <c r="J14" s="28">
        <f t="shared" ca="1" si="3"/>
        <v>45484.833333333336</v>
      </c>
      <c r="K14" s="18"/>
    </row>
    <row r="15">
      <c r="A15">
        <v>19</v>
      </c>
      <c r="B15" s="30">
        <v>2410</v>
      </c>
      <c r="C15" s="20" t="s">
        <v>121</v>
      </c>
      <c r="D15" s="29">
        <v>12</v>
      </c>
      <c r="H15">
        <f t="shared" si="4"/>
        <v>275</v>
      </c>
      <c r="I15" s="27">
        <f>H15/Availability!B$7</f>
        <v>6.5476190476190474</v>
      </c>
      <c r="J15" s="28">
        <f t="shared" ca="1" si="3"/>
        <v>45486.833333333336</v>
      </c>
      <c r="K15" s="18"/>
    </row>
    <row r="16">
      <c r="A16">
        <v>21</v>
      </c>
      <c r="B16" s="30">
        <v>2440</v>
      </c>
      <c r="C16" s="20" t="s">
        <v>122</v>
      </c>
      <c r="D16" s="29">
        <v>10</v>
      </c>
      <c r="H16">
        <f t="shared" si="4"/>
        <v>285</v>
      </c>
      <c r="I16" s="27">
        <f>H16/Availability!B$7</f>
        <v>6.7857142857142856</v>
      </c>
      <c r="J16" s="28">
        <f t="shared" ca="1" si="3"/>
        <v>45488.5</v>
      </c>
      <c r="K16" s="18"/>
    </row>
    <row r="17">
      <c r="A17">
        <v>9</v>
      </c>
      <c r="B17" s="30">
        <v>2510</v>
      </c>
      <c r="C17" s="20" t="s">
        <v>123</v>
      </c>
      <c r="D17" s="29">
        <v>20</v>
      </c>
      <c r="H17">
        <f t="shared" si="4"/>
        <v>305</v>
      </c>
      <c r="I17" s="27">
        <f>H17/Availability!B$7</f>
        <v>7.2619047619047619</v>
      </c>
      <c r="J17" s="28">
        <f t="shared" ca="1" si="3"/>
        <v>45491.833333333336</v>
      </c>
      <c r="K17" s="18"/>
    </row>
    <row r="18">
      <c r="A18">
        <v>5</v>
      </c>
      <c r="B18" s="30">
        <v>2610</v>
      </c>
      <c r="C18" s="20" t="s">
        <v>124</v>
      </c>
      <c r="D18" s="29">
        <v>30</v>
      </c>
      <c r="H18">
        <f t="shared" si="4"/>
        <v>335</v>
      </c>
      <c r="I18" s="27">
        <f>H18/Availability!B$7</f>
        <v>7.9761904761904763</v>
      </c>
      <c r="J18" s="28">
        <f t="shared" ca="1" si="3"/>
        <v>45496.833333333336</v>
      </c>
      <c r="K18" s="18"/>
    </row>
    <row r="19">
      <c r="A19">
        <v>7</v>
      </c>
      <c r="B19" s="30">
        <v>2620</v>
      </c>
      <c r="C19" s="20" t="s">
        <v>125</v>
      </c>
      <c r="D19" s="29">
        <v>20</v>
      </c>
      <c r="E19" t="s">
        <v>126</v>
      </c>
      <c r="H19">
        <f t="shared" si="4"/>
        <v>355</v>
      </c>
      <c r="I19" s="27">
        <f>H19/Availability!B$7</f>
        <v>8.4523809523809526</v>
      </c>
      <c r="J19" s="28">
        <f t="shared" ca="1" si="3"/>
        <v>45500.166666666664</v>
      </c>
      <c r="K19" t="s">
        <v>127</v>
      </c>
    </row>
    <row r="20" s="31" customFormat="1">
      <c r="A20" s="31">
        <v>25</v>
      </c>
      <c r="B20" s="32">
        <v>2900</v>
      </c>
      <c r="C20" s="33" t="s">
        <v>128</v>
      </c>
      <c r="D20" s="34">
        <v>10</v>
      </c>
      <c r="H20" s="31">
        <f t="shared" si="4"/>
        <v>365</v>
      </c>
      <c r="I20" s="35">
        <f>H20/Availability!B$7</f>
        <v>8.6904761904761898</v>
      </c>
      <c r="J20" s="36">
        <f t="shared" ca="1" si="3"/>
        <v>45501.833333333336</v>
      </c>
      <c r="K20" s="36">
        <f>Availability!C12</f>
        <v>45470</v>
      </c>
      <c r="L20" s="31"/>
    </row>
    <row r="21">
      <c r="B21" s="30">
        <v>3010</v>
      </c>
      <c r="C21" s="37" t="s">
        <v>129</v>
      </c>
      <c r="D21" s="38">
        <v>4</v>
      </c>
      <c r="H21">
        <f t="shared" si="4"/>
        <v>369</v>
      </c>
      <c r="I21" s="27">
        <f>H21/Availability!B$7</f>
        <v>8.7857142857142865</v>
      </c>
      <c r="J21" s="28">
        <f t="shared" ca="1" si="3"/>
        <v>45502.5</v>
      </c>
      <c r="K21" s="18"/>
    </row>
    <row r="22">
      <c r="B22" s="30">
        <v>3110</v>
      </c>
      <c r="C22" s="37" t="s">
        <v>130</v>
      </c>
      <c r="D22" s="29">
        <v>4</v>
      </c>
      <c r="E22" s="39"/>
      <c r="H22">
        <f t="shared" si="4"/>
        <v>373</v>
      </c>
      <c r="I22" s="27">
        <f>H22/Availability!B$7</f>
        <v>8.8809523809523814</v>
      </c>
      <c r="J22" s="28">
        <f t="shared" ca="1" si="3"/>
        <v>45503.166666666664</v>
      </c>
      <c r="K22" s="18"/>
    </row>
    <row r="23" ht="16.5">
      <c r="B23" s="30">
        <v>3150</v>
      </c>
      <c r="C23" s="37" t="s">
        <v>131</v>
      </c>
      <c r="D23" s="29">
        <v>4</v>
      </c>
      <c r="F23" s="39"/>
      <c r="G23" s="39"/>
      <c r="H23">
        <f t="shared" si="4"/>
        <v>377</v>
      </c>
      <c r="I23" s="27">
        <f>H23/Availability!B$7</f>
        <v>8.9761904761904763</v>
      </c>
      <c r="J23" s="28">
        <f t="shared" ca="1" si="3"/>
        <v>45503.833333333336</v>
      </c>
      <c r="K23" s="18"/>
    </row>
    <row r="24">
      <c r="B24" s="30">
        <v>3220</v>
      </c>
      <c r="C24" s="20" t="s">
        <v>132</v>
      </c>
      <c r="D24" s="29">
        <v>16</v>
      </c>
      <c r="H24">
        <f t="shared" si="4"/>
        <v>393</v>
      </c>
      <c r="I24" s="27">
        <f>H24/Availability!B$7</f>
        <v>9.3571428571428577</v>
      </c>
      <c r="J24" s="28">
        <f t="shared" ca="1" si="3"/>
        <v>45506.5</v>
      </c>
      <c r="K24" s="18"/>
    </row>
    <row r="25">
      <c r="B25" s="30">
        <v>3310</v>
      </c>
      <c r="C25" s="20" t="s">
        <v>133</v>
      </c>
      <c r="D25" s="29">
        <v>10</v>
      </c>
      <c r="H25">
        <f t="shared" si="4"/>
        <v>403</v>
      </c>
      <c r="I25" s="27">
        <f>H25/Availability!B$7</f>
        <v>9.5952380952380949</v>
      </c>
      <c r="J25" s="28">
        <f t="shared" ca="1" si="3"/>
        <v>45508.166666666664</v>
      </c>
      <c r="K25" s="18"/>
    </row>
    <row r="26">
      <c r="B26" s="30">
        <v>3320</v>
      </c>
      <c r="C26" s="20" t="s">
        <v>134</v>
      </c>
      <c r="D26" s="29">
        <v>10</v>
      </c>
      <c r="E26" s="39"/>
      <c r="F26" s="39"/>
      <c r="G26" s="39"/>
      <c r="H26">
        <f t="shared" si="4"/>
        <v>413</v>
      </c>
      <c r="I26" s="27">
        <f>H26/Availability!B$7</f>
        <v>9.8333333333333339</v>
      </c>
      <c r="J26" s="28">
        <f t="shared" ca="1" si="3"/>
        <v>45509.833333333336</v>
      </c>
      <c r="K26" s="18"/>
    </row>
    <row r="27" ht="16.5">
      <c r="B27" s="30">
        <v>3360</v>
      </c>
      <c r="C27" s="20" t="s">
        <v>135</v>
      </c>
      <c r="D27" s="29">
        <v>25</v>
      </c>
      <c r="H27">
        <f t="shared" si="4"/>
        <v>438</v>
      </c>
      <c r="I27" s="27">
        <f>H27/Availability!B$7</f>
        <v>10.428571428571429</v>
      </c>
      <c r="J27" s="28">
        <f t="shared" ca="1" si="3"/>
        <v>45514</v>
      </c>
      <c r="K27" s="18"/>
    </row>
    <row r="28">
      <c r="B28" s="30">
        <v>3410</v>
      </c>
      <c r="C28" s="20" t="s">
        <v>136</v>
      </c>
      <c r="D28" s="29">
        <v>20</v>
      </c>
      <c r="H28">
        <f t="shared" si="4"/>
        <v>458</v>
      </c>
      <c r="I28" s="27">
        <f>H28/Availability!B$7</f>
        <v>10.904761904761905</v>
      </c>
      <c r="J28" s="28">
        <f t="shared" ca="1" si="3"/>
        <v>45517.333333333336</v>
      </c>
      <c r="K28" s="18"/>
    </row>
    <row r="29">
      <c r="B29" s="30">
        <v>3420</v>
      </c>
      <c r="C29" s="20" t="s">
        <v>137</v>
      </c>
      <c r="D29" s="29">
        <v>20</v>
      </c>
      <c r="H29">
        <f t="shared" si="4"/>
        <v>478</v>
      </c>
      <c r="I29" s="27">
        <f>H29/Availability!B$7</f>
        <v>11.380952380952381</v>
      </c>
      <c r="J29" s="28">
        <f t="shared" ca="1" si="3"/>
        <v>45520.666666666664</v>
      </c>
      <c r="K29" s="18"/>
    </row>
    <row r="30" ht="16.5">
      <c r="B30" s="30">
        <v>3510</v>
      </c>
      <c r="C30" s="20" t="s">
        <v>138</v>
      </c>
      <c r="D30" s="29">
        <v>16</v>
      </c>
      <c r="H30">
        <f t="shared" si="4"/>
        <v>494</v>
      </c>
      <c r="I30" s="27">
        <f>H30/Availability!B$7</f>
        <v>11.761904761904763</v>
      </c>
      <c r="J30" s="28">
        <f t="shared" ca="1" si="3"/>
        <v>45523.333333333336</v>
      </c>
      <c r="K30" s="18"/>
    </row>
    <row r="31">
      <c r="B31" s="30">
        <v>3520</v>
      </c>
      <c r="C31" s="20" t="s">
        <v>139</v>
      </c>
      <c r="D31" s="29">
        <v>10</v>
      </c>
      <c r="H31">
        <f t="shared" si="4"/>
        <v>504</v>
      </c>
      <c r="I31" s="27">
        <f>H31/Availability!B$7</f>
        <v>12</v>
      </c>
      <c r="J31" s="28">
        <f t="shared" ca="1" si="3"/>
        <v>45525</v>
      </c>
      <c r="K31" s="18"/>
    </row>
    <row r="32">
      <c r="B32" s="30">
        <v>3530</v>
      </c>
      <c r="C32" s="20" t="s">
        <v>140</v>
      </c>
      <c r="D32" s="29">
        <v>6</v>
      </c>
      <c r="H32">
        <f t="shared" si="4"/>
        <v>510</v>
      </c>
      <c r="I32" s="27">
        <f>H32/Availability!B$7</f>
        <v>12.142857142857142</v>
      </c>
      <c r="J32" s="28">
        <f t="shared" ca="1" si="3"/>
        <v>45526</v>
      </c>
      <c r="K32" s="18"/>
    </row>
    <row r="33">
      <c r="B33" s="30">
        <v>3610</v>
      </c>
      <c r="C33" s="20" t="s">
        <v>141</v>
      </c>
      <c r="D33" s="29">
        <v>12</v>
      </c>
      <c r="H33">
        <f t="shared" si="4"/>
        <v>522</v>
      </c>
      <c r="I33" s="27">
        <f>H33/Availability!B$7</f>
        <v>12.428571428571429</v>
      </c>
      <c r="J33" s="28">
        <f t="shared" ca="1" si="3"/>
        <v>45528</v>
      </c>
      <c r="K33" s="18"/>
    </row>
    <row r="34">
      <c r="B34" s="30">
        <v>3620</v>
      </c>
      <c r="C34" s="20" t="s">
        <v>142</v>
      </c>
      <c r="D34" s="29">
        <v>16</v>
      </c>
      <c r="F34" s="39"/>
      <c r="G34" s="39"/>
      <c r="H34">
        <f t="shared" si="4"/>
        <v>538</v>
      </c>
      <c r="I34" s="27">
        <f>H34/Availability!B$7</f>
        <v>12.80952380952381</v>
      </c>
      <c r="J34" s="28">
        <f t="shared" ca="1" si="3"/>
        <v>45530.666666666664</v>
      </c>
      <c r="K34" s="18"/>
    </row>
    <row r="35">
      <c r="B35" s="30">
        <v>3710</v>
      </c>
      <c r="C35" s="37" t="s">
        <v>143</v>
      </c>
      <c r="D35" s="29">
        <v>22</v>
      </c>
      <c r="H35">
        <f t="shared" si="4"/>
        <v>560</v>
      </c>
      <c r="I35" s="27">
        <f>H35/Availability!B$7</f>
        <v>13.333333333333334</v>
      </c>
      <c r="J35" s="28">
        <f t="shared" ca="1" si="3"/>
        <v>45534.333333333336</v>
      </c>
      <c r="K35" s="18"/>
    </row>
    <row r="36">
      <c r="B36" s="30">
        <v>3990</v>
      </c>
      <c r="C36" s="37" t="s">
        <v>144</v>
      </c>
      <c r="D36" s="29">
        <v>10</v>
      </c>
      <c r="H36">
        <f t="shared" si="4"/>
        <v>570</v>
      </c>
      <c r="I36" s="27">
        <f>H36/Availability!B$7</f>
        <v>13.571428571428571</v>
      </c>
      <c r="J36" s="28">
        <f t="shared" ca="1" si="3"/>
        <v>45536</v>
      </c>
      <c r="K36" s="18"/>
    </row>
    <row r="37">
      <c r="B37" s="30">
        <v>3810</v>
      </c>
      <c r="C37" s="40" t="s">
        <v>145</v>
      </c>
      <c r="D37" s="29">
        <v>20</v>
      </c>
      <c r="H37">
        <f t="shared" si="4"/>
        <v>590</v>
      </c>
      <c r="I37" s="27">
        <f>H37/Availability!B$7</f>
        <v>14.047619047619047</v>
      </c>
      <c r="J37" s="28">
        <f t="shared" ca="1" si="3"/>
        <v>45539.333333333336</v>
      </c>
      <c r="K37" s="18"/>
    </row>
    <row r="38">
      <c r="B38" s="30">
        <v>3850</v>
      </c>
      <c r="C38" s="40" t="s">
        <v>146</v>
      </c>
      <c r="D38" s="29">
        <v>20</v>
      </c>
      <c r="H38">
        <f t="shared" si="4"/>
        <v>610</v>
      </c>
      <c r="I38" s="27">
        <f>H38/Availability!B$7</f>
        <v>14.523809523809524</v>
      </c>
      <c r="J38" s="28">
        <f t="shared" ca="1" si="3"/>
        <v>45542.666666666664</v>
      </c>
      <c r="K38" s="18"/>
    </row>
    <row r="39">
      <c r="B39" s="30">
        <v>3880</v>
      </c>
      <c r="C39" s="40" t="s">
        <v>147</v>
      </c>
      <c r="D39" s="29">
        <v>40</v>
      </c>
      <c r="H39">
        <f t="shared" si="4"/>
        <v>650</v>
      </c>
      <c r="I39" s="27">
        <f>H39/Availability!B$7</f>
        <v>15.476190476190476</v>
      </c>
      <c r="J39" s="28">
        <f t="shared" ca="1" si="3"/>
        <v>45549.333333333336</v>
      </c>
      <c r="K39" s="18" t="s">
        <v>148</v>
      </c>
    </row>
    <row r="40" s="31" customFormat="1">
      <c r="B40" s="32">
        <v>3950</v>
      </c>
      <c r="C40" s="33" t="s">
        <v>149</v>
      </c>
      <c r="D40" s="34">
        <v>30</v>
      </c>
      <c r="H40" s="31">
        <f t="shared" si="4"/>
        <v>680</v>
      </c>
      <c r="I40" s="35">
        <f>H40/Availability!B$7</f>
        <v>16.19047619047619</v>
      </c>
      <c r="J40" s="36">
        <f t="shared" ca="1" si="3"/>
        <v>45554.333333333336</v>
      </c>
      <c r="K40" s="36">
        <f>Availability!C13</f>
        <v>45533</v>
      </c>
      <c r="L40" s="31"/>
    </row>
    <row r="41">
      <c r="B41" s="30">
        <v>4100</v>
      </c>
      <c r="C41" s="40" t="s">
        <v>150</v>
      </c>
      <c r="D41" s="38">
        <v>10</v>
      </c>
      <c r="H41">
        <f t="shared" si="4"/>
        <v>690</v>
      </c>
      <c r="I41" s="27">
        <f>H41/Availability!B$7</f>
        <v>16.428571428571427</v>
      </c>
      <c r="J41" s="28">
        <f t="shared" ca="1" si="3"/>
        <v>45556</v>
      </c>
      <c r="K41" s="18"/>
    </row>
    <row r="42">
      <c r="B42" s="30">
        <v>4110</v>
      </c>
      <c r="C42" s="40" t="s">
        <v>151</v>
      </c>
      <c r="D42" s="29">
        <v>25</v>
      </c>
      <c r="H42">
        <f t="shared" si="4"/>
        <v>715</v>
      </c>
      <c r="I42" s="27">
        <f>H42/Availability!B$7</f>
        <v>17.023809523809526</v>
      </c>
      <c r="J42" s="28">
        <f t="shared" ca="1" si="3"/>
        <v>45560.166666666664</v>
      </c>
      <c r="K42" s="18"/>
    </row>
    <row r="43" ht="14.25">
      <c r="B43" s="30">
        <v>4120</v>
      </c>
      <c r="C43" s="40" t="s">
        <v>152</v>
      </c>
      <c r="D43" s="29">
        <v>7</v>
      </c>
      <c r="H43">
        <f t="shared" si="4"/>
        <v>722</v>
      </c>
      <c r="I43" s="27">
        <f>H43/Availability!B$7</f>
        <v>17.19047619047619</v>
      </c>
      <c r="J43" s="28">
        <f t="shared" ca="1" si="3"/>
        <v>45561.333333333336</v>
      </c>
      <c r="K43" s="18"/>
    </row>
    <row r="44" ht="14.25">
      <c r="B44" s="30">
        <v>4130</v>
      </c>
      <c r="C44" s="40" t="s">
        <v>153</v>
      </c>
      <c r="D44" s="29">
        <v>3</v>
      </c>
      <c r="H44">
        <f t="shared" si="4"/>
        <v>725</v>
      </c>
      <c r="I44" s="27">
        <f>H44/Availability!B$7</f>
        <v>17.261904761904763</v>
      </c>
      <c r="J44" s="28">
        <f t="shared" ca="1" si="3"/>
        <v>45561.833333333336</v>
      </c>
      <c r="K44" s="18"/>
    </row>
    <row r="45" ht="14.25">
      <c r="B45" s="30">
        <v>4140</v>
      </c>
      <c r="C45" s="40" t="s">
        <v>154</v>
      </c>
      <c r="D45" s="29">
        <v>16</v>
      </c>
      <c r="H45">
        <f t="shared" si="4"/>
        <v>741</v>
      </c>
      <c r="I45" s="27">
        <f>H45/Availability!B$7</f>
        <v>17.642857142857142</v>
      </c>
      <c r="J45" s="28">
        <f t="shared" ca="1" si="3"/>
        <v>45564.5</v>
      </c>
      <c r="K45" s="18"/>
    </row>
    <row r="46" ht="14.25">
      <c r="B46" s="30">
        <v>4150</v>
      </c>
      <c r="C46" s="40" t="s">
        <v>155</v>
      </c>
      <c r="D46" s="29">
        <v>16</v>
      </c>
      <c r="H46">
        <f t="shared" si="4"/>
        <v>757</v>
      </c>
      <c r="I46" s="27">
        <f>H46/Availability!B$7</f>
        <v>18.023809523809526</v>
      </c>
      <c r="J46" s="28">
        <f t="shared" ca="1" si="3"/>
        <v>45567.166666666664</v>
      </c>
      <c r="K46" s="18"/>
    </row>
    <row r="47" ht="14.25">
      <c r="B47" s="30">
        <v>4210</v>
      </c>
      <c r="C47" s="40" t="s">
        <v>156</v>
      </c>
      <c r="D47" s="29">
        <v>5</v>
      </c>
      <c r="H47">
        <f t="shared" si="4"/>
        <v>762</v>
      </c>
      <c r="I47" s="27">
        <f>H47/Availability!B$7</f>
        <v>18.142857142857142</v>
      </c>
      <c r="J47" s="28">
        <f t="shared" ca="1" si="3"/>
        <v>45568</v>
      </c>
      <c r="K47" s="18"/>
    </row>
    <row r="48" ht="14.25">
      <c r="B48" s="30">
        <v>4220</v>
      </c>
      <c r="C48" s="40" t="s">
        <v>157</v>
      </c>
      <c r="D48" s="29">
        <v>5</v>
      </c>
      <c r="H48">
        <f t="shared" si="4"/>
        <v>767</v>
      </c>
      <c r="I48" s="27">
        <f>H48/Availability!B$7</f>
        <v>18.261904761904763</v>
      </c>
      <c r="J48" s="28">
        <f t="shared" ca="1" si="3"/>
        <v>45568.833333333336</v>
      </c>
      <c r="K48" s="18"/>
    </row>
    <row r="49" ht="14.25">
      <c r="B49" s="30">
        <v>4230</v>
      </c>
      <c r="C49" s="40" t="s">
        <v>158</v>
      </c>
      <c r="D49" s="29">
        <v>5</v>
      </c>
      <c r="H49">
        <f t="shared" si="4"/>
        <v>772</v>
      </c>
      <c r="I49" s="27">
        <f>H49/Availability!B$7</f>
        <v>18.38095238095238</v>
      </c>
      <c r="J49" s="28">
        <f t="shared" ca="1" si="3"/>
        <v>45569.666666666664</v>
      </c>
      <c r="K49" s="18"/>
    </row>
    <row r="50" ht="14.25">
      <c r="B50" s="30">
        <v>4310</v>
      </c>
      <c r="C50" s="40" t="s">
        <v>159</v>
      </c>
      <c r="D50" s="29">
        <v>4</v>
      </c>
      <c r="H50">
        <f t="shared" si="4"/>
        <v>776</v>
      </c>
      <c r="I50" s="27">
        <f>H50/Availability!B$7</f>
        <v>18.476190476190474</v>
      </c>
      <c r="J50" s="28">
        <f t="shared" ca="1" si="3"/>
        <v>45570.333333333336</v>
      </c>
      <c r="K50" s="18"/>
    </row>
    <row r="51" ht="14.25">
      <c r="B51" s="30">
        <v>4320</v>
      </c>
      <c r="C51" s="40" t="s">
        <v>160</v>
      </c>
      <c r="D51" s="29">
        <v>4</v>
      </c>
      <c r="H51">
        <f t="shared" si="4"/>
        <v>780</v>
      </c>
      <c r="I51" s="27">
        <f>H51/Availability!B$7</f>
        <v>18.571428571428573</v>
      </c>
      <c r="J51" s="28">
        <f t="shared" ca="1" si="3"/>
        <v>45571</v>
      </c>
      <c r="K51" s="18"/>
    </row>
    <row r="52" ht="14.25">
      <c r="B52" s="30">
        <v>4330</v>
      </c>
      <c r="C52" s="40" t="s">
        <v>161</v>
      </c>
      <c r="D52" s="29">
        <v>4</v>
      </c>
      <c r="H52">
        <f t="shared" si="4"/>
        <v>784</v>
      </c>
      <c r="I52" s="27">
        <f>H52/Availability!B$7</f>
        <v>18.666666666666668</v>
      </c>
      <c r="J52" s="28">
        <f t="shared" ca="1" si="3"/>
        <v>45571.666666666664</v>
      </c>
      <c r="K52" s="18"/>
    </row>
    <row r="53" ht="14.25">
      <c r="B53" s="30">
        <v>4410</v>
      </c>
      <c r="C53" s="40" t="s">
        <v>162</v>
      </c>
      <c r="D53" s="29">
        <v>25</v>
      </c>
      <c r="H53">
        <f t="shared" si="4"/>
        <v>809</v>
      </c>
      <c r="I53" s="27">
        <f>H53/Availability!B$7</f>
        <v>19.261904761904763</v>
      </c>
      <c r="J53" s="28">
        <f t="shared" ca="1" si="3"/>
        <v>45575.833333333336</v>
      </c>
      <c r="K53" s="18"/>
    </row>
    <row r="54" ht="14.25">
      <c r="B54" s="30">
        <v>4420</v>
      </c>
      <c r="C54" s="40" t="s">
        <v>163</v>
      </c>
      <c r="D54" s="29">
        <v>80</v>
      </c>
      <c r="H54">
        <f t="shared" si="4"/>
        <v>889</v>
      </c>
      <c r="I54" s="27">
        <f>H54/Availability!B$7</f>
        <v>21.166666666666668</v>
      </c>
      <c r="J54" s="28">
        <f t="shared" ca="1" si="3"/>
        <v>45589.166666666664</v>
      </c>
      <c r="K54" s="18"/>
    </row>
    <row r="55" ht="14.25">
      <c r="B55" s="30">
        <v>4450</v>
      </c>
      <c r="C55" s="40" t="s">
        <v>164</v>
      </c>
      <c r="D55" s="29">
        <v>40</v>
      </c>
      <c r="H55">
        <f t="shared" si="4"/>
        <v>929</v>
      </c>
      <c r="I55" s="27">
        <f>H55/Availability!B$7</f>
        <v>22.11904761904762</v>
      </c>
      <c r="J55" s="28">
        <f t="shared" ca="1" si="3"/>
        <v>45595.833333333336</v>
      </c>
      <c r="K55" s="18"/>
    </row>
    <row r="56" ht="14.25">
      <c r="B56" s="30">
        <v>4800</v>
      </c>
      <c r="C56" s="40" t="s">
        <v>165</v>
      </c>
      <c r="D56" s="29">
        <v>4</v>
      </c>
      <c r="H56">
        <f t="shared" si="4"/>
        <v>933</v>
      </c>
      <c r="I56" s="27">
        <f>H56/Availability!B$7</f>
        <v>22.214285714285715</v>
      </c>
      <c r="J56" s="28">
        <f t="shared" ca="1" si="3"/>
        <v>45596.5</v>
      </c>
      <c r="K56" s="18"/>
    </row>
    <row r="57" ht="14.25">
      <c r="B57" s="30">
        <v>4810</v>
      </c>
      <c r="C57" s="40" t="s">
        <v>166</v>
      </c>
      <c r="D57" s="29">
        <v>2</v>
      </c>
      <c r="H57">
        <f t="shared" si="4"/>
        <v>935</v>
      </c>
      <c r="I57" s="27">
        <f>H57/Availability!B$7</f>
        <v>22.261904761904763</v>
      </c>
      <c r="J57" s="28">
        <f t="shared" ca="1" si="3"/>
        <v>45596.833333333336</v>
      </c>
      <c r="K57" s="18"/>
    </row>
    <row r="58" ht="14.25">
      <c r="B58" s="30">
        <v>4820</v>
      </c>
      <c r="C58" s="40" t="s">
        <v>167</v>
      </c>
      <c r="D58" s="29">
        <v>1</v>
      </c>
      <c r="H58">
        <f t="shared" si="4"/>
        <v>936</v>
      </c>
      <c r="I58" s="27">
        <f>H58/Availability!B$7</f>
        <v>22.285714285714285</v>
      </c>
      <c r="J58" s="28">
        <f t="shared" ca="1" si="3"/>
        <v>45597</v>
      </c>
      <c r="K58" s="18"/>
    </row>
    <row r="59" ht="14.25">
      <c r="B59" s="30">
        <v>4830</v>
      </c>
      <c r="C59" s="40" t="s">
        <v>168</v>
      </c>
      <c r="D59" s="29">
        <v>2</v>
      </c>
      <c r="H59">
        <f t="shared" si="4"/>
        <v>938</v>
      </c>
      <c r="I59" s="27">
        <f>H59/Availability!B$7</f>
        <v>22.333333333333332</v>
      </c>
      <c r="J59" s="28">
        <f t="shared" ca="1" si="3"/>
        <v>45597.333333333336</v>
      </c>
      <c r="K59" s="18"/>
    </row>
    <row r="60" ht="14.25">
      <c r="B60" s="30">
        <v>4840</v>
      </c>
      <c r="C60" s="40" t="s">
        <v>169</v>
      </c>
      <c r="D60" s="29">
        <v>1</v>
      </c>
      <c r="H60">
        <f t="shared" si="4"/>
        <v>939</v>
      </c>
      <c r="I60" s="27">
        <f>H60/Availability!B$7</f>
        <v>22.357142857142858</v>
      </c>
      <c r="J60" s="28">
        <f t="shared" ca="1" si="3"/>
        <v>45597.5</v>
      </c>
      <c r="K60" s="18"/>
    </row>
    <row r="61" ht="14.25">
      <c r="B61" s="30">
        <v>4850</v>
      </c>
      <c r="C61" s="40" t="s">
        <v>170</v>
      </c>
      <c r="D61" s="29">
        <v>1</v>
      </c>
      <c r="H61">
        <f t="shared" si="4"/>
        <v>940</v>
      </c>
      <c r="I61" s="27">
        <f>H61/Availability!B$7</f>
        <v>22.38095238095238</v>
      </c>
      <c r="J61" s="28">
        <f t="shared" ca="1" si="3"/>
        <v>45597.666666666664</v>
      </c>
      <c r="K61" s="18"/>
    </row>
    <row r="62" ht="14.25">
      <c r="B62" s="30">
        <v>4860</v>
      </c>
      <c r="C62" s="40" t="s">
        <v>171</v>
      </c>
      <c r="D62" s="29">
        <v>2</v>
      </c>
      <c r="H62">
        <f t="shared" si="4"/>
        <v>942</v>
      </c>
      <c r="I62" s="27">
        <f>H62/Availability!B$7</f>
        <v>22.428571428571427</v>
      </c>
      <c r="J62" s="28">
        <f t="shared" ca="1" si="3"/>
        <v>45598</v>
      </c>
      <c r="K62" s="18"/>
    </row>
    <row r="63" ht="14.25">
      <c r="B63" s="30">
        <v>4870</v>
      </c>
      <c r="C63" s="40" t="s">
        <v>172</v>
      </c>
      <c r="D63" s="29">
        <v>10</v>
      </c>
      <c r="H63">
        <f t="shared" si="4"/>
        <v>952</v>
      </c>
      <c r="I63" s="27">
        <f>H63/Availability!B$7</f>
        <v>22.666666666666668</v>
      </c>
      <c r="J63" s="28">
        <f t="shared" ca="1" si="3"/>
        <v>45599.666666666664</v>
      </c>
      <c r="K63" s="18"/>
    </row>
    <row r="64" ht="14.25">
      <c r="B64" s="30">
        <v>4880</v>
      </c>
      <c r="C64" s="40" t="s">
        <v>173</v>
      </c>
      <c r="D64" s="29">
        <v>10</v>
      </c>
      <c r="H64">
        <f t="shared" si="4"/>
        <v>962</v>
      </c>
      <c r="I64" s="27">
        <f>H64/Availability!B$7</f>
        <v>22.904761904761905</v>
      </c>
      <c r="J64" s="28">
        <f t="shared" ca="1" si="3"/>
        <v>45601.333333333336</v>
      </c>
      <c r="K64" s="18" t="s">
        <v>174</v>
      </c>
    </row>
    <row r="65" s="31" customFormat="1" ht="14.25">
      <c r="B65" s="32">
        <v>4950</v>
      </c>
      <c r="C65" s="41" t="s">
        <v>175</v>
      </c>
      <c r="D65" s="34">
        <v>30</v>
      </c>
      <c r="H65" s="31">
        <f t="shared" si="4"/>
        <v>992</v>
      </c>
      <c r="I65" s="35">
        <f>H65/Availability!B$7</f>
        <v>23.61904761904762</v>
      </c>
      <c r="J65" s="36">
        <f t="shared" ca="1" si="3"/>
        <v>45606.333333333336</v>
      </c>
      <c r="K65" s="36">
        <f>Availability!C14</f>
        <v>45596</v>
      </c>
      <c r="L65" s="31"/>
    </row>
    <row r="66" ht="14.25"/>
    <row r="67" ht="14.25">
      <c r="C67" s="42"/>
    </row>
    <row r="68" ht="14.25">
      <c r="C68" s="40"/>
    </row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</sheetData>
  <sortState ref="A2:G65" columnSort="0">
    <sortCondition sortBy="value" descending="0" ref="B2:B65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00EE002A-0088-4B35-AAA5-00D000270074}">
            <xm:f>$K$20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J2:J20</xm:sqref>
        </x14:conditionalFormatting>
        <x14:conditionalFormatting xmlns:xm="http://schemas.microsoft.com/office/excel/2006/main">
          <x14:cfRule type="cellIs" priority="3" operator="greaterThan" id="{006E0072-00B4-4DF3-BBE5-00BA00F60047}">
            <xm:f>$K$40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J21:J40</xm:sqref>
        </x14:conditionalFormatting>
        <x14:conditionalFormatting xmlns:xm="http://schemas.microsoft.com/office/excel/2006/main">
          <x14:cfRule type="cellIs" priority="2" operator="greaterThan" id="{00CD00B6-007F-476E-B9C0-0026002600D5}">
            <xm:f>$K$65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J41:J65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3.880000000000001"/>
  <cols>
    <col customWidth="1" min="1" max="1" width="21.28125"/>
    <col customWidth="1" min="2" max="2" width="6.7109375"/>
    <col customWidth="1" min="3" max="3" width="14.57421875"/>
    <col customWidth="1" min="4" max="4" width="14.421875"/>
    <col customWidth="1" min="5" max="5" width="2.421875"/>
    <col bestFit="1" customWidth="1" min="7" max="7" width="13.28125"/>
    <col bestFit="1" customWidth="1" min="8" max="8" width="10.00390625"/>
    <col customWidth="1" min="9" max="9" width="10.00390625"/>
    <col customWidth="1" min="10" max="10" width="12.57421875"/>
    <col customWidth="1" min="11" max="11" width="15.28125"/>
    <col bestFit="1" min="12" max="12" width="10.28125"/>
  </cols>
  <sheetData>
    <row r="1" ht="14.25">
      <c r="A1" t="s">
        <v>176</v>
      </c>
      <c r="D1" t="s">
        <v>177</v>
      </c>
    </row>
    <row r="2" ht="14.25">
      <c r="D2" s="43">
        <v>1</v>
      </c>
    </row>
    <row r="3" ht="14.25">
      <c r="A3" t="s">
        <v>102</v>
      </c>
      <c r="B3" s="43">
        <v>15</v>
      </c>
      <c r="C3" t="s">
        <v>178</v>
      </c>
      <c r="D3">
        <f t="shared" ref="D3:D5" si="5">B3-D$2</f>
        <v>14</v>
      </c>
      <c r="E3" s="39"/>
    </row>
    <row r="4" ht="14.25">
      <c r="A4" t="s">
        <v>101</v>
      </c>
      <c r="B4" s="43">
        <v>15</v>
      </c>
      <c r="C4" t="s">
        <v>178</v>
      </c>
      <c r="D4" s="30">
        <f t="shared" si="5"/>
        <v>14</v>
      </c>
      <c r="E4" s="39"/>
    </row>
    <row r="5" ht="14.25">
      <c r="A5" t="s">
        <v>103</v>
      </c>
      <c r="B5" s="43">
        <v>15</v>
      </c>
      <c r="C5" t="s">
        <v>178</v>
      </c>
      <c r="D5" s="30">
        <f t="shared" si="5"/>
        <v>14</v>
      </c>
      <c r="E5" s="39"/>
    </row>
    <row r="6" ht="14.25">
      <c r="F6" s="18" t="s">
        <v>179</v>
      </c>
      <c r="G6" s="18" t="s">
        <v>180</v>
      </c>
      <c r="H6" s="18" t="s">
        <v>181</v>
      </c>
      <c r="I6" s="18" t="s">
        <v>182</v>
      </c>
      <c r="J6" s="18" t="s">
        <v>106</v>
      </c>
    </row>
    <row r="7" ht="14.25">
      <c r="A7" t="s">
        <v>183</v>
      </c>
      <c r="B7">
        <f>SUM(D3:D5)</f>
        <v>42</v>
      </c>
      <c r="C7" s="30" t="s">
        <v>178</v>
      </c>
      <c r="D7" s="39"/>
      <c r="E7" s="39"/>
      <c r="F7">
        <f>SUM('Cost estimation &amp; Schedule'!D2:D100)</f>
        <v>992</v>
      </c>
      <c r="G7" s="24">
        <f t="shared" ref="G7:G9" si="6">F7/B7</f>
        <v>23.61904761904762</v>
      </c>
      <c r="H7" s="24">
        <f>G7*D2*3</f>
        <v>70.857142857142861</v>
      </c>
      <c r="I7" s="24">
        <f t="shared" ref="I7:I9" si="7">F7+H7</f>
        <v>1062.8571428571429</v>
      </c>
      <c r="J7" s="28">
        <f t="shared" ref="J7:J9" ca="1" si="8">TODAY()+7*G7</f>
        <v>45606.333333333336</v>
      </c>
    </row>
    <row r="8" ht="14.25">
      <c r="A8" t="s">
        <v>184</v>
      </c>
      <c r="B8" s="43">
        <v>30</v>
      </c>
      <c r="C8" t="s">
        <v>178</v>
      </c>
      <c r="F8">
        <v>1080</v>
      </c>
      <c r="G8" s="30">
        <f t="shared" si="6"/>
        <v>36</v>
      </c>
      <c r="H8" s="30">
        <v>0</v>
      </c>
      <c r="I8" s="24">
        <f t="shared" si="7"/>
        <v>1080</v>
      </c>
      <c r="J8" s="28">
        <f t="shared" ca="1" si="8"/>
        <v>45693</v>
      </c>
    </row>
    <row r="9" ht="14.25">
      <c r="A9" s="30" t="s">
        <v>184</v>
      </c>
      <c r="B9" s="44">
        <v>45</v>
      </c>
      <c r="C9" s="30" t="s">
        <v>178</v>
      </c>
      <c r="D9" s="30"/>
      <c r="E9" s="30"/>
      <c r="F9" s="30">
        <v>1080</v>
      </c>
      <c r="G9" s="30">
        <f t="shared" si="6"/>
        <v>24</v>
      </c>
      <c r="H9" s="30">
        <v>0</v>
      </c>
      <c r="I9" s="24">
        <f t="shared" si="7"/>
        <v>1080</v>
      </c>
      <c r="J9" s="28">
        <f t="shared" ca="1" si="8"/>
        <v>45609</v>
      </c>
    </row>
    <row r="10" ht="14.25"/>
    <row r="11" ht="14.25">
      <c r="A11" t="s">
        <v>185</v>
      </c>
      <c r="C11" s="28">
        <v>45428</v>
      </c>
    </row>
    <row r="12" ht="14.25">
      <c r="A12" t="s">
        <v>186</v>
      </c>
      <c r="C12" s="28">
        <v>45470</v>
      </c>
    </row>
    <row r="13" ht="14.25">
      <c r="A13" t="s">
        <v>187</v>
      </c>
      <c r="C13" s="28">
        <v>45533</v>
      </c>
    </row>
    <row r="14" ht="14.25">
      <c r="A14" t="s">
        <v>188</v>
      </c>
      <c r="C14" s="28">
        <v>45596</v>
      </c>
    </row>
    <row r="15" ht="14.25">
      <c r="A15" t="s">
        <v>95</v>
      </c>
      <c r="C15" s="28">
        <v>45603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3.880000000000001"/>
  <cols>
    <col customWidth="1" min="1" max="1" width="38.140625"/>
    <col customWidth="1" min="2" max="2" width="43.28125"/>
    <col customWidth="1" min="4" max="4" width="11.140625"/>
  </cols>
  <sheetData>
    <row r="1">
      <c r="A1" s="1" t="s">
        <v>189</v>
      </c>
    </row>
    <row r="2">
      <c r="A2" s="3" t="s">
        <v>190</v>
      </c>
    </row>
    <row r="3">
      <c r="A3" s="3" t="s">
        <v>191</v>
      </c>
    </row>
    <row r="4">
      <c r="A4" s="3"/>
    </row>
    <row r="5">
      <c r="A5" s="45"/>
    </row>
    <row r="6">
      <c r="A6" s="45"/>
    </row>
    <row r="7" ht="16.5">
      <c r="A7" s="45"/>
    </row>
    <row r="8">
      <c r="A8" s="3"/>
      <c r="B8" s="46"/>
    </row>
    <row r="9">
      <c r="A9" s="3"/>
      <c r="B9" s="8"/>
    </row>
    <row r="10">
      <c r="B10" s="8"/>
    </row>
    <row r="11">
      <c r="A11" s="3"/>
      <c r="B11" s="8"/>
    </row>
    <row r="12">
      <c r="A12" s="2"/>
    </row>
    <row r="13">
      <c r="A13" s="3"/>
    </row>
    <row r="14">
      <c r="A14" s="3"/>
    </row>
    <row r="15">
      <c r="A15" s="3"/>
    </row>
    <row r="16">
      <c r="A16" s="3"/>
    </row>
    <row r="17">
      <c r="A17" s="2"/>
    </row>
    <row r="18">
      <c r="A18" s="3"/>
    </row>
    <row r="19">
      <c r="A19" s="3"/>
    </row>
    <row r="20">
      <c r="A20" s="2"/>
    </row>
    <row r="21">
      <c r="A21" s="3"/>
    </row>
    <row r="22">
      <c r="A22" s="3"/>
      <c r="B22" s="8"/>
    </row>
    <row r="23">
      <c r="A23" s="3"/>
      <c r="B23" s="8"/>
    </row>
    <row r="24">
      <c r="A24" s="3"/>
      <c r="B24" s="8"/>
    </row>
    <row r="25">
      <c r="A25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3.880000000000001"/>
  <cols>
    <col customWidth="1" min="1" max="1" width="43.28125"/>
    <col customWidth="1" min="2" max="2" width="75.00390625"/>
  </cols>
  <sheetData>
    <row r="1" ht="14.25">
      <c r="A1" t="s">
        <v>192</v>
      </c>
    </row>
    <row r="2" ht="17.25">
      <c r="A2" s="39"/>
    </row>
    <row r="3" ht="17.25">
      <c r="A3" s="39"/>
    </row>
    <row r="4" ht="17.25">
      <c r="A4" s="39"/>
    </row>
    <row r="5" ht="14.25"/>
    <row r="6" ht="14.25"/>
    <row r="11" ht="14.25"/>
    <row r="14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24" activeCellId="0" sqref="A24"/>
    </sheetView>
  </sheetViews>
  <sheetFormatPr defaultRowHeight="13.880000000000001"/>
  <cols>
    <col customWidth="1" min="1" max="1" width="71.57421875"/>
  </cols>
  <sheetData>
    <row r="1" ht="13.85">
      <c r="A1" t="s">
        <v>193</v>
      </c>
    </row>
    <row r="2" ht="13.85">
      <c r="A2" s="47" t="s">
        <v>194</v>
      </c>
    </row>
    <row r="3" ht="13.85">
      <c r="A3" t="s">
        <v>195</v>
      </c>
    </row>
    <row r="4" ht="13.85">
      <c r="A4" t="s">
        <v>196</v>
      </c>
    </row>
    <row r="5" ht="13.85"/>
    <row r="6" ht="13.85">
      <c r="A6" t="s">
        <v>197</v>
      </c>
    </row>
    <row r="7" ht="13.85">
      <c r="A7" s="47" t="s">
        <v>198</v>
      </c>
    </row>
    <row r="8" ht="13.85"/>
    <row r="9" ht="13.85">
      <c r="A9" s="47" t="s">
        <v>199</v>
      </c>
    </row>
    <row r="10" ht="13.85"/>
    <row r="11" ht="13.85">
      <c r="A11" t="s">
        <v>200</v>
      </c>
    </row>
    <row r="12" ht="13.85">
      <c r="A12" s="47" t="s">
        <v>201</v>
      </c>
    </row>
    <row r="13" ht="13.85"/>
    <row r="14" ht="13.85">
      <c r="A14" t="s">
        <v>202</v>
      </c>
    </row>
    <row r="15" ht="13.85">
      <c r="A15" s="47" t="s">
        <v>203</v>
      </c>
    </row>
    <row r="16" ht="13.85"/>
    <row r="17" ht="13.85">
      <c r="A17" t="s">
        <v>204</v>
      </c>
    </row>
    <row r="18" ht="13.85">
      <c r="A18" s="47" t="s">
        <v>205</v>
      </c>
    </row>
  </sheetData>
  <hyperlinks>
    <hyperlink r:id="rId1" ref="A2"/>
    <hyperlink r:id="rId2" ref="A7"/>
    <hyperlink r:id="rId3" ref="A9"/>
    <hyperlink r:id="rId4" ref="A12"/>
    <hyperlink r:id="rId5" ref="A15"/>
    <hyperlink r:id="rId6" ref="A18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Sprajc</dc:creator>
  <cp:lastModifiedBy>Michael Gersom Gilge</cp:lastModifiedBy>
  <cp:revision>25</cp:revision>
  <dcterms:created xsi:type="dcterms:W3CDTF">2006-09-16T00:00:00Z</dcterms:created>
  <dcterms:modified xsi:type="dcterms:W3CDTF">2024-05-29T18:43:53Z</dcterms:modified>
</cp:coreProperties>
</file>