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Calmar_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31" i="2" l="1"/>
  <c r="B30" i="2"/>
  <c r="B29" i="2"/>
  <c r="B28" i="2"/>
  <c r="B27" i="2"/>
  <c r="B26" i="2"/>
  <c r="B2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3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3" i="2"/>
  <c r="D2" i="2"/>
</calcChain>
</file>

<file path=xl/sharedStrings.xml><?xml version="1.0" encoding="utf-8"?>
<sst xmlns="http://schemas.openxmlformats.org/spreadsheetml/2006/main" count="21" uniqueCount="17">
  <si>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</si>
  <si>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</si>
  <si>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</si>
  <si>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</si>
  <si>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</si>
  <si>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</si>
  <si>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</si>
  <si>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</si>
  <si>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Min Close</t>
  </si>
  <si>
    <t>Drawdown</t>
  </si>
  <si>
    <t>Max Close</t>
  </si>
  <si>
    <t>Drawup</t>
  </si>
  <si>
    <t>Annualized Return</t>
  </si>
  <si>
    <t>Max Drawdown</t>
  </si>
  <si>
    <t>Max Drawup</t>
  </si>
  <si>
    <t>Calmar Ratio</t>
  </si>
  <si>
    <t>Two Year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</si>
</sst>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0" fontId="0" fillId="0" borderId="0" xfId="0" applyBorder="1"/>
    <xf numFmtId="2" fontId="0" fillId="0" borderId="0" xfId="0" applyNumberFormat="1"/>
    <xf numFmtId="14" fontId="0" fillId="0" borderId="0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164" fontId="16" fillId="33" borderId="11" xfId="0" applyNumberFormat="1" applyFont="1" applyFill="1" applyBorder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32</xdr:row>
      <xdr:rowOff>0</xdr:rowOff>
    </xdr:from>
    <xdr:to>
      <xdr:col>7</xdr:col>
      <xdr:colOff>161925</xdr:colOff>
      <xdr:row>39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266700</xdr:colOff>
      <xdr:row>2</xdr:row>
      <xdr:rowOff>66675</xdr:rowOff>
    </xdr:from>
    <xdr:to>
      <xdr:col>16</xdr:col>
      <xdr:colOff>171450</xdr:colOff>
      <xdr:row>9</xdr:row>
      <xdr:rowOff>76200</xdr:rowOff>
    </xdr:to>
    <xdr:pic>
      <xdr:nvPicPr>
        <xdr:cNvPr id="5" name="Picture 4" descr="Portfolio Allocation and Pair Trading Strategy using Pyth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447675"/>
          <a:ext cx="478155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tabSelected="1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1.140625" bestFit="1" customWidth="1"/>
    <col min="3" max="3" width="20.42578125" bestFit="1" customWidth="1"/>
    <col min="4" max="4" width="13.28515625" bestFit="1" customWidth="1"/>
    <col min="5" max="5" width="21.7109375" bestFit="1" customWidth="1"/>
    <col min="6" max="6" width="13.140625" customWidth="1"/>
  </cols>
  <sheetData>
    <row r="1" spans="1:7" x14ac:dyDescent="0.25">
      <c r="A1" s="3" t="s">
        <v>0</v>
      </c>
      <c r="B1" s="3" t="s">
        <v>5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7" x14ac:dyDescent="0.25">
      <c r="A2" s="1">
        <v>44287</v>
      </c>
      <c r="B2" s="7">
        <v>74.550003000000004</v>
      </c>
      <c r="C2" s="2"/>
      <c r="D2" s="7">
        <f>B2</f>
        <v>74.550003000000004</v>
      </c>
      <c r="F2" s="7">
        <f>B2</f>
        <v>74.550003000000004</v>
      </c>
    </row>
    <row r="3" spans="1:7" x14ac:dyDescent="0.25">
      <c r="A3" s="1">
        <v>44317</v>
      </c>
      <c r="B3" s="7">
        <v>93.769997000000004</v>
      </c>
      <c r="C3" s="2">
        <f>(B3-B2)/B2</f>
        <v>0.25781345709670861</v>
      </c>
      <c r="D3" s="7">
        <f>IF(B3&gt;D2,B3, D2)</f>
        <v>93.769997000000004</v>
      </c>
      <c r="E3" s="2">
        <f>+(B3-D3)/D3</f>
        <v>0</v>
      </c>
      <c r="F3" s="7">
        <f>IF(B3&lt;F2,B3, F2)</f>
        <v>74.550003000000004</v>
      </c>
      <c r="G3" s="2">
        <f>+(B3-F3)/F3</f>
        <v>0.25781345709670861</v>
      </c>
    </row>
    <row r="4" spans="1:7" x14ac:dyDescent="0.25">
      <c r="A4" s="1">
        <v>44348</v>
      </c>
      <c r="B4" s="7">
        <v>89.980002999999996</v>
      </c>
      <c r="C4" s="2">
        <f t="shared" ref="C4:C23" si="0">(B4-B3)/B3</f>
        <v>-4.0417981457331248E-2</v>
      </c>
      <c r="D4" s="7">
        <f t="shared" ref="D4:D23" si="1">IF(B4&gt;D3,B4, D3)</f>
        <v>93.769997000000004</v>
      </c>
      <c r="E4" s="2">
        <f t="shared" ref="E4:E23" si="2">+(B4-D4)/D4</f>
        <v>-4.0417981457331248E-2</v>
      </c>
      <c r="F4" s="7">
        <f t="shared" ref="F4:F23" si="3">IF(B4&lt;F3,B4, F3)</f>
        <v>74.550003000000004</v>
      </c>
      <c r="G4" s="2">
        <f t="shared" ref="G4:G23" si="4">+(B4-F4)/F4</f>
        <v>0.20697517611099214</v>
      </c>
    </row>
    <row r="5" spans="1:7" x14ac:dyDescent="0.25">
      <c r="A5" s="1">
        <v>44378</v>
      </c>
      <c r="B5" s="7">
        <v>76.980002999999996</v>
      </c>
      <c r="C5" s="2">
        <f t="shared" si="0"/>
        <v>-0.14447654552756573</v>
      </c>
      <c r="D5" s="7">
        <f t="shared" si="1"/>
        <v>93.769997000000004</v>
      </c>
      <c r="E5" s="2">
        <f t="shared" si="2"/>
        <v>-0.17905507664674455</v>
      </c>
      <c r="F5" s="7">
        <f t="shared" si="3"/>
        <v>74.550003000000004</v>
      </c>
      <c r="G5" s="2">
        <f t="shared" si="4"/>
        <v>3.2595572128950721E-2</v>
      </c>
    </row>
    <row r="6" spans="1:7" x14ac:dyDescent="0.25">
      <c r="A6" s="1">
        <v>44409</v>
      </c>
      <c r="B6" s="7">
        <v>82.050003000000004</v>
      </c>
      <c r="C6" s="2">
        <f t="shared" si="0"/>
        <v>6.5861260098937738E-2</v>
      </c>
      <c r="D6" s="7">
        <f t="shared" si="1"/>
        <v>93.769997000000004</v>
      </c>
      <c r="E6" s="2">
        <f t="shared" si="2"/>
        <v>-0.12498660952287328</v>
      </c>
      <c r="F6" s="7">
        <f t="shared" si="3"/>
        <v>74.550003000000004</v>
      </c>
      <c r="G6" s="2">
        <f t="shared" si="4"/>
        <v>0.10060361768194696</v>
      </c>
    </row>
    <row r="7" spans="1:7" x14ac:dyDescent="0.25">
      <c r="A7" s="1">
        <v>44440</v>
      </c>
      <c r="B7" s="7">
        <v>75.550003000000004</v>
      </c>
      <c r="C7" s="2">
        <f t="shared" si="0"/>
        <v>-7.9219984915783609E-2</v>
      </c>
      <c r="D7" s="7">
        <f t="shared" si="1"/>
        <v>93.769997000000004</v>
      </c>
      <c r="E7" s="2">
        <f t="shared" si="2"/>
        <v>-0.19430515711757992</v>
      </c>
      <c r="F7" s="7">
        <f t="shared" si="3"/>
        <v>74.550003000000004</v>
      </c>
      <c r="G7" s="2">
        <f t="shared" si="4"/>
        <v>1.3413815690926263E-2</v>
      </c>
    </row>
    <row r="8" spans="1:7" x14ac:dyDescent="0.25">
      <c r="A8" s="1">
        <v>44470</v>
      </c>
      <c r="B8" s="7">
        <v>84.019997000000004</v>
      </c>
      <c r="C8" s="2">
        <f t="shared" si="0"/>
        <v>0.11211110077652808</v>
      </c>
      <c r="D8" s="7">
        <f t="shared" si="1"/>
        <v>93.769997000000004</v>
      </c>
      <c r="E8" s="2">
        <f t="shared" si="2"/>
        <v>-0.10397782139205998</v>
      </c>
      <c r="F8" s="7">
        <f t="shared" si="3"/>
        <v>74.550003000000004</v>
      </c>
      <c r="G8" s="2">
        <f t="shared" si="4"/>
        <v>0.12702875411017756</v>
      </c>
    </row>
    <row r="9" spans="1:7" x14ac:dyDescent="0.25">
      <c r="A9" s="1">
        <v>44501</v>
      </c>
      <c r="B9" s="7">
        <v>126.099998</v>
      </c>
      <c r="C9" s="2">
        <f t="shared" si="0"/>
        <v>0.50083316475243378</v>
      </c>
      <c r="D9" s="7">
        <f t="shared" si="1"/>
        <v>126.099998</v>
      </c>
      <c r="E9" s="2">
        <f t="shared" si="2"/>
        <v>0</v>
      </c>
      <c r="F9" s="7">
        <f t="shared" si="3"/>
        <v>74.550003000000004</v>
      </c>
      <c r="G9" s="2">
        <f t="shared" si="4"/>
        <v>0.69148213179817031</v>
      </c>
    </row>
    <row r="10" spans="1:7" x14ac:dyDescent="0.25">
      <c r="A10" s="1">
        <v>44531</v>
      </c>
      <c r="B10" s="7">
        <v>103.160004</v>
      </c>
      <c r="C10" s="2">
        <f t="shared" si="0"/>
        <v>-0.18191906712004863</v>
      </c>
      <c r="D10" s="7">
        <f t="shared" si="1"/>
        <v>126.099998</v>
      </c>
      <c r="E10" s="2">
        <f t="shared" si="2"/>
        <v>-0.18191906712004863</v>
      </c>
      <c r="F10" s="7">
        <f t="shared" si="3"/>
        <v>74.550003000000004</v>
      </c>
      <c r="G10" s="2">
        <f t="shared" si="4"/>
        <v>0.38376928033121604</v>
      </c>
    </row>
    <row r="11" spans="1:7" x14ac:dyDescent="0.25">
      <c r="A11" s="1">
        <v>44562</v>
      </c>
      <c r="B11" s="7">
        <v>65.860000999999997</v>
      </c>
      <c r="C11" s="2">
        <f t="shared" si="0"/>
        <v>-0.36157426864776004</v>
      </c>
      <c r="D11" s="7">
        <f t="shared" si="1"/>
        <v>126.099998</v>
      </c>
      <c r="E11" s="2">
        <f t="shared" si="2"/>
        <v>-0.47771608212079436</v>
      </c>
      <c r="F11" s="7">
        <f t="shared" si="3"/>
        <v>65.860000999999997</v>
      </c>
      <c r="G11" s="2">
        <f t="shared" si="4"/>
        <v>0</v>
      </c>
    </row>
    <row r="12" spans="1:7" x14ac:dyDescent="0.25">
      <c r="A12" s="1">
        <v>44593</v>
      </c>
      <c r="B12" s="7">
        <v>51.57</v>
      </c>
      <c r="C12" s="2">
        <f t="shared" si="0"/>
        <v>-0.21697541425788922</v>
      </c>
      <c r="D12" s="7">
        <f t="shared" si="1"/>
        <v>126.099998</v>
      </c>
      <c r="E12" s="2">
        <f t="shared" si="2"/>
        <v>-0.59103885156286839</v>
      </c>
      <c r="F12" s="7">
        <f t="shared" si="3"/>
        <v>51.57</v>
      </c>
      <c r="G12" s="2">
        <f t="shared" si="4"/>
        <v>0</v>
      </c>
    </row>
    <row r="13" spans="1:7" x14ac:dyDescent="0.25">
      <c r="A13" s="1">
        <v>44621</v>
      </c>
      <c r="B13" s="7">
        <v>46.240001999999997</v>
      </c>
      <c r="C13" s="2">
        <f t="shared" si="0"/>
        <v>-0.10335462478184998</v>
      </c>
      <c r="D13" s="7">
        <f t="shared" si="1"/>
        <v>126.099998</v>
      </c>
      <c r="E13" s="2">
        <f t="shared" si="2"/>
        <v>-0.63330687760994253</v>
      </c>
      <c r="F13" s="7">
        <f t="shared" si="3"/>
        <v>46.240001999999997</v>
      </c>
      <c r="G13" s="2">
        <f t="shared" si="4"/>
        <v>0</v>
      </c>
    </row>
    <row r="14" spans="1:7" x14ac:dyDescent="0.25">
      <c r="A14" s="1">
        <v>44652</v>
      </c>
      <c r="B14" s="7">
        <v>30.65</v>
      </c>
      <c r="C14" s="2">
        <f t="shared" si="0"/>
        <v>-0.33715400790856365</v>
      </c>
      <c r="D14" s="7">
        <f t="shared" si="1"/>
        <v>126.099998</v>
      </c>
      <c r="E14" s="2">
        <f t="shared" si="2"/>
        <v>-0.75693893349625585</v>
      </c>
      <c r="F14" s="7">
        <f t="shared" si="3"/>
        <v>30.65</v>
      </c>
      <c r="G14" s="2">
        <f t="shared" si="4"/>
        <v>0</v>
      </c>
    </row>
    <row r="15" spans="1:7" x14ac:dyDescent="0.25">
      <c r="A15" s="1">
        <v>44682</v>
      </c>
      <c r="B15" s="7">
        <v>29.940000999999999</v>
      </c>
      <c r="C15" s="2">
        <f t="shared" si="0"/>
        <v>-2.3164730831973894E-2</v>
      </c>
      <c r="D15" s="7">
        <f t="shared" si="1"/>
        <v>126.099998</v>
      </c>
      <c r="E15" s="2">
        <f t="shared" si="2"/>
        <v>-0.76256937767754762</v>
      </c>
      <c r="F15" s="7">
        <f t="shared" si="3"/>
        <v>29.940000999999999</v>
      </c>
      <c r="G15" s="2">
        <f t="shared" si="4"/>
        <v>0</v>
      </c>
    </row>
    <row r="16" spans="1:7" x14ac:dyDescent="0.25">
      <c r="A16" s="1">
        <v>44713</v>
      </c>
      <c r="B16" s="7">
        <v>32.860000999999997</v>
      </c>
      <c r="C16" s="2">
        <f t="shared" si="0"/>
        <v>9.7528386856099242E-2</v>
      </c>
      <c r="D16" s="7">
        <f t="shared" si="1"/>
        <v>126.099998</v>
      </c>
      <c r="E16" s="2">
        <f t="shared" si="2"/>
        <v>-0.73941315209219916</v>
      </c>
      <c r="F16" s="7">
        <f t="shared" si="3"/>
        <v>29.940000999999999</v>
      </c>
      <c r="G16" s="2">
        <f t="shared" si="4"/>
        <v>9.7528386856099242E-2</v>
      </c>
    </row>
    <row r="17" spans="1:7" x14ac:dyDescent="0.25">
      <c r="A17" s="1">
        <v>44743</v>
      </c>
      <c r="B17" s="7">
        <v>42.93</v>
      </c>
      <c r="C17" s="2">
        <f t="shared" si="0"/>
        <v>0.30645157314511351</v>
      </c>
      <c r="D17" s="7">
        <f t="shared" si="1"/>
        <v>126.099998</v>
      </c>
      <c r="E17" s="2">
        <f t="shared" si="2"/>
        <v>-0.65955590260992703</v>
      </c>
      <c r="F17" s="7">
        <f t="shared" si="3"/>
        <v>29.940000999999999</v>
      </c>
      <c r="G17" s="2">
        <f t="shared" si="4"/>
        <v>0.43386768757956962</v>
      </c>
    </row>
    <row r="18" spans="1:7" x14ac:dyDescent="0.25">
      <c r="A18" s="1">
        <v>44774</v>
      </c>
      <c r="B18" s="7">
        <v>39.110000999999997</v>
      </c>
      <c r="C18" s="2">
        <f t="shared" si="0"/>
        <v>-8.8982040531097206E-2</v>
      </c>
      <c r="D18" s="7">
        <f t="shared" si="1"/>
        <v>126.099998</v>
      </c>
      <c r="E18" s="2">
        <f t="shared" si="2"/>
        <v>-0.68984931308246333</v>
      </c>
      <c r="F18" s="7">
        <f t="shared" si="3"/>
        <v>29.940000999999999</v>
      </c>
      <c r="G18" s="2">
        <f t="shared" si="4"/>
        <v>0.30627921488713372</v>
      </c>
    </row>
    <row r="19" spans="1:7" x14ac:dyDescent="0.25">
      <c r="A19" s="1">
        <v>44805</v>
      </c>
      <c r="B19" s="7">
        <v>35.840000000000003</v>
      </c>
      <c r="C19" s="2">
        <f t="shared" si="0"/>
        <v>-8.361035326999848E-2</v>
      </c>
      <c r="D19" s="7">
        <f t="shared" si="1"/>
        <v>126.099998</v>
      </c>
      <c r="E19" s="2">
        <f t="shared" si="2"/>
        <v>-0.71578112158257134</v>
      </c>
      <c r="F19" s="7">
        <f t="shared" si="3"/>
        <v>29.940000999999999</v>
      </c>
      <c r="G19" s="2">
        <f t="shared" si="4"/>
        <v>0.19706074826116421</v>
      </c>
    </row>
    <row r="20" spans="1:7" x14ac:dyDescent="0.25">
      <c r="A20" s="1">
        <v>44835</v>
      </c>
      <c r="B20" s="7">
        <v>44.740001999999997</v>
      </c>
      <c r="C20" s="2">
        <f t="shared" si="0"/>
        <v>0.24832594866071409</v>
      </c>
      <c r="D20" s="7">
        <f t="shared" si="1"/>
        <v>126.099998</v>
      </c>
      <c r="E20" s="2">
        <f t="shared" si="2"/>
        <v>-0.64520219897227904</v>
      </c>
      <c r="F20" s="7">
        <f t="shared" si="3"/>
        <v>29.940000999999999</v>
      </c>
      <c r="G20" s="2">
        <f t="shared" si="4"/>
        <v>0.49432199417762207</v>
      </c>
    </row>
    <row r="21" spans="1:7" x14ac:dyDescent="0.25">
      <c r="A21" s="1">
        <v>44866</v>
      </c>
      <c r="B21" s="7">
        <v>31.77</v>
      </c>
      <c r="C21" s="2">
        <f t="shared" si="0"/>
        <v>-0.28989721547173819</v>
      </c>
      <c r="D21" s="7">
        <f t="shared" si="1"/>
        <v>126.099998</v>
      </c>
      <c r="E21" s="2">
        <f t="shared" si="2"/>
        <v>-0.74805709354571126</v>
      </c>
      <c r="F21" s="7">
        <f t="shared" si="3"/>
        <v>29.940000999999999</v>
      </c>
      <c r="G21" s="2">
        <f t="shared" si="4"/>
        <v>6.1122209047354437E-2</v>
      </c>
    </row>
    <row r="22" spans="1:7" x14ac:dyDescent="0.25">
      <c r="A22" s="1">
        <v>44896</v>
      </c>
      <c r="B22" s="7">
        <v>28.459999</v>
      </c>
      <c r="C22" s="2">
        <f t="shared" si="0"/>
        <v>-0.10418637079005351</v>
      </c>
      <c r="D22" s="7">
        <f t="shared" si="1"/>
        <v>126.099998</v>
      </c>
      <c r="E22" s="2">
        <f t="shared" si="2"/>
        <v>-0.7743061106154816</v>
      </c>
      <c r="F22" s="7">
        <f t="shared" si="3"/>
        <v>28.459999</v>
      </c>
      <c r="G22" s="2">
        <f t="shared" si="4"/>
        <v>0</v>
      </c>
    </row>
    <row r="23" spans="1:7" x14ac:dyDescent="0.25">
      <c r="A23" s="1">
        <v>44927</v>
      </c>
      <c r="B23" s="7">
        <v>33.409999999999997</v>
      </c>
      <c r="C23" s="2">
        <f t="shared" si="0"/>
        <v>0.17392836169811521</v>
      </c>
      <c r="D23" s="7">
        <f t="shared" si="1"/>
        <v>126.099998</v>
      </c>
      <c r="E23" s="2">
        <f t="shared" si="2"/>
        <v>-0.73505154218955659</v>
      </c>
      <c r="F23" s="7">
        <f t="shared" si="3"/>
        <v>28.459999</v>
      </c>
      <c r="G23" s="2">
        <f t="shared" si="4"/>
        <v>0.17392836169811521</v>
      </c>
    </row>
    <row r="24" spans="1:7" x14ac:dyDescent="0.25">
      <c r="A24" s="1"/>
      <c r="C24" s="2"/>
    </row>
    <row r="25" spans="1:7" x14ac:dyDescent="0.25">
      <c r="A25" s="4" t="s">
        <v>1</v>
      </c>
      <c r="B25" s="9">
        <f>B2</f>
        <v>74.550003000000004</v>
      </c>
      <c r="C25" s="14"/>
    </row>
    <row r="26" spans="1:7" x14ac:dyDescent="0.25">
      <c r="A26" s="8" t="s">
        <v>4</v>
      </c>
      <c r="B26" s="10">
        <f>B23</f>
        <v>33.409999999999997</v>
      </c>
      <c r="C26" s="2"/>
    </row>
    <row r="27" spans="1:7" x14ac:dyDescent="0.25">
      <c r="A27" s="8" t="s">
        <v>16</v>
      </c>
      <c r="B27" s="11">
        <f>B26/B25-1</f>
        <v>-0.55184441776615367</v>
      </c>
      <c r="C27" s="2"/>
    </row>
    <row r="28" spans="1:7" x14ac:dyDescent="0.25">
      <c r="A28" s="8" t="s">
        <v>12</v>
      </c>
      <c r="B28" s="11">
        <f>(1+B27)^(252/756)-1</f>
        <v>-0.23473896032532771</v>
      </c>
      <c r="C28" s="2"/>
    </row>
    <row r="29" spans="1:7" x14ac:dyDescent="0.25">
      <c r="A29" s="6" t="s">
        <v>13</v>
      </c>
      <c r="B29" s="11">
        <f>MIN(E3:E23)</f>
        <v>-0.7743061106154816</v>
      </c>
      <c r="C29" s="2"/>
    </row>
    <row r="30" spans="1:7" x14ac:dyDescent="0.25">
      <c r="A30" s="6" t="s">
        <v>14</v>
      </c>
      <c r="B30" s="12">
        <f>MAX(G3:G23)</f>
        <v>0.69148213179817031</v>
      </c>
      <c r="C30" s="2"/>
    </row>
    <row r="31" spans="1:7" x14ac:dyDescent="0.25">
      <c r="A31" s="5" t="s">
        <v>15</v>
      </c>
      <c r="B31" s="13">
        <f>B28/ABS(B29)</f>
        <v>-0.30316041305516506</v>
      </c>
      <c r="C31" s="2"/>
    </row>
    <row r="32" spans="1:7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  <c r="C266" s="2"/>
    </row>
    <row r="267" spans="1:3" x14ac:dyDescent="0.25">
      <c r="A267" s="1"/>
      <c r="C267" s="2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Calmar_Ratio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2023-07-25T01:42:58Z</dcterms:modified>
</cp:coreProperties>
</file>