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0" yWindow="0" windowWidth="28800" windowHeight="12330" activeTab="2"/>
  </bookViews>
  <sheets>
    <sheet name="DATA" sheetId="2" r:id="rId1"/>
    <sheet name="FORECAST" sheetId="1" r:id="rId2"/>
    <sheet name="PLO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3" l="1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J49" i="3"/>
  <c r="H46" i="3"/>
  <c r="J39" i="3"/>
  <c r="H36" i="3"/>
  <c r="J19" i="3"/>
  <c r="H16" i="3"/>
  <c r="I49" i="3"/>
  <c r="G46" i="3"/>
  <c r="I39" i="3"/>
  <c r="G36" i="3"/>
  <c r="I29" i="3"/>
  <c r="G26" i="3"/>
  <c r="I19" i="3"/>
  <c r="G16" i="3"/>
  <c r="I9" i="3"/>
  <c r="G6" i="3"/>
  <c r="H49" i="3"/>
  <c r="J42" i="3"/>
  <c r="H39" i="3"/>
  <c r="J32" i="3"/>
  <c r="H29" i="3"/>
  <c r="G49" i="3"/>
  <c r="I42" i="3"/>
  <c r="G39" i="3"/>
  <c r="I32" i="3"/>
  <c r="G29" i="3"/>
  <c r="I22" i="3"/>
  <c r="G19" i="3"/>
  <c r="I12" i="3"/>
  <c r="G9" i="3"/>
  <c r="I2" i="3"/>
  <c r="J5" i="3"/>
  <c r="H2" i="3"/>
  <c r="I45" i="3"/>
  <c r="G42" i="3"/>
  <c r="G2" i="3"/>
  <c r="I18" i="3"/>
  <c r="I8" i="3"/>
  <c r="J45" i="3"/>
  <c r="H42" i="3"/>
  <c r="J35" i="3"/>
  <c r="H32" i="3"/>
  <c r="J25" i="3"/>
  <c r="H22" i="3"/>
  <c r="J15" i="3"/>
  <c r="H12" i="3"/>
  <c r="I35" i="3"/>
  <c r="G32" i="3"/>
  <c r="I25" i="3"/>
  <c r="G22" i="3"/>
  <c r="I15" i="3"/>
  <c r="G12" i="3"/>
  <c r="G25" i="3"/>
  <c r="I5" i="3"/>
  <c r="G15" i="3"/>
  <c r="G5" i="3"/>
  <c r="J48" i="3"/>
  <c r="H45" i="3"/>
  <c r="J38" i="3"/>
  <c r="H35" i="3"/>
  <c r="J28" i="3"/>
  <c r="H25" i="3"/>
  <c r="J18" i="3"/>
  <c r="H15" i="3"/>
  <c r="J8" i="3"/>
  <c r="H5" i="3"/>
  <c r="I48" i="3"/>
  <c r="G45" i="3"/>
  <c r="I38" i="3"/>
  <c r="G35" i="3"/>
  <c r="I28" i="3"/>
  <c r="H48" i="3"/>
  <c r="J41" i="3"/>
  <c r="H38" i="3"/>
  <c r="J31" i="3"/>
  <c r="H28" i="3"/>
  <c r="J21" i="3"/>
  <c r="H18" i="3"/>
  <c r="J11" i="3"/>
  <c r="H8" i="3"/>
  <c r="J33" i="3"/>
  <c r="J23" i="3"/>
  <c r="H20" i="3"/>
  <c r="J13" i="3"/>
  <c r="H10" i="3"/>
  <c r="H43" i="3"/>
  <c r="J36" i="3"/>
  <c r="H33" i="3"/>
  <c r="G48" i="3"/>
  <c r="I41" i="3"/>
  <c r="G38" i="3"/>
  <c r="I31" i="3"/>
  <c r="G28" i="3"/>
  <c r="I21" i="3"/>
  <c r="G18" i="3"/>
  <c r="I11" i="3"/>
  <c r="G8" i="3"/>
  <c r="G7" i="3"/>
  <c r="J43" i="3"/>
  <c r="G10" i="3"/>
  <c r="I3" i="3"/>
  <c r="J46" i="3"/>
  <c r="J44" i="3"/>
  <c r="H41" i="3"/>
  <c r="J34" i="3"/>
  <c r="H31" i="3"/>
  <c r="J24" i="3"/>
  <c r="H21" i="3"/>
  <c r="J14" i="3"/>
  <c r="H11" i="3"/>
  <c r="J4" i="3"/>
  <c r="I44" i="3"/>
  <c r="G41" i="3"/>
  <c r="I34" i="3"/>
  <c r="G31" i="3"/>
  <c r="I24" i="3"/>
  <c r="G21" i="3"/>
  <c r="I14" i="3"/>
  <c r="G11" i="3"/>
  <c r="I4" i="3"/>
  <c r="J7" i="3"/>
  <c r="H4" i="3"/>
  <c r="G4" i="3"/>
  <c r="J10" i="3"/>
  <c r="H7" i="3"/>
  <c r="I23" i="3"/>
  <c r="J26" i="3"/>
  <c r="H13" i="3"/>
  <c r="H3" i="3"/>
  <c r="J9" i="3"/>
  <c r="H19" i="3"/>
  <c r="J12" i="3"/>
  <c r="J47" i="3"/>
  <c r="H44" i="3"/>
  <c r="J37" i="3"/>
  <c r="H34" i="3"/>
  <c r="J27" i="3"/>
  <c r="H24" i="3"/>
  <c r="J17" i="3"/>
  <c r="H14" i="3"/>
  <c r="I10" i="3"/>
  <c r="H40" i="3"/>
  <c r="H30" i="3"/>
  <c r="G20" i="3"/>
  <c r="I13" i="3"/>
  <c r="I47" i="3"/>
  <c r="G44" i="3"/>
  <c r="I37" i="3"/>
  <c r="G34" i="3"/>
  <c r="I27" i="3"/>
  <c r="G24" i="3"/>
  <c r="I17" i="3"/>
  <c r="G14" i="3"/>
  <c r="I7" i="3"/>
  <c r="I20" i="3"/>
  <c r="G40" i="3"/>
  <c r="I33" i="3"/>
  <c r="G30" i="3"/>
  <c r="J16" i="3"/>
  <c r="J6" i="3"/>
  <c r="H6" i="3"/>
  <c r="J22" i="3"/>
  <c r="J2" i="3"/>
  <c r="H47" i="3"/>
  <c r="J40" i="3"/>
  <c r="H37" i="3"/>
  <c r="J30" i="3"/>
  <c r="H27" i="3"/>
  <c r="J20" i="3"/>
  <c r="H17" i="3"/>
  <c r="J3" i="3"/>
  <c r="G47" i="3"/>
  <c r="I40" i="3"/>
  <c r="G37" i="3"/>
  <c r="I30" i="3"/>
  <c r="G27" i="3"/>
  <c r="G17" i="3"/>
  <c r="I43" i="3"/>
  <c r="H23" i="3"/>
  <c r="I46" i="3"/>
  <c r="G43" i="3"/>
  <c r="I36" i="3"/>
  <c r="G33" i="3"/>
  <c r="I26" i="3"/>
  <c r="G23" i="3"/>
  <c r="I16" i="3"/>
  <c r="G13" i="3"/>
  <c r="I6" i="3"/>
  <c r="G3" i="3"/>
  <c r="J29" i="3"/>
  <c r="H26" i="3"/>
  <c r="H9" i="3"/>
  <c r="R10" i="1" l="1"/>
  <c r="R9" i="1"/>
  <c r="R8" i="1"/>
  <c r="R7" i="1"/>
  <c r="R6" i="1"/>
  <c r="R5" i="1"/>
  <c r="R4" i="1"/>
  <c r="R3" i="1"/>
  <c r="Q10" i="1"/>
  <c r="Q9" i="1"/>
  <c r="Q8" i="1"/>
  <c r="Q7" i="1"/>
  <c r="Q6" i="1"/>
  <c r="Q5" i="1"/>
  <c r="Q4" i="1"/>
  <c r="P10" i="1"/>
  <c r="P9" i="1"/>
  <c r="P8" i="1"/>
  <c r="P7" i="1"/>
  <c r="P6" i="1"/>
  <c r="P5" i="1"/>
  <c r="P4" i="1"/>
  <c r="O8" i="1"/>
  <c r="O10" i="1"/>
  <c r="O9" i="1"/>
  <c r="O7" i="1"/>
  <c r="O6" i="1"/>
  <c r="O5" i="1"/>
  <c r="O4" i="1"/>
  <c r="Q3" i="1"/>
  <c r="P3" i="1"/>
  <c r="O3" i="1"/>
  <c r="N10" i="1"/>
  <c r="N9" i="1"/>
  <c r="N8" i="1"/>
  <c r="N7" i="1"/>
  <c r="N6" i="1"/>
  <c r="N5" i="1"/>
  <c r="N4" i="1"/>
  <c r="N3" i="1"/>
  <c r="M10" i="1"/>
  <c r="M9" i="1"/>
  <c r="M8" i="1"/>
  <c r="M7" i="1"/>
  <c r="M6" i="1"/>
  <c r="M5" i="1"/>
  <c r="M4" i="1"/>
  <c r="M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J5" i="1"/>
  <c r="J25" i="1"/>
  <c r="J45" i="1"/>
  <c r="J6" i="1"/>
  <c r="J26" i="1"/>
  <c r="J46" i="1"/>
  <c r="J8" i="1"/>
  <c r="J48" i="1"/>
  <c r="J29" i="1"/>
  <c r="J30" i="1"/>
  <c r="J50" i="1"/>
  <c r="J31" i="1"/>
  <c r="J12" i="1"/>
  <c r="J33" i="1"/>
  <c r="J34" i="1"/>
  <c r="J18" i="1"/>
  <c r="J39" i="1"/>
  <c r="J41" i="1"/>
  <c r="J44" i="1"/>
  <c r="J7" i="1"/>
  <c r="J27" i="1"/>
  <c r="J47" i="1"/>
  <c r="J28" i="1"/>
  <c r="J9" i="1"/>
  <c r="J49" i="1"/>
  <c r="J10" i="1"/>
  <c r="J11" i="1"/>
  <c r="J32" i="1"/>
  <c r="J13" i="1"/>
  <c r="J14" i="1"/>
  <c r="J37" i="1"/>
  <c r="J19" i="1"/>
  <c r="J21" i="1"/>
  <c r="J43" i="1"/>
  <c r="J15" i="1"/>
  <c r="J35" i="1"/>
  <c r="J36" i="1"/>
  <c r="J38" i="1"/>
  <c r="J40" i="1"/>
  <c r="J42" i="1"/>
  <c r="J24" i="1"/>
  <c r="J16" i="1"/>
  <c r="J23" i="1"/>
  <c r="J17" i="1"/>
  <c r="J20" i="1"/>
  <c r="J22" i="1"/>
  <c r="J4" i="1"/>
  <c r="J3" i="1"/>
  <c r="I12" i="1"/>
  <c r="I32" i="1"/>
  <c r="I13" i="1"/>
  <c r="I33" i="1"/>
  <c r="I14" i="1"/>
  <c r="I16" i="1"/>
  <c r="I36" i="1"/>
  <c r="I17" i="1"/>
  <c r="I37" i="1"/>
  <c r="I40" i="1"/>
  <c r="I41" i="1"/>
  <c r="I42" i="1"/>
  <c r="I4" i="1"/>
  <c r="I5" i="1"/>
  <c r="I45" i="1"/>
  <c r="I26" i="1"/>
  <c r="I7" i="1"/>
  <c r="I8" i="1"/>
  <c r="I29" i="1"/>
  <c r="I50" i="1"/>
  <c r="I11" i="1"/>
  <c r="I35" i="1"/>
  <c r="I18" i="1"/>
  <c r="I38" i="1"/>
  <c r="I19" i="1"/>
  <c r="I39" i="1"/>
  <c r="I20" i="1"/>
  <c r="I21" i="1"/>
  <c r="I22" i="1"/>
  <c r="I43" i="1"/>
  <c r="I24" i="1"/>
  <c r="I44" i="1"/>
  <c r="I25" i="1"/>
  <c r="I6" i="1"/>
  <c r="I46" i="1"/>
  <c r="I27" i="1"/>
  <c r="I47" i="1"/>
  <c r="I28" i="1"/>
  <c r="I9" i="1"/>
  <c r="I10" i="1"/>
  <c r="I34" i="1"/>
  <c r="I23" i="1"/>
  <c r="I48" i="1"/>
  <c r="I49" i="1"/>
  <c r="I30" i="1"/>
  <c r="I31" i="1"/>
  <c r="I15" i="1"/>
  <c r="I3" i="1"/>
  <c r="G4" i="1"/>
  <c r="G24" i="1"/>
  <c r="G44" i="1"/>
  <c r="G5" i="1"/>
  <c r="G25" i="1"/>
  <c r="G45" i="1"/>
  <c r="G6" i="1"/>
  <c r="G26" i="1"/>
  <c r="G46" i="1"/>
  <c r="G29" i="1"/>
  <c r="G30" i="1"/>
  <c r="G31" i="1"/>
  <c r="G32" i="1"/>
  <c r="G13" i="1"/>
  <c r="G36" i="1"/>
  <c r="G18" i="1"/>
  <c r="G40" i="1"/>
  <c r="G7" i="1"/>
  <c r="G27" i="1"/>
  <c r="G47" i="1"/>
  <c r="G8" i="1"/>
  <c r="G28" i="1"/>
  <c r="G48" i="1"/>
  <c r="G9" i="1"/>
  <c r="G49" i="1"/>
  <c r="G10" i="1"/>
  <c r="G50" i="1"/>
  <c r="G11" i="1"/>
  <c r="G12" i="1"/>
  <c r="G33" i="1"/>
  <c r="G17" i="1"/>
  <c r="G21" i="1"/>
  <c r="G43" i="1"/>
  <c r="G14" i="1"/>
  <c r="G34" i="1"/>
  <c r="G35" i="1"/>
  <c r="G16" i="1"/>
  <c r="G37" i="1"/>
  <c r="G38" i="1"/>
  <c r="G20" i="1"/>
  <c r="G22" i="1"/>
  <c r="G15" i="1"/>
  <c r="G39" i="1"/>
  <c r="G41" i="1"/>
  <c r="G23" i="1"/>
  <c r="G19" i="1"/>
  <c r="G42" i="1"/>
  <c r="G3" i="1"/>
  <c r="H4" i="1"/>
  <c r="H24" i="1"/>
  <c r="H44" i="1"/>
  <c r="H26" i="1"/>
  <c r="H46" i="1"/>
  <c r="H7" i="1"/>
  <c r="H47" i="1"/>
  <c r="H8" i="1"/>
  <c r="H48" i="1"/>
  <c r="H9" i="1"/>
  <c r="H29" i="1"/>
  <c r="H10" i="1"/>
  <c r="H50" i="1"/>
  <c r="H11" i="1"/>
  <c r="H12" i="1"/>
  <c r="H33" i="1"/>
  <c r="H14" i="1"/>
  <c r="H16" i="1"/>
  <c r="H37" i="1"/>
  <c r="H39" i="1"/>
  <c r="H41" i="1"/>
  <c r="H23" i="1"/>
  <c r="H5" i="1"/>
  <c r="H25" i="1"/>
  <c r="H45" i="1"/>
  <c r="H6" i="1"/>
  <c r="H27" i="1"/>
  <c r="H28" i="1"/>
  <c r="H49" i="1"/>
  <c r="H30" i="1"/>
  <c r="H31" i="1"/>
  <c r="H32" i="1"/>
  <c r="H13" i="1"/>
  <c r="H34" i="1"/>
  <c r="H35" i="1"/>
  <c r="H36" i="1"/>
  <c r="H18" i="1"/>
  <c r="H20" i="1"/>
  <c r="H42" i="1"/>
  <c r="H17" i="1"/>
  <c r="H43" i="1"/>
  <c r="H15" i="1"/>
  <c r="H38" i="1"/>
  <c r="H40" i="1"/>
  <c r="H22" i="1"/>
  <c r="H19" i="1"/>
  <c r="H21" i="1"/>
  <c r="H3" i="1"/>
</calcChain>
</file>

<file path=xl/sharedStrings.xml><?xml version="1.0" encoding="utf-8"?>
<sst xmlns="http://schemas.openxmlformats.org/spreadsheetml/2006/main" count="43" uniqueCount="26">
  <si>
    <t>Date</t>
  </si>
  <si>
    <t>Open</t>
  </si>
  <si>
    <t>High</t>
  </si>
  <si>
    <t>Low</t>
  </si>
  <si>
    <t>Close</t>
  </si>
  <si>
    <t>Adj Close</t>
  </si>
  <si>
    <t>Volume</t>
  </si>
  <si>
    <t>Price</t>
  </si>
  <si>
    <t>FORECAST</t>
  </si>
  <si>
    <t>F.LINEAR</t>
  </si>
  <si>
    <t>F.ETS</t>
  </si>
  <si>
    <t>F.ETS.SEASONALITY</t>
  </si>
  <si>
    <t>F.ETS &amp; SEASONALITY</t>
  </si>
  <si>
    <t>F.CONFINT</t>
  </si>
  <si>
    <t>Original Data</t>
  </si>
  <si>
    <t>Different Types of Forecasting</t>
  </si>
  <si>
    <t>Statistic</t>
  </si>
  <si>
    <t>Alpha</t>
  </si>
  <si>
    <t>Beta</t>
  </si>
  <si>
    <t>Gamma</t>
  </si>
  <si>
    <t>MASE</t>
  </si>
  <si>
    <t>SMAPE</t>
  </si>
  <si>
    <t>MAE</t>
  </si>
  <si>
    <t>RMSE</t>
  </si>
  <si>
    <t>Step size</t>
  </si>
  <si>
    <t>FORECASTING ERRORS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</si>
</sst>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/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+mn-lt"/>
              </a:rPr>
              <a:t>Stock Price</a:t>
            </a:r>
            <a:r>
              <a:rPr lang="en-US" sz="2400" baseline="0">
                <a:latin typeface="+mn-lt"/>
              </a:rPr>
              <a:t> Forecasting</a:t>
            </a:r>
            <a:endParaRPr lang="en-US" sz="2400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PLOT!$B$2:$B$97</c:f>
              <c:numCache>
                <c:formatCode>General</c:formatCode>
                <c:ptCount val="96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  <c:pt idx="47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2-4FDC-9D69-0A98C37EA6A7}"/>
            </c:ext>
          </c:extLst>
        </c:ser>
        <c:ser>
          <c:idx val="1"/>
          <c:order val="1"/>
          <c:tx>
            <c:strRef>
              <c:f>PLOT!$E$1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PLOT!$E$2:$E$97</c:f>
              <c:numCache>
                <c:formatCode>0.00</c:formatCode>
                <c:ptCount val="96"/>
                <c:pt idx="0">
                  <c:v>20.093190749954829</c:v>
                </c:pt>
                <c:pt idx="1">
                  <c:v>20.538888460926046</c:v>
                </c:pt>
                <c:pt idx="2">
                  <c:v>20.941454135351705</c:v>
                </c:pt>
                <c:pt idx="3">
                  <c:v>21.387151846323036</c:v>
                </c:pt>
                <c:pt idx="4">
                  <c:v>21.818472211779067</c:v>
                </c:pt>
                <c:pt idx="5">
                  <c:v>22.264169922750398</c:v>
                </c:pt>
                <c:pt idx="6">
                  <c:v>22.695490288206429</c:v>
                </c:pt>
                <c:pt idx="7">
                  <c:v>23.141187999177646</c:v>
                </c:pt>
                <c:pt idx="8">
                  <c:v>23.586885710148977</c:v>
                </c:pt>
                <c:pt idx="9">
                  <c:v>24.018206075605008</c:v>
                </c:pt>
                <c:pt idx="10">
                  <c:v>24.463903786576338</c:v>
                </c:pt>
                <c:pt idx="11">
                  <c:v>24.89522415203237</c:v>
                </c:pt>
                <c:pt idx="12">
                  <c:v>25.3409218630037</c:v>
                </c:pt>
                <c:pt idx="13">
                  <c:v>25.786619573974917</c:v>
                </c:pt>
                <c:pt idx="14">
                  <c:v>26.203562593915876</c:v>
                </c:pt>
                <c:pt idx="15">
                  <c:v>26.649260304887093</c:v>
                </c:pt>
                <c:pt idx="16">
                  <c:v>27.080580670343124</c:v>
                </c:pt>
                <c:pt idx="17">
                  <c:v>27.526278381314455</c:v>
                </c:pt>
                <c:pt idx="18">
                  <c:v>27.957598746770486</c:v>
                </c:pt>
                <c:pt idx="19">
                  <c:v>28.403296457741817</c:v>
                </c:pt>
                <c:pt idx="20">
                  <c:v>28.848994168713034</c:v>
                </c:pt>
                <c:pt idx="21">
                  <c:v>29.280314534169179</c:v>
                </c:pt>
                <c:pt idx="22">
                  <c:v>29.726012245140396</c:v>
                </c:pt>
                <c:pt idx="23">
                  <c:v>30.157332610596541</c:v>
                </c:pt>
                <c:pt idx="24">
                  <c:v>30.603030321567758</c:v>
                </c:pt>
                <c:pt idx="25">
                  <c:v>31.048728032539088</c:v>
                </c:pt>
                <c:pt idx="26">
                  <c:v>31.451293706964748</c:v>
                </c:pt>
                <c:pt idx="27">
                  <c:v>31.896991417935965</c:v>
                </c:pt>
                <c:pt idx="28">
                  <c:v>32.32831178339211</c:v>
                </c:pt>
                <c:pt idx="29">
                  <c:v>32.774009494363327</c:v>
                </c:pt>
                <c:pt idx="30">
                  <c:v>33.205329859819471</c:v>
                </c:pt>
                <c:pt idx="31">
                  <c:v>33.651027570790689</c:v>
                </c:pt>
                <c:pt idx="32">
                  <c:v>34.096725281762019</c:v>
                </c:pt>
                <c:pt idx="33">
                  <c:v>34.52804564721805</c:v>
                </c:pt>
                <c:pt idx="34">
                  <c:v>34.973743358189381</c:v>
                </c:pt>
                <c:pt idx="35">
                  <c:v>35.405063723645412</c:v>
                </c:pt>
                <c:pt idx="36">
                  <c:v>35.850761434616629</c:v>
                </c:pt>
                <c:pt idx="37">
                  <c:v>36.29645914558796</c:v>
                </c:pt>
                <c:pt idx="38">
                  <c:v>36.699024820013619</c:v>
                </c:pt>
                <c:pt idx="39">
                  <c:v>37.14472253098495</c:v>
                </c:pt>
                <c:pt idx="40">
                  <c:v>37.576042896440981</c:v>
                </c:pt>
                <c:pt idx="41">
                  <c:v>38.021740607412198</c:v>
                </c:pt>
                <c:pt idx="42">
                  <c:v>38.453060972868343</c:v>
                </c:pt>
                <c:pt idx="43">
                  <c:v>38.89875868383956</c:v>
                </c:pt>
                <c:pt idx="44">
                  <c:v>39.344456394810891</c:v>
                </c:pt>
                <c:pt idx="45">
                  <c:v>39.775776760266922</c:v>
                </c:pt>
                <c:pt idx="46">
                  <c:v>40.221474471238253</c:v>
                </c:pt>
                <c:pt idx="47">
                  <c:v>40.652794836694284</c:v>
                </c:pt>
                <c:pt idx="48" formatCode="General">
                  <c:v>19.948184719084338</c:v>
                </c:pt>
                <c:pt idx="49" formatCode="General">
                  <c:v>20.384845681230445</c:v>
                </c:pt>
                <c:pt idx="50" formatCode="General">
                  <c:v>20.779249130910785</c:v>
                </c:pt>
                <c:pt idx="51" formatCode="General">
                  <c:v>21.215910093056891</c:v>
                </c:pt>
                <c:pt idx="52" formatCode="General">
                  <c:v>21.638485217714447</c:v>
                </c:pt>
                <c:pt idx="53" formatCode="General">
                  <c:v>22.07514617986044</c:v>
                </c:pt>
                <c:pt idx="54" formatCode="General">
                  <c:v>22.497721304517995</c:v>
                </c:pt>
                <c:pt idx="55" formatCode="General">
                  <c:v>22.934382266664102</c:v>
                </c:pt>
                <c:pt idx="56" formatCode="General">
                  <c:v>23.371043228810208</c:v>
                </c:pt>
                <c:pt idx="57" formatCode="General">
                  <c:v>23.793618353467764</c:v>
                </c:pt>
                <c:pt idx="58" formatCode="General">
                  <c:v>24.23027931561387</c:v>
                </c:pt>
                <c:pt idx="59" formatCode="General">
                  <c:v>24.652854440271312</c:v>
                </c:pt>
                <c:pt idx="60" formatCode="General">
                  <c:v>25.089515402417419</c:v>
                </c:pt>
                <c:pt idx="61" formatCode="General">
                  <c:v>25.526176364563526</c:v>
                </c:pt>
                <c:pt idx="62" formatCode="General">
                  <c:v>25.934665651732416</c:v>
                </c:pt>
                <c:pt idx="63" formatCode="General">
                  <c:v>26.371326613878523</c:v>
                </c:pt>
                <c:pt idx="64" formatCode="General">
                  <c:v>26.793901738536078</c:v>
                </c:pt>
                <c:pt idx="65" formatCode="General">
                  <c:v>27.230562700682185</c:v>
                </c:pt>
                <c:pt idx="66" formatCode="General">
                  <c:v>27.653137825339627</c:v>
                </c:pt>
                <c:pt idx="67" formatCode="General">
                  <c:v>28.089798787485734</c:v>
                </c:pt>
                <c:pt idx="68" formatCode="General">
                  <c:v>28.52645974963184</c:v>
                </c:pt>
                <c:pt idx="69" formatCode="General">
                  <c:v>28.949034874289396</c:v>
                </c:pt>
                <c:pt idx="70" formatCode="General">
                  <c:v>29.385695836435502</c:v>
                </c:pt>
                <c:pt idx="71" formatCode="General">
                  <c:v>29.808270961093058</c:v>
                </c:pt>
                <c:pt idx="72" formatCode="General">
                  <c:v>30.244931923239051</c:v>
                </c:pt>
                <c:pt idx="73" formatCode="General">
                  <c:v>30.681592885385157</c:v>
                </c:pt>
                <c:pt idx="74" formatCode="General">
                  <c:v>31.075996335065497</c:v>
                </c:pt>
                <c:pt idx="75" formatCode="General">
                  <c:v>31.512657297211604</c:v>
                </c:pt>
                <c:pt idx="76" formatCode="General">
                  <c:v>31.935232421869159</c:v>
                </c:pt>
                <c:pt idx="77" formatCode="General">
                  <c:v>32.371893384015266</c:v>
                </c:pt>
                <c:pt idx="78" formatCode="General">
                  <c:v>32.794468508672821</c:v>
                </c:pt>
                <c:pt idx="79" formatCode="General">
                  <c:v>33.231129470818814</c:v>
                </c:pt>
                <c:pt idx="80" formatCode="General">
                  <c:v>33.667790432964921</c:v>
                </c:pt>
                <c:pt idx="81" formatCode="General">
                  <c:v>34.090365557622476</c:v>
                </c:pt>
                <c:pt idx="82" formatCode="General">
                  <c:v>34.527026519768583</c:v>
                </c:pt>
                <c:pt idx="83" formatCode="General">
                  <c:v>34.949601644426139</c:v>
                </c:pt>
                <c:pt idx="84" formatCode="General">
                  <c:v>35.386262606572245</c:v>
                </c:pt>
                <c:pt idx="85" formatCode="General">
                  <c:v>35.822923568718238</c:v>
                </c:pt>
                <c:pt idx="86" formatCode="General">
                  <c:v>36.217327018398692</c:v>
                </c:pt>
                <c:pt idx="87" formatCode="General">
                  <c:v>36.653987980544684</c:v>
                </c:pt>
                <c:pt idx="88" formatCode="General">
                  <c:v>37.07656310520224</c:v>
                </c:pt>
                <c:pt idx="89" formatCode="General">
                  <c:v>37.513224067348347</c:v>
                </c:pt>
                <c:pt idx="90" formatCode="General">
                  <c:v>37.935799192005902</c:v>
                </c:pt>
                <c:pt idx="91" formatCode="General">
                  <c:v>38.372460154152009</c:v>
                </c:pt>
                <c:pt idx="92" formatCode="General">
                  <c:v>38.809121116298002</c:v>
                </c:pt>
                <c:pt idx="93" formatCode="General">
                  <c:v>39.231696240955557</c:v>
                </c:pt>
                <c:pt idx="94" formatCode="General">
                  <c:v>39.668357203101664</c:v>
                </c:pt>
                <c:pt idx="95" formatCode="General">
                  <c:v>40.090932327759219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2-4FDC-9D69-0A98C37EA6A7}"/>
            </c:ext>
          </c:extLst>
        </c:ser>
        <c:ser>
          <c:idx val="2"/>
          <c:order val="2"/>
          <c:tx>
            <c:strRef>
              <c:f>PLOT!$F$1</c:f>
              <c:strCache>
                <c:ptCount val="1"/>
                <c:pt idx="0">
                  <c:v>F.LINEAR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PLOT!$F$2:$F$97</c:f>
              <c:numCache>
                <c:formatCode>0.00</c:formatCode>
                <c:ptCount val="96"/>
                <c:pt idx="0">
                  <c:v>20.093190749954829</c:v>
                </c:pt>
                <c:pt idx="1">
                  <c:v>20.538888460926046</c:v>
                </c:pt>
                <c:pt idx="2">
                  <c:v>20.941454135351705</c:v>
                </c:pt>
                <c:pt idx="3">
                  <c:v>21.387151846323036</c:v>
                </c:pt>
                <c:pt idx="4">
                  <c:v>21.818472211779067</c:v>
                </c:pt>
                <c:pt idx="5">
                  <c:v>22.264169922750398</c:v>
                </c:pt>
                <c:pt idx="6">
                  <c:v>22.695490288206429</c:v>
                </c:pt>
                <c:pt idx="7">
                  <c:v>23.141187999177646</c:v>
                </c:pt>
                <c:pt idx="8">
                  <c:v>23.586885710148977</c:v>
                </c:pt>
                <c:pt idx="9">
                  <c:v>24.018206075605008</c:v>
                </c:pt>
                <c:pt idx="10">
                  <c:v>24.463903786576338</c:v>
                </c:pt>
                <c:pt idx="11">
                  <c:v>24.89522415203237</c:v>
                </c:pt>
                <c:pt idx="12">
                  <c:v>25.3409218630037</c:v>
                </c:pt>
                <c:pt idx="13">
                  <c:v>25.786619573974917</c:v>
                </c:pt>
                <c:pt idx="14">
                  <c:v>26.203562593915876</c:v>
                </c:pt>
                <c:pt idx="15">
                  <c:v>26.649260304887093</c:v>
                </c:pt>
                <c:pt idx="16">
                  <c:v>27.080580670343124</c:v>
                </c:pt>
                <c:pt idx="17">
                  <c:v>27.526278381314455</c:v>
                </c:pt>
                <c:pt idx="18">
                  <c:v>27.957598746770486</c:v>
                </c:pt>
                <c:pt idx="19">
                  <c:v>28.403296457741817</c:v>
                </c:pt>
                <c:pt idx="20">
                  <c:v>28.848994168713034</c:v>
                </c:pt>
                <c:pt idx="21">
                  <c:v>29.280314534169179</c:v>
                </c:pt>
                <c:pt idx="22">
                  <c:v>29.726012245140396</c:v>
                </c:pt>
                <c:pt idx="23">
                  <c:v>30.157332610596541</c:v>
                </c:pt>
                <c:pt idx="24">
                  <c:v>30.603030321567758</c:v>
                </c:pt>
                <c:pt idx="25">
                  <c:v>31.048728032539088</c:v>
                </c:pt>
                <c:pt idx="26">
                  <c:v>31.451293706964748</c:v>
                </c:pt>
                <c:pt idx="27">
                  <c:v>31.896991417935965</c:v>
                </c:pt>
                <c:pt idx="28">
                  <c:v>32.32831178339211</c:v>
                </c:pt>
                <c:pt idx="29">
                  <c:v>32.774009494363327</c:v>
                </c:pt>
                <c:pt idx="30">
                  <c:v>33.205329859819471</c:v>
                </c:pt>
                <c:pt idx="31">
                  <c:v>33.651027570790689</c:v>
                </c:pt>
                <c:pt idx="32">
                  <c:v>34.096725281762019</c:v>
                </c:pt>
                <c:pt idx="33">
                  <c:v>34.52804564721805</c:v>
                </c:pt>
                <c:pt idx="34">
                  <c:v>34.973743358189381</c:v>
                </c:pt>
                <c:pt idx="35">
                  <c:v>35.405063723645412</c:v>
                </c:pt>
                <c:pt idx="36">
                  <c:v>35.850761434616629</c:v>
                </c:pt>
                <c:pt idx="37">
                  <c:v>36.29645914558796</c:v>
                </c:pt>
                <c:pt idx="38">
                  <c:v>36.699024820013619</c:v>
                </c:pt>
                <c:pt idx="39">
                  <c:v>37.14472253098495</c:v>
                </c:pt>
                <c:pt idx="40">
                  <c:v>37.576042896440981</c:v>
                </c:pt>
                <c:pt idx="41">
                  <c:v>38.021740607412198</c:v>
                </c:pt>
                <c:pt idx="42">
                  <c:v>38.453060972868343</c:v>
                </c:pt>
                <c:pt idx="43">
                  <c:v>38.89875868383956</c:v>
                </c:pt>
                <c:pt idx="44">
                  <c:v>39.344456394810891</c:v>
                </c:pt>
                <c:pt idx="45">
                  <c:v>39.775776760266922</c:v>
                </c:pt>
                <c:pt idx="46">
                  <c:v>40.221474471238253</c:v>
                </c:pt>
                <c:pt idx="47">
                  <c:v>40.652794836694284</c:v>
                </c:pt>
                <c:pt idx="48" formatCode="General">
                  <c:v>19.948184719084338</c:v>
                </c:pt>
                <c:pt idx="49" formatCode="General">
                  <c:v>20.384845681230445</c:v>
                </c:pt>
                <c:pt idx="50" formatCode="General">
                  <c:v>20.779249130910785</c:v>
                </c:pt>
                <c:pt idx="51" formatCode="General">
                  <c:v>21.215910093056891</c:v>
                </c:pt>
                <c:pt idx="52" formatCode="General">
                  <c:v>21.638485217714447</c:v>
                </c:pt>
                <c:pt idx="53" formatCode="General">
                  <c:v>22.07514617986044</c:v>
                </c:pt>
                <c:pt idx="54" formatCode="General">
                  <c:v>22.497721304517995</c:v>
                </c:pt>
                <c:pt idx="55" formatCode="General">
                  <c:v>22.934382266664102</c:v>
                </c:pt>
                <c:pt idx="56" formatCode="General">
                  <c:v>23.371043228810208</c:v>
                </c:pt>
                <c:pt idx="57" formatCode="General">
                  <c:v>23.793618353467764</c:v>
                </c:pt>
                <c:pt idx="58" formatCode="General">
                  <c:v>24.23027931561387</c:v>
                </c:pt>
                <c:pt idx="59" formatCode="General">
                  <c:v>24.652854440271312</c:v>
                </c:pt>
                <c:pt idx="60" formatCode="General">
                  <c:v>25.089515402417419</c:v>
                </c:pt>
                <c:pt idx="61" formatCode="General">
                  <c:v>25.526176364563526</c:v>
                </c:pt>
                <c:pt idx="62" formatCode="General">
                  <c:v>25.934665651732416</c:v>
                </c:pt>
                <c:pt idx="63" formatCode="General">
                  <c:v>26.371326613878523</c:v>
                </c:pt>
                <c:pt idx="64" formatCode="General">
                  <c:v>26.793901738536078</c:v>
                </c:pt>
                <c:pt idx="65" formatCode="General">
                  <c:v>27.230562700682185</c:v>
                </c:pt>
                <c:pt idx="66" formatCode="General">
                  <c:v>27.653137825339627</c:v>
                </c:pt>
                <c:pt idx="67" formatCode="General">
                  <c:v>28.089798787485734</c:v>
                </c:pt>
                <c:pt idx="68" formatCode="General">
                  <c:v>28.52645974963184</c:v>
                </c:pt>
                <c:pt idx="69" formatCode="General">
                  <c:v>28.949034874289396</c:v>
                </c:pt>
                <c:pt idx="70" formatCode="General">
                  <c:v>29.385695836435502</c:v>
                </c:pt>
                <c:pt idx="71" formatCode="General">
                  <c:v>29.808270961093058</c:v>
                </c:pt>
                <c:pt idx="72" formatCode="General">
                  <c:v>30.244931923239051</c:v>
                </c:pt>
                <c:pt idx="73" formatCode="General">
                  <c:v>30.681592885385157</c:v>
                </c:pt>
                <c:pt idx="74" formatCode="General">
                  <c:v>31.075996335065497</c:v>
                </c:pt>
                <c:pt idx="75" formatCode="General">
                  <c:v>31.512657297211604</c:v>
                </c:pt>
                <c:pt idx="76" formatCode="General">
                  <c:v>31.935232421869159</c:v>
                </c:pt>
                <c:pt idx="77" formatCode="General">
                  <c:v>32.371893384015266</c:v>
                </c:pt>
                <c:pt idx="78" formatCode="General">
                  <c:v>32.794468508672821</c:v>
                </c:pt>
                <c:pt idx="79" formatCode="General">
                  <c:v>33.231129470818814</c:v>
                </c:pt>
                <c:pt idx="80" formatCode="General">
                  <c:v>33.667790432964921</c:v>
                </c:pt>
                <c:pt idx="81" formatCode="General">
                  <c:v>34.090365557622476</c:v>
                </c:pt>
                <c:pt idx="82" formatCode="General">
                  <c:v>34.527026519768583</c:v>
                </c:pt>
                <c:pt idx="83" formatCode="General">
                  <c:v>34.949601644426139</c:v>
                </c:pt>
                <c:pt idx="84" formatCode="General">
                  <c:v>35.386262606572245</c:v>
                </c:pt>
                <c:pt idx="85" formatCode="General">
                  <c:v>35.822923568718238</c:v>
                </c:pt>
                <c:pt idx="86" formatCode="General">
                  <c:v>36.217327018398692</c:v>
                </c:pt>
                <c:pt idx="87" formatCode="General">
                  <c:v>36.653987980544684</c:v>
                </c:pt>
                <c:pt idx="88" formatCode="General">
                  <c:v>37.07656310520224</c:v>
                </c:pt>
                <c:pt idx="89" formatCode="General">
                  <c:v>37.513224067348347</c:v>
                </c:pt>
                <c:pt idx="90" formatCode="General">
                  <c:v>37.935799192005902</c:v>
                </c:pt>
                <c:pt idx="91" formatCode="General">
                  <c:v>38.372460154152009</c:v>
                </c:pt>
                <c:pt idx="92" formatCode="General">
                  <c:v>38.809121116298002</c:v>
                </c:pt>
                <c:pt idx="93" formatCode="General">
                  <c:v>39.231696240955557</c:v>
                </c:pt>
                <c:pt idx="94" formatCode="General">
                  <c:v>39.668357203101664</c:v>
                </c:pt>
                <c:pt idx="95" formatCode="General">
                  <c:v>40.090932327759219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2-4FDC-9D69-0A98C37EA6A7}"/>
            </c:ext>
          </c:extLst>
        </c:ser>
        <c:ser>
          <c:idx val="3"/>
          <c:order val="3"/>
          <c:tx>
            <c:strRef>
              <c:f>PLOT!$G$1</c:f>
              <c:strCache>
                <c:ptCount val="1"/>
                <c:pt idx="0">
                  <c:v>F.ETS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PLOT!$G$2:$G$97</c:f>
              <c:numCache>
                <c:formatCode>0.00</c:formatCode>
                <c:ptCount val="96"/>
                <c:pt idx="0">
                  <c:v>18.897694410962075</c:v>
                </c:pt>
                <c:pt idx="1">
                  <c:v>19.335389821924146</c:v>
                </c:pt>
                <c:pt idx="2">
                  <c:v>19.773085232886221</c:v>
                </c:pt>
                <c:pt idx="3">
                  <c:v>20.210780643848292</c:v>
                </c:pt>
                <c:pt idx="4">
                  <c:v>20.648476054810363</c:v>
                </c:pt>
                <c:pt idx="5">
                  <c:v>21.086171465772434</c:v>
                </c:pt>
                <c:pt idx="6">
                  <c:v>21.523866876734509</c:v>
                </c:pt>
                <c:pt idx="7">
                  <c:v>21.96156228769658</c:v>
                </c:pt>
                <c:pt idx="8">
                  <c:v>22.399257698658651</c:v>
                </c:pt>
                <c:pt idx="9">
                  <c:v>22.836953109620723</c:v>
                </c:pt>
                <c:pt idx="10">
                  <c:v>23.274648520582794</c:v>
                </c:pt>
                <c:pt idx="11">
                  <c:v>23.712343931544869</c:v>
                </c:pt>
                <c:pt idx="12">
                  <c:v>24.15003934250694</c:v>
                </c:pt>
                <c:pt idx="13">
                  <c:v>24.587734753469011</c:v>
                </c:pt>
                <c:pt idx="14">
                  <c:v>25.025430164431086</c:v>
                </c:pt>
                <c:pt idx="15">
                  <c:v>25.463125575393157</c:v>
                </c:pt>
                <c:pt idx="16">
                  <c:v>25.900820986355228</c:v>
                </c:pt>
                <c:pt idx="17">
                  <c:v>26.338516397317299</c:v>
                </c:pt>
                <c:pt idx="18">
                  <c:v>26.776211808279371</c:v>
                </c:pt>
                <c:pt idx="19">
                  <c:v>27.213907219241442</c:v>
                </c:pt>
                <c:pt idx="20">
                  <c:v>27.651602630203516</c:v>
                </c:pt>
                <c:pt idx="21">
                  <c:v>28.089298041165588</c:v>
                </c:pt>
                <c:pt idx="22">
                  <c:v>28.526993452127662</c:v>
                </c:pt>
                <c:pt idx="23">
                  <c:v>28.964688863089734</c:v>
                </c:pt>
                <c:pt idx="24">
                  <c:v>29.402384274051805</c:v>
                </c:pt>
                <c:pt idx="25">
                  <c:v>29.840079685013876</c:v>
                </c:pt>
                <c:pt idx="26">
                  <c:v>30.277775095975947</c:v>
                </c:pt>
                <c:pt idx="27">
                  <c:v>30.715470506938019</c:v>
                </c:pt>
                <c:pt idx="28">
                  <c:v>31.153165917900093</c:v>
                </c:pt>
                <c:pt idx="29">
                  <c:v>31.590861328862164</c:v>
                </c:pt>
                <c:pt idx="30">
                  <c:v>32.028556739824239</c:v>
                </c:pt>
                <c:pt idx="31">
                  <c:v>32.46625215078631</c:v>
                </c:pt>
                <c:pt idx="32">
                  <c:v>32.903947561748382</c:v>
                </c:pt>
                <c:pt idx="33">
                  <c:v>33.341642972710453</c:v>
                </c:pt>
                <c:pt idx="34">
                  <c:v>33.779338383672524</c:v>
                </c:pt>
                <c:pt idx="35">
                  <c:v>34.217033794634595</c:v>
                </c:pt>
                <c:pt idx="36">
                  <c:v>34.654729205596666</c:v>
                </c:pt>
                <c:pt idx="37">
                  <c:v>35.092424616558745</c:v>
                </c:pt>
                <c:pt idx="38">
                  <c:v>35.530120027520809</c:v>
                </c:pt>
                <c:pt idx="39">
                  <c:v>35.967815438482887</c:v>
                </c:pt>
                <c:pt idx="40">
                  <c:v>36.405510849444958</c:v>
                </c:pt>
                <c:pt idx="41">
                  <c:v>36.84320626040703</c:v>
                </c:pt>
                <c:pt idx="42">
                  <c:v>37.280901671369101</c:v>
                </c:pt>
                <c:pt idx="43">
                  <c:v>37.718597082331172</c:v>
                </c:pt>
                <c:pt idx="44">
                  <c:v>38.15629249329325</c:v>
                </c:pt>
                <c:pt idx="45">
                  <c:v>38.593987904255314</c:v>
                </c:pt>
                <c:pt idx="46">
                  <c:v>39.031683315217393</c:v>
                </c:pt>
                <c:pt idx="47">
                  <c:v>39.469378726179457</c:v>
                </c:pt>
                <c:pt idx="48" formatCode="General">
                  <c:v>18.888784813287021</c:v>
                </c:pt>
                <c:pt idx="49" formatCode="General">
                  <c:v>19.317570626574035</c:v>
                </c:pt>
                <c:pt idx="50" formatCode="General">
                  <c:v>19.746356439861053</c:v>
                </c:pt>
                <c:pt idx="51" formatCode="General">
                  <c:v>20.175142253148071</c:v>
                </c:pt>
                <c:pt idx="52" formatCode="General">
                  <c:v>20.603928066435088</c:v>
                </c:pt>
                <c:pt idx="53" formatCode="General">
                  <c:v>21.032713879722102</c:v>
                </c:pt>
                <c:pt idx="54" formatCode="General">
                  <c:v>21.46149969300912</c:v>
                </c:pt>
                <c:pt idx="55" formatCode="General">
                  <c:v>21.890285506296138</c:v>
                </c:pt>
                <c:pt idx="56" formatCode="General">
                  <c:v>22.319071319583152</c:v>
                </c:pt>
                <c:pt idx="57" formatCode="General">
                  <c:v>22.74785713287017</c:v>
                </c:pt>
                <c:pt idx="58" formatCode="General">
                  <c:v>23.176642946157187</c:v>
                </c:pt>
                <c:pt idx="59" formatCode="General">
                  <c:v>23.605428759444202</c:v>
                </c:pt>
                <c:pt idx="60" formatCode="General">
                  <c:v>24.034214572731219</c:v>
                </c:pt>
                <c:pt idx="61" formatCode="General">
                  <c:v>24.463000386018237</c:v>
                </c:pt>
                <c:pt idx="62" formatCode="General">
                  <c:v>24.891786199305255</c:v>
                </c:pt>
                <c:pt idx="63" formatCode="General">
                  <c:v>25.320572012592272</c:v>
                </c:pt>
                <c:pt idx="64" formatCode="General">
                  <c:v>25.749357825879287</c:v>
                </c:pt>
                <c:pt idx="65" formatCode="General">
                  <c:v>26.178143639166304</c:v>
                </c:pt>
                <c:pt idx="66" formatCode="General">
                  <c:v>26.606929452453322</c:v>
                </c:pt>
                <c:pt idx="67" formatCode="General">
                  <c:v>27.035715265740336</c:v>
                </c:pt>
                <c:pt idx="68" formatCode="General">
                  <c:v>27.464501079027354</c:v>
                </c:pt>
                <c:pt idx="69" formatCode="General">
                  <c:v>27.893286892314372</c:v>
                </c:pt>
                <c:pt idx="70" formatCode="General">
                  <c:v>28.322072705601386</c:v>
                </c:pt>
                <c:pt idx="71" formatCode="General">
                  <c:v>28.750858518888403</c:v>
                </c:pt>
                <c:pt idx="72" formatCode="General">
                  <c:v>29.179644332175421</c:v>
                </c:pt>
                <c:pt idx="73" formatCode="General">
                  <c:v>29.608430145462435</c:v>
                </c:pt>
                <c:pt idx="74" formatCode="General">
                  <c:v>30.037215958749456</c:v>
                </c:pt>
                <c:pt idx="75" formatCode="General">
                  <c:v>30.466001772036471</c:v>
                </c:pt>
                <c:pt idx="76" formatCode="General">
                  <c:v>30.894787585323488</c:v>
                </c:pt>
                <c:pt idx="77" formatCode="General">
                  <c:v>31.323573398610506</c:v>
                </c:pt>
                <c:pt idx="78" formatCode="General">
                  <c:v>31.75235921189752</c:v>
                </c:pt>
                <c:pt idx="79" formatCode="General">
                  <c:v>32.181145025184534</c:v>
                </c:pt>
                <c:pt idx="80" formatCode="General">
                  <c:v>32.609930838471556</c:v>
                </c:pt>
                <c:pt idx="81" formatCode="General">
                  <c:v>33.03871665175857</c:v>
                </c:pt>
                <c:pt idx="82" formatCode="General">
                  <c:v>33.467502465045584</c:v>
                </c:pt>
                <c:pt idx="83" formatCode="General">
                  <c:v>33.896288278332605</c:v>
                </c:pt>
                <c:pt idx="84" formatCode="General">
                  <c:v>34.325074091619619</c:v>
                </c:pt>
                <c:pt idx="85" formatCode="General">
                  <c:v>34.753859904906633</c:v>
                </c:pt>
                <c:pt idx="86" formatCode="General">
                  <c:v>35.182645718193655</c:v>
                </c:pt>
                <c:pt idx="87" formatCode="General">
                  <c:v>35.611431531480676</c:v>
                </c:pt>
                <c:pt idx="88" formatCode="General">
                  <c:v>36.040217344767683</c:v>
                </c:pt>
                <c:pt idx="89" formatCode="General">
                  <c:v>36.469003158054704</c:v>
                </c:pt>
                <c:pt idx="90" formatCode="General">
                  <c:v>36.897788971341726</c:v>
                </c:pt>
                <c:pt idx="91" formatCode="General">
                  <c:v>37.32657478462874</c:v>
                </c:pt>
                <c:pt idx="92" formatCode="General">
                  <c:v>37.755360597915754</c:v>
                </c:pt>
                <c:pt idx="93" formatCode="General">
                  <c:v>38.184146411202775</c:v>
                </c:pt>
                <c:pt idx="94" formatCode="General">
                  <c:v>38.612932224489789</c:v>
                </c:pt>
                <c:pt idx="95" formatCode="General">
                  <c:v>39.041718037776803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2-4FDC-9D69-0A98C37EA6A7}"/>
            </c:ext>
          </c:extLst>
        </c:ser>
        <c:ser>
          <c:idx val="4"/>
          <c:order val="4"/>
          <c:tx>
            <c:strRef>
              <c:f>PLOT!$H$1</c:f>
              <c:strCache>
                <c:ptCount val="1"/>
                <c:pt idx="0">
                  <c:v>F.ETS.SEASONALITY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PLOT!$H$2:$H$97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2-4FDC-9D69-0A98C37EA6A7}"/>
            </c:ext>
          </c:extLst>
        </c:ser>
        <c:ser>
          <c:idx val="5"/>
          <c:order val="5"/>
          <c:tx>
            <c:strRef>
              <c:f>PLOT!$I$1</c:f>
              <c:strCache>
                <c:ptCount val="1"/>
                <c:pt idx="0">
                  <c:v>F.ETS &amp; SEASONALITY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PLOT!$A$2:$A$97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PLOT!$I$2:$I$97</c:f>
              <c:numCache>
                <c:formatCode>0.00</c:formatCode>
                <c:ptCount val="96"/>
                <c:pt idx="0">
                  <c:v>18.897694410962075</c:v>
                </c:pt>
                <c:pt idx="1">
                  <c:v>19.335389821924146</c:v>
                </c:pt>
                <c:pt idx="2">
                  <c:v>19.773085232886221</c:v>
                </c:pt>
                <c:pt idx="3">
                  <c:v>20.210780643848292</c:v>
                </c:pt>
                <c:pt idx="4">
                  <c:v>20.648476054810363</c:v>
                </c:pt>
                <c:pt idx="5">
                  <c:v>21.086171465772434</c:v>
                </c:pt>
                <c:pt idx="6">
                  <c:v>21.523866876734509</c:v>
                </c:pt>
                <c:pt idx="7">
                  <c:v>21.96156228769658</c:v>
                </c:pt>
                <c:pt idx="8">
                  <c:v>22.399257698658651</c:v>
                </c:pt>
                <c:pt idx="9">
                  <c:v>22.836953109620723</c:v>
                </c:pt>
                <c:pt idx="10">
                  <c:v>23.274648520582794</c:v>
                </c:pt>
                <c:pt idx="11">
                  <c:v>23.712343931544869</c:v>
                </c:pt>
                <c:pt idx="12">
                  <c:v>24.15003934250694</c:v>
                </c:pt>
                <c:pt idx="13">
                  <c:v>24.587734753469011</c:v>
                </c:pt>
                <c:pt idx="14">
                  <c:v>25.025430164431086</c:v>
                </c:pt>
                <c:pt idx="15">
                  <c:v>25.463125575393157</c:v>
                </c:pt>
                <c:pt idx="16">
                  <c:v>25.900820986355228</c:v>
                </c:pt>
                <c:pt idx="17">
                  <c:v>26.338516397317299</c:v>
                </c:pt>
                <c:pt idx="18">
                  <c:v>26.776211808279371</c:v>
                </c:pt>
                <c:pt idx="19">
                  <c:v>27.213907219241442</c:v>
                </c:pt>
                <c:pt idx="20">
                  <c:v>27.651602630203516</c:v>
                </c:pt>
                <c:pt idx="21">
                  <c:v>28.089298041165588</c:v>
                </c:pt>
                <c:pt idx="22">
                  <c:v>28.526993452127662</c:v>
                </c:pt>
                <c:pt idx="23">
                  <c:v>28.964688863089734</c:v>
                </c:pt>
                <c:pt idx="24">
                  <c:v>29.402384274051805</c:v>
                </c:pt>
                <c:pt idx="25">
                  <c:v>29.840079685013876</c:v>
                </c:pt>
                <c:pt idx="26">
                  <c:v>30.277775095975947</c:v>
                </c:pt>
                <c:pt idx="27">
                  <c:v>30.715470506938019</c:v>
                </c:pt>
                <c:pt idx="28">
                  <c:v>31.153165917900093</c:v>
                </c:pt>
                <c:pt idx="29">
                  <c:v>31.590861328862164</c:v>
                </c:pt>
                <c:pt idx="30">
                  <c:v>32.028556739824239</c:v>
                </c:pt>
                <c:pt idx="31">
                  <c:v>32.46625215078631</c:v>
                </c:pt>
                <c:pt idx="32">
                  <c:v>32.903947561748382</c:v>
                </c:pt>
                <c:pt idx="33">
                  <c:v>33.341642972710453</c:v>
                </c:pt>
                <c:pt idx="34">
                  <c:v>33.779338383672524</c:v>
                </c:pt>
                <c:pt idx="35">
                  <c:v>34.217033794634595</c:v>
                </c:pt>
                <c:pt idx="36">
                  <c:v>34.654729205596666</c:v>
                </c:pt>
                <c:pt idx="37">
                  <c:v>35.092424616558745</c:v>
                </c:pt>
                <c:pt idx="38">
                  <c:v>35.530120027520809</c:v>
                </c:pt>
                <c:pt idx="39">
                  <c:v>35.967815438482887</c:v>
                </c:pt>
                <c:pt idx="40">
                  <c:v>36.405510849444958</c:v>
                </c:pt>
                <c:pt idx="41">
                  <c:v>36.84320626040703</c:v>
                </c:pt>
                <c:pt idx="42">
                  <c:v>37.280901671369101</c:v>
                </c:pt>
                <c:pt idx="43">
                  <c:v>37.718597082331172</c:v>
                </c:pt>
                <c:pt idx="44">
                  <c:v>38.15629249329325</c:v>
                </c:pt>
                <c:pt idx="45">
                  <c:v>38.593987904255314</c:v>
                </c:pt>
                <c:pt idx="46">
                  <c:v>39.031683315217393</c:v>
                </c:pt>
                <c:pt idx="47">
                  <c:v>39.469378726179457</c:v>
                </c:pt>
                <c:pt idx="48" formatCode="General">
                  <c:v>18.888784813287021</c:v>
                </c:pt>
                <c:pt idx="49" formatCode="General">
                  <c:v>19.317570626574035</c:v>
                </c:pt>
                <c:pt idx="50" formatCode="General">
                  <c:v>19.746356439861053</c:v>
                </c:pt>
                <c:pt idx="51" formatCode="General">
                  <c:v>20.175142253148071</c:v>
                </c:pt>
                <c:pt idx="52" formatCode="General">
                  <c:v>20.603928066435088</c:v>
                </c:pt>
                <c:pt idx="53" formatCode="General">
                  <c:v>21.032713879722102</c:v>
                </c:pt>
                <c:pt idx="54" formatCode="General">
                  <c:v>21.46149969300912</c:v>
                </c:pt>
                <c:pt idx="55" formatCode="General">
                  <c:v>21.890285506296138</c:v>
                </c:pt>
                <c:pt idx="56" formatCode="General">
                  <c:v>22.319071319583152</c:v>
                </c:pt>
                <c:pt idx="57" formatCode="General">
                  <c:v>22.74785713287017</c:v>
                </c:pt>
                <c:pt idx="58" formatCode="General">
                  <c:v>23.176642946157187</c:v>
                </c:pt>
                <c:pt idx="59" formatCode="General">
                  <c:v>23.605428759444202</c:v>
                </c:pt>
                <c:pt idx="60" formatCode="General">
                  <c:v>24.034214572731219</c:v>
                </c:pt>
                <c:pt idx="61" formatCode="General">
                  <c:v>24.463000386018237</c:v>
                </c:pt>
                <c:pt idx="62" formatCode="General">
                  <c:v>24.891786199305255</c:v>
                </c:pt>
                <c:pt idx="63" formatCode="General">
                  <c:v>25.320572012592272</c:v>
                </c:pt>
                <c:pt idx="64" formatCode="General">
                  <c:v>25.749357825879287</c:v>
                </c:pt>
                <c:pt idx="65" formatCode="General">
                  <c:v>26.178143639166304</c:v>
                </c:pt>
                <c:pt idx="66" formatCode="General">
                  <c:v>26.606929452453322</c:v>
                </c:pt>
                <c:pt idx="67" formatCode="General">
                  <c:v>27.035715265740336</c:v>
                </c:pt>
                <c:pt idx="68" formatCode="General">
                  <c:v>27.464501079027354</c:v>
                </c:pt>
                <c:pt idx="69" formatCode="General">
                  <c:v>27.893286892314372</c:v>
                </c:pt>
                <c:pt idx="70" formatCode="General">
                  <c:v>28.322072705601386</c:v>
                </c:pt>
                <c:pt idx="71" formatCode="General">
                  <c:v>28.750858518888403</c:v>
                </c:pt>
                <c:pt idx="72" formatCode="General">
                  <c:v>29.179644332175421</c:v>
                </c:pt>
                <c:pt idx="73" formatCode="General">
                  <c:v>29.608430145462435</c:v>
                </c:pt>
                <c:pt idx="74" formatCode="General">
                  <c:v>30.037215958749456</c:v>
                </c:pt>
                <c:pt idx="75" formatCode="General">
                  <c:v>30.466001772036471</c:v>
                </c:pt>
                <c:pt idx="76" formatCode="General">
                  <c:v>30.894787585323488</c:v>
                </c:pt>
                <c:pt idx="77" formatCode="General">
                  <c:v>31.323573398610506</c:v>
                </c:pt>
                <c:pt idx="78" formatCode="General">
                  <c:v>31.75235921189752</c:v>
                </c:pt>
                <c:pt idx="79" formatCode="General">
                  <c:v>32.181145025184534</c:v>
                </c:pt>
                <c:pt idx="80" formatCode="General">
                  <c:v>32.609930838471556</c:v>
                </c:pt>
                <c:pt idx="81" formatCode="General">
                  <c:v>33.03871665175857</c:v>
                </c:pt>
                <c:pt idx="82" formatCode="General">
                  <c:v>33.467502465045584</c:v>
                </c:pt>
                <c:pt idx="83" formatCode="General">
                  <c:v>33.896288278332605</c:v>
                </c:pt>
                <c:pt idx="84" formatCode="General">
                  <c:v>34.325074091619619</c:v>
                </c:pt>
                <c:pt idx="85" formatCode="General">
                  <c:v>34.753859904906633</c:v>
                </c:pt>
                <c:pt idx="86" formatCode="General">
                  <c:v>35.182645718193655</c:v>
                </c:pt>
                <c:pt idx="87" formatCode="General">
                  <c:v>35.611431531480676</c:v>
                </c:pt>
                <c:pt idx="88" formatCode="General">
                  <c:v>36.040217344767683</c:v>
                </c:pt>
                <c:pt idx="89" formatCode="General">
                  <c:v>36.469003158054704</c:v>
                </c:pt>
                <c:pt idx="90" formatCode="General">
                  <c:v>36.897788971341726</c:v>
                </c:pt>
                <c:pt idx="91" formatCode="General">
                  <c:v>37.32657478462874</c:v>
                </c:pt>
                <c:pt idx="92" formatCode="General">
                  <c:v>37.755360597915754</c:v>
                </c:pt>
                <c:pt idx="93" formatCode="General">
                  <c:v>38.184146411202775</c:v>
                </c:pt>
                <c:pt idx="94" formatCode="General">
                  <c:v>38.612932224489789</c:v>
                </c:pt>
                <c:pt idx="95" formatCode="General">
                  <c:v>39.041718037776803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F2-4FDC-9D69-0A98C37EA6A7}"/>
            </c:ext>
          </c:extLst>
        </c:ser>
        <c:ser>
          <c:idx val="6"/>
          <c:order val="6"/>
          <c:tx>
            <c:strRef>
              <c:f>PLOT!$J$1</c:f>
              <c:strCache>
                <c:ptCount val="1"/>
                <c:pt idx="0">
                  <c:v>F.CONFINT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PLOT!$A$2:$A$97</c:f>
              <c:numCache>
                <c:formatCode>m/d/yyyy</c:formatCode>
                <c:ptCount val="9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</c:numCache>
            </c:numRef>
          </c:cat>
          <c:val>
            <c:numRef>
              <c:f>PLOT!$J$2:$J$97</c:f>
              <c:numCache>
                <c:formatCode>0.00</c:formatCode>
                <c:ptCount val="96"/>
                <c:pt idx="0">
                  <c:v>6.4291902636957055</c:v>
                </c:pt>
                <c:pt idx="1">
                  <c:v>7.1909307555026425</c:v>
                </c:pt>
                <c:pt idx="2">
                  <c:v>7.8820010977528483</c:v>
                </c:pt>
                <c:pt idx="3">
                  <c:v>8.5196208037332539</c:v>
                </c:pt>
                <c:pt idx="4">
                  <c:v>9.1150183654609673</c:v>
                </c:pt>
                <c:pt idx="5">
                  <c:v>9.6759954249581366</c:v>
                </c:pt>
                <c:pt idx="6">
                  <c:v>10.208232182495637</c:v>
                </c:pt>
                <c:pt idx="7">
                  <c:v>10.716015722060696</c:v>
                </c:pt>
                <c:pt idx="8">
                  <c:v>11.202675400274835</c:v>
                </c:pt>
                <c:pt idx="9">
                  <c:v>11.67085757200932</c:v>
                </c:pt>
                <c:pt idx="10">
                  <c:v>12.122706655324127</c:v>
                </c:pt>
                <c:pt idx="11">
                  <c:v>12.559988827528295</c:v>
                </c:pt>
                <c:pt idx="12">
                  <c:v>12.984179112477213</c:v>
                </c:pt>
                <c:pt idx="13">
                  <c:v>13.396524286238437</c:v>
                </c:pt>
                <c:pt idx="14">
                  <c:v>13.798089331399146</c:v>
                </c:pt>
                <c:pt idx="15">
                  <c:v>14.189792409698898</c:v>
                </c:pt>
                <c:pt idx="16">
                  <c:v>14.572431640600806</c:v>
                </c:pt>
                <c:pt idx="17">
                  <c:v>14.946705915858221</c:v>
                </c:pt>
                <c:pt idx="18">
                  <c:v>15.313231296654088</c:v>
                </c:pt>
                <c:pt idx="19">
                  <c:v>15.672554087256602</c:v>
                </c:pt>
                <c:pt idx="20">
                  <c:v>16.025161372778694</c:v>
                </c:pt>
                <c:pt idx="21">
                  <c:v>16.371489597182201</c:v>
                </c:pt>
                <c:pt idx="22">
                  <c:v>16.711931609125823</c:v>
                </c:pt>
                <c:pt idx="23">
                  <c:v>17.046842497217323</c:v>
                </c:pt>
                <c:pt idx="24">
                  <c:v>17.3765444594179</c:v>
                </c:pt>
                <c:pt idx="25">
                  <c:v>17.701330894953944</c:v>
                </c:pt>
                <c:pt idx="26">
                  <c:v>18.021469865176975</c:v>
                </c:pt>
                <c:pt idx="27">
                  <c:v>18.337207038303138</c:v>
                </c:pt>
                <c:pt idx="28">
                  <c:v>18.648768209025569</c:v>
                </c:pt>
                <c:pt idx="29">
                  <c:v>18.956361465628429</c:v>
                </c:pt>
                <c:pt idx="30">
                  <c:v>19.260179063014149</c:v>
                </c:pt>
                <c:pt idx="31">
                  <c:v>19.560399048954896</c:v>
                </c:pt>
                <c:pt idx="32">
                  <c:v>19.857186682143535</c:v>
                </c:pt>
                <c:pt idx="33">
                  <c:v>20.150695673692571</c:v>
                </c:pt>
                <c:pt idx="34">
                  <c:v>20.441069278199514</c:v>
                </c:pt>
                <c:pt idx="35">
                  <c:v>20.728441256052331</c:v>
                </c:pt>
                <c:pt idx="36">
                  <c:v>21.012936725054118</c:v>
                </c:pt>
                <c:pt idx="37">
                  <c:v>21.29467291652244</c:v>
                </c:pt>
                <c:pt idx="38">
                  <c:v>21.573759848626892</c:v>
                </c:pt>
                <c:pt idx="39">
                  <c:v>21.850300927762014</c:v>
                </c:pt>
                <c:pt idx="40">
                  <c:v>22.124393487127378</c:v>
                </c:pt>
                <c:pt idx="41">
                  <c:v>22.39612927033734</c:v>
                </c:pt>
                <c:pt idx="42">
                  <c:v>22.66559486675747</c:v>
                </c:pt>
                <c:pt idx="43">
                  <c:v>22.932872104321866</c:v>
                </c:pt>
                <c:pt idx="44">
                  <c:v>23.198038404792769</c:v>
                </c:pt>
                <c:pt idx="45">
                  <c:v>23.461167105754264</c:v>
                </c:pt>
                <c:pt idx="46">
                  <c:v>23.72232775306454</c:v>
                </c:pt>
                <c:pt idx="47">
                  <c:v>23.98158636700845</c:v>
                </c:pt>
                <c:pt idx="48" formatCode="General">
                  <c:v>6.3623268186110895</c:v>
                </c:pt>
                <c:pt idx="49" formatCode="General">
                  <c:v>7.1161452251392232</c:v>
                </c:pt>
                <c:pt idx="50" formatCode="General">
                  <c:v>7.8000284501968364</c:v>
                </c:pt>
                <c:pt idx="51" formatCode="General">
                  <c:v>8.4310169244906579</c:v>
                </c:pt>
                <c:pt idx="52" formatCode="General">
                  <c:v>9.020222363954252</c:v>
                </c:pt>
                <c:pt idx="53" formatCode="General">
                  <c:v>9.5753652736949242</c:v>
                </c:pt>
                <c:pt idx="54" formatCode="General">
                  <c:v>10.102066780018818</c:v>
                </c:pt>
                <c:pt idx="55" formatCode="General">
                  <c:v>10.604569381328822</c:v>
                </c:pt>
                <c:pt idx="56" formatCode="General">
                  <c:v>11.086167809006808</c:v>
                </c:pt>
                <c:pt idx="57" formatCode="General">
                  <c:v>11.54948089588839</c:v>
                </c:pt>
                <c:pt idx="58" formatCode="General">
                  <c:v>11.996630758130312</c:v>
                </c:pt>
                <c:pt idx="59" formatCode="General">
                  <c:v>12.429365204834312</c:v>
                </c:pt>
                <c:pt idx="60" formatCode="General">
                  <c:v>12.849143919638342</c:v>
                </c:pt>
                <c:pt idx="61" formatCode="General">
                  <c:v>13.257200712164783</c:v>
                </c:pt>
                <c:pt idx="62" formatCode="General">
                  <c:v>13.654589489204044</c:v>
                </c:pt>
                <c:pt idx="63" formatCode="General">
                  <c:v>14.042218863632677</c:v>
                </c:pt>
                <c:pt idx="64" formatCode="General">
                  <c:v>14.420878654487975</c:v>
                </c:pt>
                <c:pt idx="65" formatCode="General">
                  <c:v>14.791260485063582</c:v>
                </c:pt>
                <c:pt idx="66" formatCode="General">
                  <c:v>15.153974009518945</c:v>
                </c:pt>
                <c:pt idx="67" formatCode="General">
                  <c:v>15.50955985056923</c:v>
                </c:pt>
                <c:pt idx="68" formatCode="General">
                  <c:v>15.858500027652324</c:v>
                </c:pt>
                <c:pt idx="69" formatCode="General">
                  <c:v>16.201226445721925</c:v>
                </c:pt>
                <c:pt idx="70" formatCode="General">
                  <c:v>16.538127867818858</c:v>
                </c:pt>
                <c:pt idx="71" formatCode="General">
                  <c:v>16.869555689636737</c:v>
                </c:pt>
                <c:pt idx="72" formatCode="General">
                  <c:v>17.195828758284673</c:v>
                </c:pt>
                <c:pt idx="73" formatCode="General">
                  <c:v>17.517237421643202</c:v>
                </c:pt>
                <c:pt idx="74" formatCode="General">
                  <c:v>17.834046953231351</c:v>
                </c:pt>
                <c:pt idx="75" formatCode="General">
                  <c:v>18.14650046632093</c:v>
                </c:pt>
                <c:pt idx="76" formatCode="General">
                  <c:v>18.454821407344955</c:v>
                </c:pt>
                <c:pt idx="77" formatCode="General">
                  <c:v>18.759215700473774</c:v>
                </c:pt>
                <c:pt idx="78" formatCode="General">
                  <c:v>19.059873601162806</c:v>
                </c:pt>
                <c:pt idx="79" formatCode="General">
                  <c:v>19.356971305491111</c:v>
                </c:pt>
                <c:pt idx="80" formatCode="General">
                  <c:v>19.650672353464572</c:v>
                </c:pt>
                <c:pt idx="81" formatCode="General">
                  <c:v>19.941128857603317</c:v>
                </c:pt>
                <c:pt idx="82" formatCode="General">
                  <c:v>20.228482582660028</c:v>
                </c:pt>
                <c:pt idx="83" formatCode="General">
                  <c:v>20.512865897917411</c:v>
                </c:pt>
                <c:pt idx="84" formatCode="General">
                  <c:v>20.794402619956017</c:v>
                </c:pt>
                <c:pt idx="85" formatCode="General">
                  <c:v>21.073208760890143</c:v>
                </c:pt>
                <c:pt idx="86" formatCode="General">
                  <c:v>21.349393194702706</c:v>
                </c:pt>
                <c:pt idx="87" formatCode="General">
                  <c:v>21.623058252363897</c:v>
                </c:pt>
                <c:pt idx="88" formatCode="General">
                  <c:v>21.89430025481003</c:v>
                </c:pt>
                <c:pt idx="89" formatCode="General">
                  <c:v>22.163209991523786</c:v>
                </c:pt>
                <c:pt idx="90" formatCode="General">
                  <c:v>22.429873151343127</c:v>
                </c:pt>
                <c:pt idx="91" formatCode="General">
                  <c:v>22.694370711193333</c:v>
                </c:pt>
                <c:pt idx="92" formatCode="General">
                  <c:v>22.956779287651937</c:v>
                </c:pt>
                <c:pt idx="93" formatCode="General">
                  <c:v>23.217171455593668</c:v>
                </c:pt>
                <c:pt idx="94" formatCode="General">
                  <c:v>23.475616037601242</c:v>
                </c:pt>
                <c:pt idx="95" formatCode="General">
                  <c:v>23.73217836734992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F2-4FDC-9D69-0A98C37E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461232"/>
        <c:axId val="833435440"/>
      </c:lineChart>
      <c:dateAx>
        <c:axId val="83346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35440"/>
        <c:crosses val="autoZero"/>
        <c:auto val="1"/>
        <c:lblOffset val="100"/>
        <c:baseTimeUnit val="months"/>
      </c:dateAx>
      <c:valAx>
        <c:axId val="8334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+mn-lt"/>
                  </a:rPr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23</xdr:row>
      <xdr:rowOff>85724</xdr:rowOff>
    </xdr:from>
    <xdr:to>
      <xdr:col>16</xdr:col>
      <xdr:colOff>752475</xdr:colOff>
      <xdr:row>36</xdr:row>
      <xdr:rowOff>104775</xdr:rowOff>
    </xdr:to>
    <xdr:sp macro="" textlink="">
      <xdr:nvSpPr>
        <xdr:cNvPr id="3" name="TextBox 2"/>
        <xdr:cNvSpPr txBox="1"/>
      </xdr:nvSpPr>
      <xdr:spPr>
        <a:xfrm>
          <a:off x="8848724" y="4476749"/>
          <a:ext cx="4505326" cy="24955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FORECAST</a:t>
          </a:r>
          <a:r>
            <a:rPr lang="en-US" sz="1100" baseline="0"/>
            <a:t> - Is a function </a:t>
          </a:r>
          <a:r>
            <a:rPr lang="en-US"/>
            <a:t>to predict a future value by using </a:t>
          </a:r>
          <a:r>
            <a:rPr lang="en-US" b="0"/>
            <a:t>linear regression.</a:t>
          </a:r>
        </a:p>
        <a:p>
          <a:endParaRPr lang="en-US" sz="1100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</a:t>
          </a:r>
          <a:r>
            <a:rPr lang="en-US" sz="1100" b="1"/>
            <a:t>.LINEAR</a:t>
          </a:r>
          <a:r>
            <a:rPr lang="en-US" sz="1100" b="0"/>
            <a:t> 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a function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predict a future value by using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linear regression.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</a:t>
          </a:r>
          <a:r>
            <a:rPr lang="en-US" sz="1100" b="1"/>
            <a:t>.ETS</a:t>
          </a:r>
          <a:r>
            <a:rPr lang="en-US" sz="1100" b="0"/>
            <a:t> - Is a </a:t>
          </a:r>
          <a:r>
            <a:rPr lang="en-US"/>
            <a:t>function to use </a:t>
          </a:r>
          <a:r>
            <a:rPr lang="en-US" b="0"/>
            <a:t>exponential smoothing </a:t>
          </a:r>
          <a:r>
            <a:rPr lang="en-US"/>
            <a:t>forecasts based on a series of existing values.</a:t>
          </a:r>
          <a:r>
            <a:rPr lang="en-US" baseline="0"/>
            <a:t>  It </a:t>
          </a:r>
          <a:r>
            <a:rPr lang="en-US"/>
            <a:t>predicts a future value based on the AAA version of the </a:t>
          </a:r>
          <a:r>
            <a:rPr lang="en-US" i="1"/>
            <a:t>Exponential Triple Smoothing</a:t>
          </a:r>
          <a:r>
            <a:rPr lang="en-US"/>
            <a:t> (ETS) </a:t>
          </a:r>
        </a:p>
        <a:p>
          <a:endParaRPr lang="en-US" sz="1100" b="0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</a:t>
          </a:r>
          <a:r>
            <a:rPr lang="en-US" sz="1100" b="1"/>
            <a:t>.ETS.SEASONALITY</a:t>
          </a:r>
          <a:r>
            <a:rPr lang="en-US" sz="1100" b="0"/>
            <a:t> - Is a </a:t>
          </a:r>
          <a:r>
            <a:rPr lang="en-US"/>
            <a:t>function to calculate the length of a recurring pattern in the specified timeline. </a:t>
          </a:r>
          <a:endParaRPr lang="en-US" sz="1100" b="0"/>
        </a:p>
        <a:p>
          <a:endParaRPr lang="en-US" sz="1100" b="0"/>
        </a:p>
        <a:p>
          <a:r>
            <a:rPr lang="en-US" b="1"/>
            <a:t>FORECAST.ETS.CONFINT</a:t>
          </a:r>
          <a:r>
            <a:rPr lang="en-US"/>
            <a:t> - Is a function to calculate the confidence interval for a forecasted value.</a:t>
          </a:r>
          <a:endParaRPr lang="en-US" sz="1100" b="0"/>
        </a:p>
      </xdr:txBody>
    </xdr:sp>
    <xdr:clientData/>
  </xdr:twoCellAnchor>
  <xdr:twoCellAnchor>
    <xdr:from>
      <xdr:col>10</xdr:col>
      <xdr:colOff>571500</xdr:colOff>
      <xdr:row>10</xdr:row>
      <xdr:rowOff>85725</xdr:rowOff>
    </xdr:from>
    <xdr:to>
      <xdr:col>19</xdr:col>
      <xdr:colOff>0</xdr:colOff>
      <xdr:row>22</xdr:row>
      <xdr:rowOff>114300</xdr:rowOff>
    </xdr:to>
    <xdr:sp macro="" textlink="">
      <xdr:nvSpPr>
        <xdr:cNvPr id="4" name="TextBox 3"/>
        <xdr:cNvSpPr txBox="1"/>
      </xdr:nvSpPr>
      <xdr:spPr>
        <a:xfrm>
          <a:off x="8848725" y="2000250"/>
          <a:ext cx="6419850" cy="23145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Alpha</a:t>
          </a:r>
          <a:r>
            <a:rPr lang="en-US"/>
            <a:t> (base value) - the smoothing value between 0 and 1 that controls the weighting of data points. The higher the value, the more weight is given to recent data.</a:t>
          </a:r>
        </a:p>
        <a:p>
          <a:r>
            <a:rPr lang="en-US" b="1"/>
            <a:t>Beta</a:t>
          </a:r>
          <a:r>
            <a:rPr lang="en-US"/>
            <a:t> (trend value) - the value between 0 and 1 that determines the trend calculation. The higher the value, the more weight is given to recent trends.</a:t>
          </a:r>
        </a:p>
        <a:p>
          <a:r>
            <a:rPr lang="en-US" b="1"/>
            <a:t>Gamma</a:t>
          </a:r>
          <a:r>
            <a:rPr lang="en-US"/>
            <a:t> (seasonality value) - the value between 0 and 1 that controls the seasonality of the ETS forecast. The higher the value, the more weight is given to the recent seasonal period.</a:t>
          </a:r>
        </a:p>
        <a:p>
          <a:r>
            <a:rPr lang="en-US" b="1"/>
            <a:t>MASE</a:t>
          </a:r>
          <a:r>
            <a:rPr lang="en-US"/>
            <a:t> (mean absolute scaled error) - a measure of the forecast accuracy.</a:t>
          </a:r>
        </a:p>
        <a:p>
          <a:r>
            <a:rPr lang="en-US" b="1"/>
            <a:t>SMAPE</a:t>
          </a:r>
          <a:r>
            <a:rPr lang="en-US"/>
            <a:t> (symmetric mean absolute percentage error) - a measure of accuracy based on percentage or relative errors.</a:t>
          </a:r>
        </a:p>
        <a:p>
          <a:r>
            <a:rPr lang="en-US" b="1"/>
            <a:t>MAE</a:t>
          </a:r>
          <a:r>
            <a:rPr lang="en-US"/>
            <a:t> (mean absolute error) - measures the average magnitude of the prediction errors, regardless of their direction.</a:t>
          </a:r>
        </a:p>
        <a:p>
          <a:r>
            <a:rPr lang="en-US" b="1"/>
            <a:t>RMSE</a:t>
          </a:r>
          <a:r>
            <a:rPr lang="en-US"/>
            <a:t> (root mean square error) - a measure of the differences between the predicted and observed values.</a:t>
          </a:r>
        </a:p>
        <a:p>
          <a:r>
            <a:rPr lang="en-US" b="1"/>
            <a:t>Step size detected</a:t>
          </a:r>
          <a:r>
            <a:rPr lang="en-US"/>
            <a:t> - the step size detected in the timeline.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95248</xdr:rowOff>
    </xdr:from>
    <xdr:to>
      <xdr:col>27</xdr:col>
      <xdr:colOff>247650</xdr:colOff>
      <xdr:row>33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K23" sqref="K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showGridLines="0" topLeftCell="A15" workbookViewId="0">
      <selection activeCell="A2" sqref="A2:J50"/>
    </sheetView>
  </sheetViews>
  <sheetFormatPr defaultRowHeight="15" x14ac:dyDescent="0.25"/>
  <cols>
    <col min="1" max="1" width="9.7109375" bestFit="1" customWidth="1"/>
    <col min="4" max="4" width="9.7109375" bestFit="1" customWidth="1"/>
    <col min="5" max="5" width="10" bestFit="1" customWidth="1"/>
    <col min="6" max="6" width="8.85546875" bestFit="1" customWidth="1"/>
    <col min="7" max="7" width="18.42578125" bestFit="1" customWidth="1"/>
    <col min="8" max="8" width="18.28515625" bestFit="1" customWidth="1"/>
    <col min="9" max="9" width="20.28515625" bestFit="1" customWidth="1"/>
    <col min="10" max="10" width="10.5703125" bestFit="1" customWidth="1"/>
    <col min="12" max="12" width="8.85546875" bestFit="1" customWidth="1"/>
    <col min="13" max="13" width="12" bestFit="1" customWidth="1"/>
    <col min="14" max="14" width="8.85546875" bestFit="1" customWidth="1"/>
    <col min="15" max="15" width="7.5703125" bestFit="1" customWidth="1"/>
    <col min="16" max="16" width="18.42578125" bestFit="1" customWidth="1"/>
    <col min="17" max="17" width="20.28515625" bestFit="1" customWidth="1"/>
    <col min="18" max="18" width="10.5703125" bestFit="1" customWidth="1"/>
  </cols>
  <sheetData>
    <row r="1" spans="1:18" ht="15.75" thickBot="1" x14ac:dyDescent="0.3">
      <c r="A1" s="11" t="s">
        <v>14</v>
      </c>
      <c r="B1" s="12"/>
      <c r="D1" s="11" t="s">
        <v>15</v>
      </c>
      <c r="E1" s="13"/>
      <c r="F1" s="13"/>
      <c r="G1" s="13"/>
      <c r="H1" s="13"/>
      <c r="I1" s="13"/>
      <c r="J1" s="12"/>
      <c r="L1" s="11" t="s">
        <v>25</v>
      </c>
      <c r="M1" s="13"/>
      <c r="N1" s="13"/>
      <c r="O1" s="13"/>
      <c r="P1" s="13"/>
      <c r="Q1" s="13"/>
      <c r="R1" s="12"/>
    </row>
    <row r="2" spans="1:18" x14ac:dyDescent="0.25">
      <c r="A2" s="6" t="s">
        <v>0</v>
      </c>
      <c r="B2" s="6" t="s">
        <v>7</v>
      </c>
      <c r="C2" s="2"/>
      <c r="D2" s="6" t="s">
        <v>0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L2" s="10" t="s">
        <v>16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</row>
    <row r="3" spans="1:18" x14ac:dyDescent="0.25">
      <c r="A3" s="3">
        <v>42005</v>
      </c>
      <c r="B3" s="4">
        <v>2.57</v>
      </c>
      <c r="D3" s="3">
        <v>43466</v>
      </c>
      <c r="E3" s="5">
        <f>FORECAST(D3,$B$3:$B$50,$A$3:$A$50)</f>
        <v>19.948184719084338</v>
      </c>
      <c r="F3" s="5">
        <f>_xlfn.FORECAST.LINEAR(D3,$B$3:$B$50,$A$3:$A$50)</f>
        <v>19.948184719084338</v>
      </c>
      <c r="G3" s="5">
        <f>_xlfn.FORECAST.ETS(D3,$B$3:$B$50,$A$3:$A$50)</f>
        <v>18.888784813287021</v>
      </c>
      <c r="H3" s="4">
        <f>_xlfn.FORECAST.ETS.SEASONALITY($B$3:$B$50,$A$3:$A$50)</f>
        <v>0</v>
      </c>
      <c r="I3" s="5">
        <f>_xlfn.FORECAST.ETS(D3,$B$3:$B$50,$A$3:$A$50,_xlfn.FORECAST.ETS.SEASONALITY($B$3:$B$50,$A$3:$A$50))</f>
        <v>18.888784813287021</v>
      </c>
      <c r="J3" s="5">
        <f>_xlfn.FORECAST.ETS.CONFINT(D3,$B$3:$B$50,$A$3:$A$50)</f>
        <v>6.3623268186110895</v>
      </c>
      <c r="L3" s="4" t="s">
        <v>17</v>
      </c>
      <c r="M3" s="7">
        <f>_xlfn.FORECAST.ETS.STAT($E$3:$E$50,$D$3:$D$50,1)</f>
        <v>0.9</v>
      </c>
      <c r="N3" s="7">
        <f>_xlfn.FORECAST.ETS.STAT($F$3:$F$50,$D$3:$D$50,1)</f>
        <v>0.9</v>
      </c>
      <c r="O3" s="7">
        <f>_xlfn.FORECAST.ETS.STAT($G$3:$G$50,$D$3:$D$50,1)</f>
        <v>0.5</v>
      </c>
      <c r="P3" s="7">
        <f>_xlfn.FORECAST.ETS.STAT($H$3:$H$50,$D$3:$D$50,1)</f>
        <v>0.9</v>
      </c>
      <c r="Q3" s="7">
        <f>_xlfn.FORECAST.ETS.STAT($I$3:$I$50,$D$3:$D$50,1)</f>
        <v>0.5</v>
      </c>
      <c r="R3" s="7">
        <f>_xlfn.FORECAST.ETS.STAT($J$3:$J$50,$D$3:$D$50,1)</f>
        <v>0.998</v>
      </c>
    </row>
    <row r="4" spans="1:18" x14ac:dyDescent="0.25">
      <c r="A4" s="3">
        <v>42036</v>
      </c>
      <c r="B4" s="4">
        <v>3.11</v>
      </c>
      <c r="D4" s="3">
        <v>43497</v>
      </c>
      <c r="E4" s="5">
        <f t="shared" ref="E4:E50" si="0">FORECAST(D4,$B$3:$B$50,$A$3:$A$50)</f>
        <v>20.384845681230445</v>
      </c>
      <c r="F4" s="5">
        <f t="shared" ref="F4:F50" si="1">_xlfn.FORECAST.LINEAR(D4,$B$3:$B$50,$A$3:$A$50)</f>
        <v>20.384845681230445</v>
      </c>
      <c r="G4" s="5">
        <f t="shared" ref="G4:G50" si="2">_xlfn.FORECAST.ETS(D4,$B$3:$B$50,$A$3:$A$50)</f>
        <v>19.317570626574035</v>
      </c>
      <c r="H4" s="4">
        <f t="shared" ref="H4:H50" si="3">_xlfn.FORECAST.ETS.SEASONALITY($B$3:$B$50,$A$3:$A$50)</f>
        <v>0</v>
      </c>
      <c r="I4" s="5">
        <f t="shared" ref="I4:I50" si="4">_xlfn.FORECAST.ETS(D4,$B$3:$B$50,$A$3:$A$50,_xlfn.FORECAST.ETS.SEASONALITY($B$3:$B$50,$A$3:$A$50))</f>
        <v>19.317570626574035</v>
      </c>
      <c r="J4" s="5">
        <f t="shared" ref="J4:J50" si="5">_xlfn.FORECAST.ETS.CONFINT(D4,$B$3:$B$50,$A$3:$A$50)</f>
        <v>7.1161452251392232</v>
      </c>
      <c r="L4" s="4" t="s">
        <v>18</v>
      </c>
      <c r="M4" s="7">
        <f>_xlfn.FORECAST.ETS.STAT($E$3:$E$50,$D$3:$D$50,2)</f>
        <v>1E-3</v>
      </c>
      <c r="N4" s="7">
        <f>_xlfn.FORECAST.ETS.STAT($F$3:$F$50,$D$3:$D$50,2)</f>
        <v>1E-3</v>
      </c>
      <c r="O4" s="7">
        <f>_xlfn.FORECAST.ETS.STAT($G$3:$G$50,$D$3:$D$50,2)</f>
        <v>1E-3</v>
      </c>
      <c r="P4" s="7">
        <f>_xlfn.FORECAST.ETS.STAT($H$3:$H$50,$D$3:$D$50,2)</f>
        <v>1E-3</v>
      </c>
      <c r="Q4" s="7">
        <f>_xlfn.FORECAST.ETS.STAT($I$3:$I$50,$D$3:$D$50,2)</f>
        <v>1E-3</v>
      </c>
      <c r="R4" s="7">
        <f>_xlfn.FORECAST.ETS.STAT($J$3:$J$50,$D$3:$D$50,2)</f>
        <v>0.89900000000000002</v>
      </c>
    </row>
    <row r="5" spans="1:18" x14ac:dyDescent="0.25">
      <c r="A5" s="3">
        <v>42064</v>
      </c>
      <c r="B5" s="4">
        <v>2.68</v>
      </c>
      <c r="D5" s="3">
        <v>43525</v>
      </c>
      <c r="E5" s="5">
        <f t="shared" si="0"/>
        <v>20.779249130910785</v>
      </c>
      <c r="F5" s="5">
        <f t="shared" si="1"/>
        <v>20.779249130910785</v>
      </c>
      <c r="G5" s="5">
        <f t="shared" si="2"/>
        <v>19.746356439861053</v>
      </c>
      <c r="H5" s="4">
        <f t="shared" si="3"/>
        <v>0</v>
      </c>
      <c r="I5" s="5">
        <f t="shared" si="4"/>
        <v>19.746356439861053</v>
      </c>
      <c r="J5" s="5">
        <f t="shared" si="5"/>
        <v>7.8000284501968364</v>
      </c>
      <c r="L5" s="4" t="s">
        <v>19</v>
      </c>
      <c r="M5" s="7">
        <f>_xlfn.FORECAST.ETS.STAT($E$3:$E$50,$D$3:$D$50,3)</f>
        <v>9.9000000000000005E-2</v>
      </c>
      <c r="N5" s="7">
        <f>_xlfn.FORECAST.ETS.STAT($F$3:$F$50,$D$3:$D$50,3)</f>
        <v>9.9000000000000005E-2</v>
      </c>
      <c r="O5" s="7">
        <f>_xlfn.FORECAST.ETS.STAT($G$3:$G$50,$D$3:$D$50,3)</f>
        <v>2.2204460492503131E-16</v>
      </c>
      <c r="P5" s="7">
        <f>_xlfn.FORECAST.ETS.STAT($H$3:$H$50,$D$3:$D$50,3)</f>
        <v>2.2204460492503131E-16</v>
      </c>
      <c r="Q5" s="7">
        <f>_xlfn.FORECAST.ETS.STAT($I$3:$I$50,$D$3:$D$50,3)</f>
        <v>2.2204460492503131E-16</v>
      </c>
      <c r="R5" s="7">
        <f>_xlfn.FORECAST.ETS.STAT($J$3:$J$50,$D$3:$D$50,3)</f>
        <v>2.2204460492503131E-16</v>
      </c>
    </row>
    <row r="6" spans="1:18" x14ac:dyDescent="0.25">
      <c r="A6" s="3">
        <v>42095</v>
      </c>
      <c r="B6" s="4">
        <v>2.2599999999999998</v>
      </c>
      <c r="D6" s="3">
        <v>43556</v>
      </c>
      <c r="E6" s="5">
        <f t="shared" si="0"/>
        <v>21.215910093056891</v>
      </c>
      <c r="F6" s="5">
        <f t="shared" si="1"/>
        <v>21.215910093056891</v>
      </c>
      <c r="G6" s="5">
        <f t="shared" si="2"/>
        <v>20.175142253148071</v>
      </c>
      <c r="H6" s="4">
        <f t="shared" si="3"/>
        <v>0</v>
      </c>
      <c r="I6" s="5">
        <f t="shared" si="4"/>
        <v>20.175142253148071</v>
      </c>
      <c r="J6" s="5">
        <f t="shared" si="5"/>
        <v>8.4310169244906579</v>
      </c>
      <c r="L6" s="4" t="s">
        <v>20</v>
      </c>
      <c r="M6" s="8">
        <f>_xlfn.FORECAST.ETS.STAT($E$3:$E$50,$D$3:$D$50,4)</f>
        <v>1.9281373822379044E-3</v>
      </c>
      <c r="N6" s="8">
        <f>_xlfn.FORECAST.ETS.STAT($F$3:$F$50,$D$3:$D$50,4)</f>
        <v>1.9281373822379044E-3</v>
      </c>
      <c r="O6" s="8">
        <f>_xlfn.FORECAST.ETS.STAT($G$3:$G$50,$D$3:$D$50,4)</f>
        <v>8.28552057626594E-15</v>
      </c>
      <c r="P6" s="8">
        <f>_xlfn.FORECAST.ETS.STAT($H$3:$H$50,$D$3:$D$50,4)</f>
        <v>0</v>
      </c>
      <c r="Q6" s="8">
        <f>_xlfn.FORECAST.ETS.STAT($I$3:$I$50,$D$3:$D$50,4)</f>
        <v>8.28552057626594E-15</v>
      </c>
      <c r="R6" s="8">
        <f>_xlfn.FORECAST.ETS.STAT($J$3:$J$50,$D$3:$D$50,4)</f>
        <v>6.2494599484368991E-3</v>
      </c>
    </row>
    <row r="7" spans="1:18" x14ac:dyDescent="0.25">
      <c r="A7" s="3">
        <v>42125</v>
      </c>
      <c r="B7" s="4">
        <v>2.2799999999999998</v>
      </c>
      <c r="D7" s="3">
        <v>43586</v>
      </c>
      <c r="E7" s="5">
        <f t="shared" si="0"/>
        <v>21.638485217714447</v>
      </c>
      <c r="F7" s="5">
        <f t="shared" si="1"/>
        <v>21.638485217714447</v>
      </c>
      <c r="G7" s="5">
        <f t="shared" si="2"/>
        <v>20.603928066435088</v>
      </c>
      <c r="H7" s="4">
        <f t="shared" si="3"/>
        <v>0</v>
      </c>
      <c r="I7" s="5">
        <f t="shared" si="4"/>
        <v>20.603928066435088</v>
      </c>
      <c r="J7" s="5">
        <f t="shared" si="5"/>
        <v>9.020222363954252</v>
      </c>
      <c r="L7" s="4" t="s">
        <v>21</v>
      </c>
      <c r="M7" s="8">
        <f>_xlfn.FORECAST.ETS.STAT($E$3:$E$50,$D$3:$D$50,5)</f>
        <v>2.3116387159298117E-5</v>
      </c>
      <c r="N7" s="8">
        <f>_xlfn.FORECAST.ETS.STAT($F$3:$F$50,$D$3:$D$50,5)</f>
        <v>2.3116387159298117E-5</v>
      </c>
      <c r="O7" s="8">
        <f>_xlfn.FORECAST.ETS.STAT($G$3:$G$50,$D$3:$D$50,5)</f>
        <v>9.7729134529438549E-17</v>
      </c>
      <c r="P7" s="8">
        <f>_xlfn.FORECAST.ETS.STAT($H$3:$H$50,$D$3:$D$50,5)</f>
        <v>0</v>
      </c>
      <c r="Q7" s="8">
        <f>_xlfn.FORECAST.ETS.STAT($I$3:$I$50,$D$3:$D$50,5)</f>
        <v>9.7729134529438549E-17</v>
      </c>
      <c r="R7" s="8">
        <f>_xlfn.FORECAST.ETS.STAT($J$3:$J$50,$D$3:$D$50,5)</f>
        <v>1.1068484859123209E-4</v>
      </c>
    </row>
    <row r="8" spans="1:18" x14ac:dyDescent="0.25">
      <c r="A8" s="3">
        <v>42156</v>
      </c>
      <c r="B8" s="4">
        <v>2.4</v>
      </c>
      <c r="D8" s="3">
        <v>43617</v>
      </c>
      <c r="E8" s="5">
        <f t="shared" si="0"/>
        <v>22.07514617986044</v>
      </c>
      <c r="F8" s="5">
        <f t="shared" si="1"/>
        <v>22.07514617986044</v>
      </c>
      <c r="G8" s="5">
        <f t="shared" si="2"/>
        <v>21.032713879722102</v>
      </c>
      <c r="H8" s="4">
        <f t="shared" si="3"/>
        <v>0</v>
      </c>
      <c r="I8" s="5">
        <f t="shared" si="4"/>
        <v>21.032713879722102</v>
      </c>
      <c r="J8" s="5">
        <f t="shared" si="5"/>
        <v>9.5753652736949242</v>
      </c>
      <c r="L8" s="4" t="s">
        <v>22</v>
      </c>
      <c r="M8" s="8">
        <f>_xlfn.FORECAST.ETS.STAT($E$3:$E$50,$D$3:$D$50,3)</f>
        <v>9.9000000000000005E-2</v>
      </c>
      <c r="N8" s="8">
        <f>_xlfn.FORECAST.ETS.STAT($F$3:$F$50,$D$3:$D$50,6)</f>
        <v>8.2545267065744327E-4</v>
      </c>
      <c r="O8" s="8">
        <f>_xlfn.FORECAST.ETS.STAT($G$3:$G$50,$D$3:$D$50,6)</f>
        <v>3.5527136788005009E-15</v>
      </c>
      <c r="P8" s="8">
        <f>_xlfn.FORECAST.ETS.STAT($H$3:$H$50,$D$3:$D$50,6)</f>
        <v>0</v>
      </c>
      <c r="Q8" s="8">
        <f>_xlfn.FORECAST.ETS.STAT($I$3:$I$50,$D$3:$D$50,6)</f>
        <v>3.5527136788005009E-15</v>
      </c>
      <c r="R8" s="8">
        <f>_xlfn.FORECAST.ETS.STAT($J$3:$J$50,$D$3:$D$50,6)</f>
        <v>2.4847315541745019E-3</v>
      </c>
    </row>
    <row r="9" spans="1:18" x14ac:dyDescent="0.25">
      <c r="A9" s="3">
        <v>42186</v>
      </c>
      <c r="B9" s="4">
        <v>1.93</v>
      </c>
      <c r="D9" s="3">
        <v>43647</v>
      </c>
      <c r="E9" s="5">
        <f t="shared" si="0"/>
        <v>22.497721304517995</v>
      </c>
      <c r="F9" s="5">
        <f t="shared" si="1"/>
        <v>22.497721304517995</v>
      </c>
      <c r="G9" s="5">
        <f t="shared" si="2"/>
        <v>21.46149969300912</v>
      </c>
      <c r="H9" s="4">
        <f t="shared" si="3"/>
        <v>0</v>
      </c>
      <c r="I9" s="5">
        <f t="shared" si="4"/>
        <v>21.46149969300912</v>
      </c>
      <c r="J9" s="5">
        <f t="shared" si="5"/>
        <v>10.102066780018818</v>
      </c>
      <c r="L9" s="4" t="s">
        <v>23</v>
      </c>
      <c r="M9" s="8">
        <f>_xlfn.FORECAST.ETS.STAT($E$3:$E$50,$D$3:$D$50,7)</f>
        <v>1.7041366248474277E-3</v>
      </c>
      <c r="N9" s="8">
        <f>_xlfn.FORECAST.ETS.STAT($F$3:$F$50,$D$3:$D$50,7)</f>
        <v>1.7041366248474277E-3</v>
      </c>
      <c r="O9" s="8">
        <f>_xlfn.FORECAST.ETS.STAT($G$3:$G$50,$D$3:$D$50,7)</f>
        <v>5.0242958677880805E-15</v>
      </c>
      <c r="P9" s="8">
        <f>_xlfn.FORECAST.ETS.STAT($H$3:$H$50,$D$3:$D$50,7)</f>
        <v>0</v>
      </c>
      <c r="Q9" s="8">
        <f>_xlfn.FORECAST.ETS.STAT($I$3:$I$50,$D$3:$D$50,7)</f>
        <v>5.0242958677880805E-15</v>
      </c>
      <c r="R9" s="8">
        <f>_xlfn.FORECAST.ETS.STAT($J$3:$J$50,$D$3:$D$50,7)</f>
        <v>2.4986969101445837E-3</v>
      </c>
    </row>
    <row r="10" spans="1:18" x14ac:dyDescent="0.25">
      <c r="A10" s="3">
        <v>42217</v>
      </c>
      <c r="B10" s="4">
        <v>1.78</v>
      </c>
      <c r="D10" s="3">
        <v>43678</v>
      </c>
      <c r="E10" s="5">
        <f t="shared" si="0"/>
        <v>22.934382266664102</v>
      </c>
      <c r="F10" s="5">
        <f t="shared" si="1"/>
        <v>22.934382266664102</v>
      </c>
      <c r="G10" s="5">
        <f t="shared" si="2"/>
        <v>21.890285506296138</v>
      </c>
      <c r="H10" s="4">
        <f t="shared" si="3"/>
        <v>0</v>
      </c>
      <c r="I10" s="5">
        <f t="shared" si="4"/>
        <v>21.890285506296138</v>
      </c>
      <c r="J10" s="5">
        <f t="shared" si="5"/>
        <v>10.604569381328822</v>
      </c>
      <c r="L10" s="4" t="s">
        <v>24</v>
      </c>
      <c r="M10" s="4">
        <f>_xlfn.FORECAST.ETS.STAT($E$3:$E$50,$D$3:$D$50,8)</f>
        <v>31</v>
      </c>
      <c r="N10" s="9">
        <f>_xlfn.FORECAST.ETS.STAT($F$3:$F$50,$D$3:$D$50,8)</f>
        <v>31</v>
      </c>
      <c r="O10" s="9">
        <f>_xlfn.FORECAST.ETS.STAT($G$3:$G$50,$D$3:$D$50,8)</f>
        <v>31</v>
      </c>
      <c r="P10" s="9">
        <f>_xlfn.FORECAST.ETS.STAT($H$3:$H$50,$D$3:$D$50,8)</f>
        <v>31</v>
      </c>
      <c r="Q10" s="9">
        <f>_xlfn.FORECAST.ETS.STAT($I$3:$I$50,$D$3:$D$50,8)</f>
        <v>31</v>
      </c>
      <c r="R10" s="9">
        <f>_xlfn.FORECAST.ETS.STAT($J$3:$J$50,$D$3:$D$50,8)</f>
        <v>31</v>
      </c>
    </row>
    <row r="11" spans="1:18" x14ac:dyDescent="0.25">
      <c r="A11" s="3">
        <v>42248</v>
      </c>
      <c r="B11" s="4">
        <v>1.72</v>
      </c>
      <c r="D11" s="3">
        <v>43709</v>
      </c>
      <c r="E11" s="5">
        <f t="shared" si="0"/>
        <v>23.371043228810208</v>
      </c>
      <c r="F11" s="5">
        <f t="shared" si="1"/>
        <v>23.371043228810208</v>
      </c>
      <c r="G11" s="5">
        <f t="shared" si="2"/>
        <v>22.319071319583152</v>
      </c>
      <c r="H11" s="4">
        <f t="shared" si="3"/>
        <v>0</v>
      </c>
      <c r="I11" s="5">
        <f t="shared" si="4"/>
        <v>22.319071319583152</v>
      </c>
      <c r="J11" s="5">
        <f t="shared" si="5"/>
        <v>11.086167809006808</v>
      </c>
    </row>
    <row r="12" spans="1:18" x14ac:dyDescent="0.25">
      <c r="A12" s="3">
        <v>42278</v>
      </c>
      <c r="B12" s="4">
        <v>2.12</v>
      </c>
      <c r="D12" s="3">
        <v>43739</v>
      </c>
      <c r="E12" s="5">
        <f t="shared" si="0"/>
        <v>23.793618353467764</v>
      </c>
      <c r="F12" s="5">
        <f t="shared" si="1"/>
        <v>23.793618353467764</v>
      </c>
      <c r="G12" s="5">
        <f t="shared" si="2"/>
        <v>22.74785713287017</v>
      </c>
      <c r="H12" s="4">
        <f t="shared" si="3"/>
        <v>0</v>
      </c>
      <c r="I12" s="5">
        <f t="shared" si="4"/>
        <v>22.74785713287017</v>
      </c>
      <c r="J12" s="5">
        <f t="shared" si="5"/>
        <v>11.54948089588839</v>
      </c>
    </row>
    <row r="13" spans="1:18" x14ac:dyDescent="0.25">
      <c r="A13" s="3">
        <v>42309</v>
      </c>
      <c r="B13" s="4">
        <v>2.36</v>
      </c>
      <c r="D13" s="3">
        <v>43770</v>
      </c>
      <c r="E13" s="5">
        <f t="shared" si="0"/>
        <v>24.23027931561387</v>
      </c>
      <c r="F13" s="5">
        <f t="shared" si="1"/>
        <v>24.23027931561387</v>
      </c>
      <c r="G13" s="5">
        <f t="shared" si="2"/>
        <v>23.176642946157187</v>
      </c>
      <c r="H13" s="4">
        <f t="shared" si="3"/>
        <v>0</v>
      </c>
      <c r="I13" s="5">
        <f t="shared" si="4"/>
        <v>23.176642946157187</v>
      </c>
      <c r="J13" s="5">
        <f t="shared" si="5"/>
        <v>11.996630758130312</v>
      </c>
    </row>
    <row r="14" spans="1:18" x14ac:dyDescent="0.25">
      <c r="A14" s="3">
        <v>42339</v>
      </c>
      <c r="B14" s="4">
        <v>2.87</v>
      </c>
      <c r="D14" s="3">
        <v>43800</v>
      </c>
      <c r="E14" s="5">
        <f t="shared" si="0"/>
        <v>24.652854440271312</v>
      </c>
      <c r="F14" s="5">
        <f t="shared" si="1"/>
        <v>24.652854440271312</v>
      </c>
      <c r="G14" s="5">
        <f t="shared" si="2"/>
        <v>23.605428759444202</v>
      </c>
      <c r="H14" s="4">
        <f t="shared" si="3"/>
        <v>0</v>
      </c>
      <c r="I14" s="5">
        <f t="shared" si="4"/>
        <v>23.605428759444202</v>
      </c>
      <c r="J14" s="5">
        <f t="shared" si="5"/>
        <v>12.429365204834312</v>
      </c>
    </row>
    <row r="15" spans="1:18" x14ac:dyDescent="0.25">
      <c r="A15" s="3">
        <v>42370</v>
      </c>
      <c r="B15" s="4">
        <v>2.2000000000000002</v>
      </c>
      <c r="D15" s="3">
        <v>43831</v>
      </c>
      <c r="E15" s="5">
        <f t="shared" si="0"/>
        <v>25.089515402417419</v>
      </c>
      <c r="F15" s="5">
        <f t="shared" si="1"/>
        <v>25.089515402417419</v>
      </c>
      <c r="G15" s="5">
        <f t="shared" si="2"/>
        <v>24.034214572731219</v>
      </c>
      <c r="H15" s="4">
        <f t="shared" si="3"/>
        <v>0</v>
      </c>
      <c r="I15" s="5">
        <f t="shared" si="4"/>
        <v>24.034214572731219</v>
      </c>
      <c r="J15" s="5">
        <f t="shared" si="5"/>
        <v>12.849143919638342</v>
      </c>
    </row>
    <row r="16" spans="1:18" x14ac:dyDescent="0.25">
      <c r="A16" s="3">
        <v>42401</v>
      </c>
      <c r="B16" s="4">
        <v>2.14</v>
      </c>
      <c r="D16" s="3">
        <v>43862</v>
      </c>
      <c r="E16" s="5">
        <f t="shared" si="0"/>
        <v>25.526176364563526</v>
      </c>
      <c r="F16" s="5">
        <f t="shared" si="1"/>
        <v>25.526176364563526</v>
      </c>
      <c r="G16" s="5">
        <f t="shared" si="2"/>
        <v>24.463000386018237</v>
      </c>
      <c r="H16" s="4">
        <f t="shared" si="3"/>
        <v>0</v>
      </c>
      <c r="I16" s="5">
        <f t="shared" si="4"/>
        <v>24.463000386018237</v>
      </c>
      <c r="J16" s="5">
        <f t="shared" si="5"/>
        <v>13.257200712164783</v>
      </c>
    </row>
    <row r="17" spans="1:10" x14ac:dyDescent="0.25">
      <c r="A17" s="3">
        <v>42430</v>
      </c>
      <c r="B17" s="4">
        <v>2.85</v>
      </c>
      <c r="D17" s="3">
        <v>43891</v>
      </c>
      <c r="E17" s="5">
        <f t="shared" si="0"/>
        <v>25.934665651732416</v>
      </c>
      <c r="F17" s="5">
        <f t="shared" si="1"/>
        <v>25.934665651732416</v>
      </c>
      <c r="G17" s="5">
        <f t="shared" si="2"/>
        <v>24.891786199305255</v>
      </c>
      <c r="H17" s="4">
        <f t="shared" si="3"/>
        <v>0</v>
      </c>
      <c r="I17" s="5">
        <f t="shared" si="4"/>
        <v>24.891786199305255</v>
      </c>
      <c r="J17" s="5">
        <f t="shared" si="5"/>
        <v>13.654589489204044</v>
      </c>
    </row>
    <row r="18" spans="1:10" x14ac:dyDescent="0.25">
      <c r="A18" s="3">
        <v>42461</v>
      </c>
      <c r="B18" s="4">
        <v>3.55</v>
      </c>
      <c r="D18" s="3">
        <v>43922</v>
      </c>
      <c r="E18" s="5">
        <f t="shared" si="0"/>
        <v>26.371326613878523</v>
      </c>
      <c r="F18" s="5">
        <f t="shared" si="1"/>
        <v>26.371326613878523</v>
      </c>
      <c r="G18" s="5">
        <f t="shared" si="2"/>
        <v>25.320572012592272</v>
      </c>
      <c r="H18" s="4">
        <f t="shared" si="3"/>
        <v>0</v>
      </c>
      <c r="I18" s="5">
        <f t="shared" si="4"/>
        <v>25.320572012592272</v>
      </c>
      <c r="J18" s="5">
        <f t="shared" si="5"/>
        <v>14.042218863632677</v>
      </c>
    </row>
    <row r="19" spans="1:10" x14ac:dyDescent="0.25">
      <c r="A19" s="3">
        <v>42491</v>
      </c>
      <c r="B19" s="4">
        <v>4.57</v>
      </c>
      <c r="D19" s="3">
        <v>43952</v>
      </c>
      <c r="E19" s="5">
        <f t="shared" si="0"/>
        <v>26.793901738536078</v>
      </c>
      <c r="F19" s="5">
        <f t="shared" si="1"/>
        <v>26.793901738536078</v>
      </c>
      <c r="G19" s="5">
        <f t="shared" si="2"/>
        <v>25.749357825879287</v>
      </c>
      <c r="H19" s="4">
        <f t="shared" si="3"/>
        <v>0</v>
      </c>
      <c r="I19" s="5">
        <f t="shared" si="4"/>
        <v>25.749357825879287</v>
      </c>
      <c r="J19" s="5">
        <f t="shared" si="5"/>
        <v>14.420878654487975</v>
      </c>
    </row>
    <row r="20" spans="1:10" x14ac:dyDescent="0.25">
      <c r="A20" s="3">
        <v>42522</v>
      </c>
      <c r="B20" s="4">
        <v>5.14</v>
      </c>
      <c r="D20" s="3">
        <v>43983</v>
      </c>
      <c r="E20" s="5">
        <f t="shared" si="0"/>
        <v>27.230562700682185</v>
      </c>
      <c r="F20" s="5">
        <f t="shared" si="1"/>
        <v>27.230562700682185</v>
      </c>
      <c r="G20" s="5">
        <f t="shared" si="2"/>
        <v>26.178143639166304</v>
      </c>
      <c r="H20" s="4">
        <f t="shared" si="3"/>
        <v>0</v>
      </c>
      <c r="I20" s="5">
        <f t="shared" si="4"/>
        <v>26.178143639166304</v>
      </c>
      <c r="J20" s="5">
        <f t="shared" si="5"/>
        <v>14.791260485063582</v>
      </c>
    </row>
    <row r="21" spans="1:10" x14ac:dyDescent="0.25">
      <c r="A21" s="3">
        <v>42552</v>
      </c>
      <c r="B21" s="4">
        <v>6.86</v>
      </c>
      <c r="D21" s="3">
        <v>44013</v>
      </c>
      <c r="E21" s="5">
        <f t="shared" si="0"/>
        <v>27.653137825339627</v>
      </c>
      <c r="F21" s="5">
        <f t="shared" si="1"/>
        <v>27.653137825339627</v>
      </c>
      <c r="G21" s="5">
        <f t="shared" si="2"/>
        <v>26.606929452453322</v>
      </c>
      <c r="H21" s="4">
        <f t="shared" si="3"/>
        <v>0</v>
      </c>
      <c r="I21" s="5">
        <f t="shared" si="4"/>
        <v>26.606929452453322</v>
      </c>
      <c r="J21" s="5">
        <f t="shared" si="5"/>
        <v>15.153974009518945</v>
      </c>
    </row>
    <row r="22" spans="1:10" x14ac:dyDescent="0.25">
      <c r="A22" s="3">
        <v>42583</v>
      </c>
      <c r="B22" s="4">
        <v>7.4</v>
      </c>
      <c r="D22" s="3">
        <v>44044</v>
      </c>
      <c r="E22" s="5">
        <f t="shared" si="0"/>
        <v>28.089798787485734</v>
      </c>
      <c r="F22" s="5">
        <f t="shared" si="1"/>
        <v>28.089798787485734</v>
      </c>
      <c r="G22" s="5">
        <f t="shared" si="2"/>
        <v>27.035715265740336</v>
      </c>
      <c r="H22" s="4">
        <f t="shared" si="3"/>
        <v>0</v>
      </c>
      <c r="I22" s="5">
        <f t="shared" si="4"/>
        <v>27.035715265740336</v>
      </c>
      <c r="J22" s="5">
        <f t="shared" si="5"/>
        <v>15.50955985056923</v>
      </c>
    </row>
    <row r="23" spans="1:10" x14ac:dyDescent="0.25">
      <c r="A23" s="3">
        <v>42614</v>
      </c>
      <c r="B23" s="4">
        <v>6.91</v>
      </c>
      <c r="D23" s="3">
        <v>44075</v>
      </c>
      <c r="E23" s="5">
        <f t="shared" si="0"/>
        <v>28.52645974963184</v>
      </c>
      <c r="F23" s="5">
        <f t="shared" si="1"/>
        <v>28.52645974963184</v>
      </c>
      <c r="G23" s="5">
        <f t="shared" si="2"/>
        <v>27.464501079027354</v>
      </c>
      <c r="H23" s="4">
        <f t="shared" si="3"/>
        <v>0</v>
      </c>
      <c r="I23" s="5">
        <f t="shared" si="4"/>
        <v>27.464501079027354</v>
      </c>
      <c r="J23" s="5">
        <f t="shared" si="5"/>
        <v>15.858500027652324</v>
      </c>
    </row>
    <row r="24" spans="1:10" x14ac:dyDescent="0.25">
      <c r="A24" s="3">
        <v>42644</v>
      </c>
      <c r="B24" s="4">
        <v>7.23</v>
      </c>
      <c r="D24" s="3">
        <v>44105</v>
      </c>
      <c r="E24" s="5">
        <f t="shared" si="0"/>
        <v>28.949034874289396</v>
      </c>
      <c r="F24" s="5">
        <f t="shared" si="1"/>
        <v>28.949034874289396</v>
      </c>
      <c r="G24" s="5">
        <f t="shared" si="2"/>
        <v>27.893286892314372</v>
      </c>
      <c r="H24" s="4">
        <f t="shared" si="3"/>
        <v>0</v>
      </c>
      <c r="I24" s="5">
        <f t="shared" si="4"/>
        <v>27.893286892314372</v>
      </c>
      <c r="J24" s="5">
        <f t="shared" si="5"/>
        <v>16.201226445721925</v>
      </c>
    </row>
    <row r="25" spans="1:10" x14ac:dyDescent="0.25">
      <c r="A25" s="3">
        <v>42675</v>
      </c>
      <c r="B25" s="4">
        <v>8.91</v>
      </c>
      <c r="D25" s="3">
        <v>44136</v>
      </c>
      <c r="E25" s="5">
        <f t="shared" si="0"/>
        <v>29.385695836435502</v>
      </c>
      <c r="F25" s="5">
        <f t="shared" si="1"/>
        <v>29.385695836435502</v>
      </c>
      <c r="G25" s="5">
        <f t="shared" si="2"/>
        <v>28.322072705601386</v>
      </c>
      <c r="H25" s="4">
        <f t="shared" si="3"/>
        <v>0</v>
      </c>
      <c r="I25" s="5">
        <f t="shared" si="4"/>
        <v>28.322072705601386</v>
      </c>
      <c r="J25" s="5">
        <f t="shared" si="5"/>
        <v>16.538127867818858</v>
      </c>
    </row>
    <row r="26" spans="1:10" x14ac:dyDescent="0.25">
      <c r="A26" s="3">
        <v>42705</v>
      </c>
      <c r="B26" s="4">
        <v>11.34</v>
      </c>
      <c r="D26" s="3">
        <v>44166</v>
      </c>
      <c r="E26" s="5">
        <f t="shared" si="0"/>
        <v>29.808270961093058</v>
      </c>
      <c r="F26" s="5">
        <f t="shared" si="1"/>
        <v>29.808270961093058</v>
      </c>
      <c r="G26" s="5">
        <f t="shared" si="2"/>
        <v>28.750858518888403</v>
      </c>
      <c r="H26" s="4">
        <f t="shared" si="3"/>
        <v>0</v>
      </c>
      <c r="I26" s="5">
        <f t="shared" si="4"/>
        <v>28.750858518888403</v>
      </c>
      <c r="J26" s="5">
        <f t="shared" si="5"/>
        <v>16.869555689636737</v>
      </c>
    </row>
    <row r="27" spans="1:10" x14ac:dyDescent="0.25">
      <c r="A27" s="3">
        <v>42736</v>
      </c>
      <c r="B27" s="4">
        <v>10.37</v>
      </c>
      <c r="D27" s="3">
        <v>44197</v>
      </c>
      <c r="E27" s="5">
        <f t="shared" si="0"/>
        <v>30.244931923239051</v>
      </c>
      <c r="F27" s="5">
        <f t="shared" si="1"/>
        <v>30.244931923239051</v>
      </c>
      <c r="G27" s="5">
        <f t="shared" si="2"/>
        <v>29.179644332175421</v>
      </c>
      <c r="H27" s="4">
        <f t="shared" si="3"/>
        <v>0</v>
      </c>
      <c r="I27" s="5">
        <f t="shared" si="4"/>
        <v>29.179644332175421</v>
      </c>
      <c r="J27" s="5">
        <f t="shared" si="5"/>
        <v>17.195828758284673</v>
      </c>
    </row>
    <row r="28" spans="1:10" x14ac:dyDescent="0.25">
      <c r="A28" s="3">
        <v>42767</v>
      </c>
      <c r="B28" s="4">
        <v>14.46</v>
      </c>
      <c r="D28" s="3">
        <v>44228</v>
      </c>
      <c r="E28" s="5">
        <f t="shared" si="0"/>
        <v>30.681592885385157</v>
      </c>
      <c r="F28" s="5">
        <f t="shared" si="1"/>
        <v>30.681592885385157</v>
      </c>
      <c r="G28" s="5">
        <f t="shared" si="2"/>
        <v>29.608430145462435</v>
      </c>
      <c r="H28" s="4">
        <f t="shared" si="3"/>
        <v>0</v>
      </c>
      <c r="I28" s="5">
        <f t="shared" si="4"/>
        <v>29.608430145462435</v>
      </c>
      <c r="J28" s="5">
        <f t="shared" si="5"/>
        <v>17.517237421643202</v>
      </c>
    </row>
    <row r="29" spans="1:10" x14ac:dyDescent="0.25">
      <c r="A29" s="3">
        <v>42795</v>
      </c>
      <c r="B29" s="4">
        <v>14.55</v>
      </c>
      <c r="D29" s="3">
        <v>44256</v>
      </c>
      <c r="E29" s="5">
        <f t="shared" si="0"/>
        <v>31.075996335065497</v>
      </c>
      <c r="F29" s="5">
        <f t="shared" si="1"/>
        <v>31.075996335065497</v>
      </c>
      <c r="G29" s="5">
        <f t="shared" si="2"/>
        <v>30.037215958749456</v>
      </c>
      <c r="H29" s="4">
        <f t="shared" si="3"/>
        <v>0</v>
      </c>
      <c r="I29" s="5">
        <f t="shared" si="4"/>
        <v>30.037215958749456</v>
      </c>
      <c r="J29" s="5">
        <f t="shared" si="5"/>
        <v>17.834046953231351</v>
      </c>
    </row>
    <row r="30" spans="1:10" x14ac:dyDescent="0.25">
      <c r="A30" s="3">
        <v>42826</v>
      </c>
      <c r="B30" s="4">
        <v>13.3</v>
      </c>
      <c r="D30" s="3">
        <v>44287</v>
      </c>
      <c r="E30" s="5">
        <f t="shared" si="0"/>
        <v>31.512657297211604</v>
      </c>
      <c r="F30" s="5">
        <f t="shared" si="1"/>
        <v>31.512657297211604</v>
      </c>
      <c r="G30" s="5">
        <f t="shared" si="2"/>
        <v>30.466001772036471</v>
      </c>
      <c r="H30" s="4">
        <f t="shared" si="3"/>
        <v>0</v>
      </c>
      <c r="I30" s="5">
        <f t="shared" si="4"/>
        <v>30.466001772036471</v>
      </c>
      <c r="J30" s="5">
        <f t="shared" si="5"/>
        <v>18.14650046632093</v>
      </c>
    </row>
    <row r="31" spans="1:10" x14ac:dyDescent="0.25">
      <c r="A31" s="3">
        <v>42856</v>
      </c>
      <c r="B31" s="4">
        <v>11.19</v>
      </c>
      <c r="D31" s="3">
        <v>44317</v>
      </c>
      <c r="E31" s="5">
        <f t="shared" si="0"/>
        <v>31.935232421869159</v>
      </c>
      <c r="F31" s="5">
        <f t="shared" si="1"/>
        <v>31.935232421869159</v>
      </c>
      <c r="G31" s="5">
        <f t="shared" si="2"/>
        <v>30.894787585323488</v>
      </c>
      <c r="H31" s="4">
        <f t="shared" si="3"/>
        <v>0</v>
      </c>
      <c r="I31" s="5">
        <f t="shared" si="4"/>
        <v>30.894787585323488</v>
      </c>
      <c r="J31" s="5">
        <f t="shared" si="5"/>
        <v>18.454821407344955</v>
      </c>
    </row>
    <row r="32" spans="1:10" x14ac:dyDescent="0.25">
      <c r="A32" s="3">
        <v>42887</v>
      </c>
      <c r="B32" s="4">
        <v>12.48</v>
      </c>
      <c r="D32" s="3">
        <v>44348</v>
      </c>
      <c r="E32" s="5">
        <f t="shared" si="0"/>
        <v>32.371893384015266</v>
      </c>
      <c r="F32" s="5">
        <f t="shared" si="1"/>
        <v>32.371893384015266</v>
      </c>
      <c r="G32" s="5">
        <f t="shared" si="2"/>
        <v>31.323573398610506</v>
      </c>
      <c r="H32" s="4">
        <f t="shared" si="3"/>
        <v>0</v>
      </c>
      <c r="I32" s="5">
        <f t="shared" si="4"/>
        <v>31.323573398610506</v>
      </c>
      <c r="J32" s="5">
        <f t="shared" si="5"/>
        <v>18.759215700473774</v>
      </c>
    </row>
    <row r="33" spans="1:10" x14ac:dyDescent="0.25">
      <c r="A33" s="3">
        <v>42917</v>
      </c>
      <c r="B33" s="4">
        <v>13.61</v>
      </c>
      <c r="D33" s="3">
        <v>44378</v>
      </c>
      <c r="E33" s="5">
        <f t="shared" si="0"/>
        <v>32.794468508672821</v>
      </c>
      <c r="F33" s="5">
        <f t="shared" si="1"/>
        <v>32.794468508672821</v>
      </c>
      <c r="G33" s="5">
        <f t="shared" si="2"/>
        <v>31.75235921189752</v>
      </c>
      <c r="H33" s="4">
        <f t="shared" si="3"/>
        <v>0</v>
      </c>
      <c r="I33" s="5">
        <f t="shared" si="4"/>
        <v>31.75235921189752</v>
      </c>
      <c r="J33" s="5">
        <f t="shared" si="5"/>
        <v>19.059873601162806</v>
      </c>
    </row>
    <row r="34" spans="1:10" x14ac:dyDescent="0.25">
      <c r="A34" s="3">
        <v>42948</v>
      </c>
      <c r="B34" s="4">
        <v>13.02</v>
      </c>
      <c r="D34" s="3">
        <v>44409</v>
      </c>
      <c r="E34" s="5">
        <f t="shared" si="0"/>
        <v>33.231129470818814</v>
      </c>
      <c r="F34" s="5">
        <f t="shared" si="1"/>
        <v>33.231129470818814</v>
      </c>
      <c r="G34" s="5">
        <f t="shared" si="2"/>
        <v>32.181145025184534</v>
      </c>
      <c r="H34" s="4">
        <f t="shared" si="3"/>
        <v>0</v>
      </c>
      <c r="I34" s="5">
        <f t="shared" si="4"/>
        <v>32.181145025184534</v>
      </c>
      <c r="J34" s="5">
        <f t="shared" si="5"/>
        <v>19.356971305491111</v>
      </c>
    </row>
    <row r="35" spans="1:10" x14ac:dyDescent="0.25">
      <c r="A35" s="3">
        <v>42979</v>
      </c>
      <c r="B35" s="4">
        <v>12.75</v>
      </c>
      <c r="D35" s="3">
        <v>44440</v>
      </c>
      <c r="E35" s="5">
        <f t="shared" si="0"/>
        <v>33.667790432964921</v>
      </c>
      <c r="F35" s="5">
        <f t="shared" si="1"/>
        <v>33.667790432964921</v>
      </c>
      <c r="G35" s="5">
        <f t="shared" si="2"/>
        <v>32.609930838471556</v>
      </c>
      <c r="H35" s="4">
        <f t="shared" si="3"/>
        <v>0</v>
      </c>
      <c r="I35" s="5">
        <f t="shared" si="4"/>
        <v>32.609930838471556</v>
      </c>
      <c r="J35" s="5">
        <f t="shared" si="5"/>
        <v>19.650672353464572</v>
      </c>
    </row>
    <row r="36" spans="1:10" x14ac:dyDescent="0.25">
      <c r="A36" s="3">
        <v>43009</v>
      </c>
      <c r="B36" s="4">
        <v>10.99</v>
      </c>
      <c r="D36" s="3">
        <v>44470</v>
      </c>
      <c r="E36" s="5">
        <f t="shared" si="0"/>
        <v>34.090365557622476</v>
      </c>
      <c r="F36" s="5">
        <f t="shared" si="1"/>
        <v>34.090365557622476</v>
      </c>
      <c r="G36" s="5">
        <f t="shared" si="2"/>
        <v>33.03871665175857</v>
      </c>
      <c r="H36" s="4">
        <f t="shared" si="3"/>
        <v>0</v>
      </c>
      <c r="I36" s="5">
        <f t="shared" si="4"/>
        <v>33.03871665175857</v>
      </c>
      <c r="J36" s="5">
        <f t="shared" si="5"/>
        <v>19.941128857603317</v>
      </c>
    </row>
    <row r="37" spans="1:10" x14ac:dyDescent="0.25">
      <c r="A37" s="3">
        <v>43040</v>
      </c>
      <c r="B37" s="4">
        <v>10.89</v>
      </c>
      <c r="D37" s="3">
        <v>44501</v>
      </c>
      <c r="E37" s="5">
        <f t="shared" si="0"/>
        <v>34.527026519768583</v>
      </c>
      <c r="F37" s="5">
        <f t="shared" si="1"/>
        <v>34.527026519768583</v>
      </c>
      <c r="G37" s="5">
        <f t="shared" si="2"/>
        <v>33.467502465045584</v>
      </c>
      <c r="H37" s="4">
        <f t="shared" si="3"/>
        <v>0</v>
      </c>
      <c r="I37" s="5">
        <f t="shared" si="4"/>
        <v>33.467502465045584</v>
      </c>
      <c r="J37" s="5">
        <f t="shared" si="5"/>
        <v>20.228482582660028</v>
      </c>
    </row>
    <row r="38" spans="1:10" x14ac:dyDescent="0.25">
      <c r="A38" s="3">
        <v>43070</v>
      </c>
      <c r="B38" s="4">
        <v>10.28</v>
      </c>
      <c r="D38" s="3">
        <v>44531</v>
      </c>
      <c r="E38" s="5">
        <f t="shared" si="0"/>
        <v>34.949601644426139</v>
      </c>
      <c r="F38" s="5">
        <f t="shared" si="1"/>
        <v>34.949601644426139</v>
      </c>
      <c r="G38" s="5">
        <f t="shared" si="2"/>
        <v>33.896288278332605</v>
      </c>
      <c r="H38" s="4">
        <f t="shared" si="3"/>
        <v>0</v>
      </c>
      <c r="I38" s="5">
        <f t="shared" si="4"/>
        <v>33.896288278332605</v>
      </c>
      <c r="J38" s="5">
        <f t="shared" si="5"/>
        <v>20.512865897917411</v>
      </c>
    </row>
    <row r="39" spans="1:10" x14ac:dyDescent="0.25">
      <c r="A39" s="3">
        <v>43101</v>
      </c>
      <c r="B39" s="4">
        <v>13.74</v>
      </c>
      <c r="D39" s="3">
        <v>44562</v>
      </c>
      <c r="E39" s="5">
        <f t="shared" si="0"/>
        <v>35.386262606572245</v>
      </c>
      <c r="F39" s="5">
        <f t="shared" si="1"/>
        <v>35.386262606572245</v>
      </c>
      <c r="G39" s="5">
        <f t="shared" si="2"/>
        <v>34.325074091619619</v>
      </c>
      <c r="H39" s="4">
        <f t="shared" si="3"/>
        <v>0</v>
      </c>
      <c r="I39" s="5">
        <f t="shared" si="4"/>
        <v>34.325074091619619</v>
      </c>
      <c r="J39" s="5">
        <f t="shared" si="5"/>
        <v>20.794402619956017</v>
      </c>
    </row>
    <row r="40" spans="1:10" x14ac:dyDescent="0.25">
      <c r="A40" s="3">
        <v>43132</v>
      </c>
      <c r="B40" s="4">
        <v>12.11</v>
      </c>
      <c r="D40" s="3">
        <v>44593</v>
      </c>
      <c r="E40" s="5">
        <f t="shared" si="0"/>
        <v>35.822923568718238</v>
      </c>
      <c r="F40" s="5">
        <f t="shared" si="1"/>
        <v>35.822923568718238</v>
      </c>
      <c r="G40" s="5">
        <f t="shared" si="2"/>
        <v>34.753859904906633</v>
      </c>
      <c r="H40" s="4">
        <f t="shared" si="3"/>
        <v>0</v>
      </c>
      <c r="I40" s="5">
        <f t="shared" si="4"/>
        <v>34.753859904906633</v>
      </c>
      <c r="J40" s="5">
        <f t="shared" si="5"/>
        <v>21.073208760890143</v>
      </c>
    </row>
    <row r="41" spans="1:10" x14ac:dyDescent="0.25">
      <c r="A41" s="3">
        <v>43160</v>
      </c>
      <c r="B41" s="4">
        <v>10.050000000000001</v>
      </c>
      <c r="D41" s="3">
        <v>44621</v>
      </c>
      <c r="E41" s="5">
        <f t="shared" si="0"/>
        <v>36.217327018398692</v>
      </c>
      <c r="F41" s="5">
        <f t="shared" si="1"/>
        <v>36.217327018398692</v>
      </c>
      <c r="G41" s="5">
        <f t="shared" si="2"/>
        <v>35.182645718193655</v>
      </c>
      <c r="H41" s="4">
        <f t="shared" si="3"/>
        <v>0</v>
      </c>
      <c r="I41" s="5">
        <f t="shared" si="4"/>
        <v>35.182645718193655</v>
      </c>
      <c r="J41" s="5">
        <f t="shared" si="5"/>
        <v>21.349393194702706</v>
      </c>
    </row>
    <row r="42" spans="1:10" x14ac:dyDescent="0.25">
      <c r="A42" s="3">
        <v>43191</v>
      </c>
      <c r="B42" s="4">
        <v>10.88</v>
      </c>
      <c r="D42" s="3">
        <v>44652</v>
      </c>
      <c r="E42" s="5">
        <f t="shared" si="0"/>
        <v>36.653987980544684</v>
      </c>
      <c r="F42" s="5">
        <f t="shared" si="1"/>
        <v>36.653987980544684</v>
      </c>
      <c r="G42" s="5">
        <f t="shared" si="2"/>
        <v>35.611431531480676</v>
      </c>
      <c r="H42" s="4">
        <f t="shared" si="3"/>
        <v>0</v>
      </c>
      <c r="I42" s="5">
        <f t="shared" si="4"/>
        <v>35.611431531480676</v>
      </c>
      <c r="J42" s="5">
        <f t="shared" si="5"/>
        <v>21.623058252363897</v>
      </c>
    </row>
    <row r="43" spans="1:10" x14ac:dyDescent="0.25">
      <c r="A43" s="3">
        <v>43221</v>
      </c>
      <c r="B43" s="4">
        <v>13.73</v>
      </c>
      <c r="D43" s="3">
        <v>44682</v>
      </c>
      <c r="E43" s="5">
        <f t="shared" si="0"/>
        <v>37.07656310520224</v>
      </c>
      <c r="F43" s="5">
        <f t="shared" si="1"/>
        <v>37.07656310520224</v>
      </c>
      <c r="G43" s="5">
        <f t="shared" si="2"/>
        <v>36.040217344767683</v>
      </c>
      <c r="H43" s="4">
        <f t="shared" si="3"/>
        <v>0</v>
      </c>
      <c r="I43" s="5">
        <f t="shared" si="4"/>
        <v>36.040217344767683</v>
      </c>
      <c r="J43" s="5">
        <f t="shared" si="5"/>
        <v>21.89430025481003</v>
      </c>
    </row>
    <row r="44" spans="1:10" x14ac:dyDescent="0.25">
      <c r="A44" s="3">
        <v>43252</v>
      </c>
      <c r="B44" s="4">
        <v>14.99</v>
      </c>
      <c r="D44" s="3">
        <v>44713</v>
      </c>
      <c r="E44" s="5">
        <f t="shared" si="0"/>
        <v>37.513224067348347</v>
      </c>
      <c r="F44" s="5">
        <f t="shared" si="1"/>
        <v>37.513224067348347</v>
      </c>
      <c r="G44" s="5">
        <f t="shared" si="2"/>
        <v>36.469003158054704</v>
      </c>
      <c r="H44" s="4">
        <f t="shared" si="3"/>
        <v>0</v>
      </c>
      <c r="I44" s="5">
        <f t="shared" si="4"/>
        <v>36.469003158054704</v>
      </c>
      <c r="J44" s="5">
        <f t="shared" si="5"/>
        <v>22.163209991523786</v>
      </c>
    </row>
    <row r="45" spans="1:10" x14ac:dyDescent="0.25">
      <c r="A45" s="3">
        <v>43282</v>
      </c>
      <c r="B45" s="4">
        <v>18.329999999999998</v>
      </c>
      <c r="D45" s="3">
        <v>44743</v>
      </c>
      <c r="E45" s="5">
        <f t="shared" si="0"/>
        <v>37.935799192005902</v>
      </c>
      <c r="F45" s="5">
        <f t="shared" si="1"/>
        <v>37.935799192005902</v>
      </c>
      <c r="G45" s="5">
        <f t="shared" si="2"/>
        <v>36.897788971341726</v>
      </c>
      <c r="H45" s="4">
        <f t="shared" si="3"/>
        <v>0</v>
      </c>
      <c r="I45" s="5">
        <f t="shared" si="4"/>
        <v>36.897788971341726</v>
      </c>
      <c r="J45" s="5">
        <f t="shared" si="5"/>
        <v>22.429873151343127</v>
      </c>
    </row>
    <row r="46" spans="1:10" x14ac:dyDescent="0.25">
      <c r="A46" s="3">
        <v>43313</v>
      </c>
      <c r="B46" s="4">
        <v>25.17</v>
      </c>
      <c r="D46" s="3">
        <v>44774</v>
      </c>
      <c r="E46" s="5">
        <f t="shared" si="0"/>
        <v>38.372460154152009</v>
      </c>
      <c r="F46" s="5">
        <f t="shared" si="1"/>
        <v>38.372460154152009</v>
      </c>
      <c r="G46" s="5">
        <f t="shared" si="2"/>
        <v>37.32657478462874</v>
      </c>
      <c r="H46" s="4">
        <f t="shared" si="3"/>
        <v>0</v>
      </c>
      <c r="I46" s="5">
        <f t="shared" si="4"/>
        <v>37.32657478462874</v>
      </c>
      <c r="J46" s="5">
        <f t="shared" si="5"/>
        <v>22.694370711193333</v>
      </c>
    </row>
    <row r="47" spans="1:10" x14ac:dyDescent="0.25">
      <c r="A47" s="3">
        <v>43344</v>
      </c>
      <c r="B47" s="4">
        <v>30.889999</v>
      </c>
      <c r="D47" s="3">
        <v>44805</v>
      </c>
      <c r="E47" s="5">
        <f t="shared" si="0"/>
        <v>38.809121116298002</v>
      </c>
      <c r="F47" s="5">
        <f t="shared" si="1"/>
        <v>38.809121116298002</v>
      </c>
      <c r="G47" s="5">
        <f t="shared" si="2"/>
        <v>37.755360597915754</v>
      </c>
      <c r="H47" s="4">
        <f t="shared" si="3"/>
        <v>0</v>
      </c>
      <c r="I47" s="5">
        <f t="shared" si="4"/>
        <v>37.755360597915754</v>
      </c>
      <c r="J47" s="5">
        <f t="shared" si="5"/>
        <v>22.956779287651937</v>
      </c>
    </row>
    <row r="48" spans="1:10" x14ac:dyDescent="0.25">
      <c r="A48" s="3">
        <v>43374</v>
      </c>
      <c r="B48" s="4">
        <v>18.209999</v>
      </c>
      <c r="D48" s="3">
        <v>44835</v>
      </c>
      <c r="E48" s="5">
        <f t="shared" si="0"/>
        <v>39.231696240955557</v>
      </c>
      <c r="F48" s="5">
        <f t="shared" si="1"/>
        <v>39.231696240955557</v>
      </c>
      <c r="G48" s="5">
        <f t="shared" si="2"/>
        <v>38.184146411202775</v>
      </c>
      <c r="H48" s="4">
        <f t="shared" si="3"/>
        <v>0</v>
      </c>
      <c r="I48" s="5">
        <f t="shared" si="4"/>
        <v>38.184146411202775</v>
      </c>
      <c r="J48" s="5">
        <f t="shared" si="5"/>
        <v>23.217171455593668</v>
      </c>
    </row>
    <row r="49" spans="1:10" x14ac:dyDescent="0.25">
      <c r="A49" s="3">
        <v>43405</v>
      </c>
      <c r="B49" s="4">
        <v>21.299999</v>
      </c>
      <c r="D49" s="3">
        <v>44866</v>
      </c>
      <c r="E49" s="5">
        <f t="shared" si="0"/>
        <v>39.668357203101664</v>
      </c>
      <c r="F49" s="5">
        <f t="shared" si="1"/>
        <v>39.668357203101664</v>
      </c>
      <c r="G49" s="5">
        <f t="shared" si="2"/>
        <v>38.612932224489789</v>
      </c>
      <c r="H49" s="4">
        <f t="shared" si="3"/>
        <v>0</v>
      </c>
      <c r="I49" s="5">
        <f t="shared" si="4"/>
        <v>38.612932224489789</v>
      </c>
      <c r="J49" s="5">
        <f t="shared" si="5"/>
        <v>23.475616037601242</v>
      </c>
    </row>
    <row r="50" spans="1:10" x14ac:dyDescent="0.25">
      <c r="A50" s="3">
        <v>43435</v>
      </c>
      <c r="B50" s="4">
        <v>18.459999</v>
      </c>
      <c r="D50" s="3">
        <v>44896</v>
      </c>
      <c r="E50" s="5">
        <f t="shared" si="0"/>
        <v>40.090932327759219</v>
      </c>
      <c r="F50" s="5">
        <f t="shared" si="1"/>
        <v>40.090932327759219</v>
      </c>
      <c r="G50" s="5">
        <f t="shared" si="2"/>
        <v>39.041718037776803</v>
      </c>
      <c r="H50" s="4">
        <f t="shared" si="3"/>
        <v>0</v>
      </c>
      <c r="I50" s="5">
        <f t="shared" si="4"/>
        <v>39.041718037776803</v>
      </c>
      <c r="J50" s="5">
        <f t="shared" si="5"/>
        <v>23.73217836734992</v>
      </c>
    </row>
  </sheetData>
  <mergeCells count="3">
    <mergeCell ref="A1:B1"/>
    <mergeCell ref="D1:J1"/>
    <mergeCell ref="L1:R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P36" sqref="P36"/>
    </sheetView>
  </sheetViews>
  <sheetFormatPr defaultRowHeight="15" x14ac:dyDescent="0.25"/>
  <cols>
    <col min="1" max="1" width="9.7109375" bestFit="1" customWidth="1"/>
    <col min="4" max="4" width="9.7109375" bestFit="1" customWidth="1"/>
    <col min="5" max="7" width="12" bestFit="1" customWidth="1"/>
    <col min="8" max="8" width="18.42578125" bestFit="1" customWidth="1"/>
    <col min="9" max="9" width="20.28515625" bestFit="1" customWidth="1"/>
  </cols>
  <sheetData>
    <row r="1" spans="1:10" x14ac:dyDescent="0.25">
      <c r="A1" s="6" t="s">
        <v>0</v>
      </c>
      <c r="B1" s="6" t="s">
        <v>7</v>
      </c>
      <c r="C1" s="2"/>
      <c r="D1" s="6" t="s">
        <v>0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</row>
    <row r="2" spans="1:10" x14ac:dyDescent="0.25">
      <c r="A2" s="3">
        <v>42005</v>
      </c>
      <c r="B2" s="4">
        <v>2.57</v>
      </c>
      <c r="D2" s="3">
        <v>43466</v>
      </c>
      <c r="E2" s="5">
        <f>FORECAST(D2,$B$3:$B$50,$A$3:$A$50)</f>
        <v>20.093190749954829</v>
      </c>
      <c r="F2" s="5">
        <f>_xlfn.FORECAST.LINEAR(D2,$B$3:$B$50,$A$3:$A$50)</f>
        <v>20.093190749954829</v>
      </c>
      <c r="G2" s="5">
        <f>_xlfn.FORECAST.ETS(D2,$B$3:$B$50,$A$3:$A$50)</f>
        <v>18.897694410962075</v>
      </c>
      <c r="H2" s="4">
        <f>_xlfn.FORECAST.ETS.SEASONALITY($B$3:$B$50,$A$3:$A$50)</f>
        <v>0</v>
      </c>
      <c r="I2" s="5">
        <f>_xlfn.FORECAST.ETS(D2,$B$3:$B$50,$A$3:$A$50,_xlfn.FORECAST.ETS.SEASONALITY($B$3:$B$50,$A$3:$A$50))</f>
        <v>18.897694410962075</v>
      </c>
      <c r="J2" s="5">
        <f>_xlfn.FORECAST.ETS.CONFINT(D2,$B$3:$B$50,$A$3:$A$50)</f>
        <v>6.4291902636957055</v>
      </c>
    </row>
    <row r="3" spans="1:10" x14ac:dyDescent="0.25">
      <c r="A3" s="3">
        <v>42036</v>
      </c>
      <c r="B3" s="4">
        <v>3.11</v>
      </c>
      <c r="D3" s="3">
        <v>43497</v>
      </c>
      <c r="E3" s="5">
        <f t="shared" ref="E3:E49" si="0">FORECAST(D3,$B$3:$B$50,$A$3:$A$50)</f>
        <v>20.538888460926046</v>
      </c>
      <c r="F3" s="5">
        <f t="shared" ref="F3:F49" si="1">_xlfn.FORECAST.LINEAR(D3,$B$3:$B$50,$A$3:$A$50)</f>
        <v>20.538888460926046</v>
      </c>
      <c r="G3" s="5">
        <f t="shared" ref="G3:G49" si="2">_xlfn.FORECAST.ETS(D3,$B$3:$B$50,$A$3:$A$50)</f>
        <v>19.335389821924146</v>
      </c>
      <c r="H3" s="4">
        <f t="shared" ref="H3:H49" si="3">_xlfn.FORECAST.ETS.SEASONALITY($B$3:$B$50,$A$3:$A$50)</f>
        <v>0</v>
      </c>
      <c r="I3" s="5">
        <f t="shared" ref="I3:I49" si="4">_xlfn.FORECAST.ETS(D3,$B$3:$B$50,$A$3:$A$50,_xlfn.FORECAST.ETS.SEASONALITY($B$3:$B$50,$A$3:$A$50))</f>
        <v>19.335389821924146</v>
      </c>
      <c r="J3" s="5">
        <f t="shared" ref="J3:J49" si="5">_xlfn.FORECAST.ETS.CONFINT(D3,$B$3:$B$50,$A$3:$A$50)</f>
        <v>7.1909307555026425</v>
      </c>
    </row>
    <row r="4" spans="1:10" x14ac:dyDescent="0.25">
      <c r="A4" s="3">
        <v>42064</v>
      </c>
      <c r="B4" s="4">
        <v>2.68</v>
      </c>
      <c r="D4" s="3">
        <v>43525</v>
      </c>
      <c r="E4" s="5">
        <f t="shared" si="0"/>
        <v>20.941454135351705</v>
      </c>
      <c r="F4" s="5">
        <f t="shared" si="1"/>
        <v>20.941454135351705</v>
      </c>
      <c r="G4" s="5">
        <f t="shared" si="2"/>
        <v>19.773085232886221</v>
      </c>
      <c r="H4" s="4">
        <f t="shared" si="3"/>
        <v>0</v>
      </c>
      <c r="I4" s="5">
        <f t="shared" si="4"/>
        <v>19.773085232886221</v>
      </c>
      <c r="J4" s="5">
        <f t="shared" si="5"/>
        <v>7.8820010977528483</v>
      </c>
    </row>
    <row r="5" spans="1:10" x14ac:dyDescent="0.25">
      <c r="A5" s="3">
        <v>42095</v>
      </c>
      <c r="B5" s="4">
        <v>2.2599999999999998</v>
      </c>
      <c r="D5" s="3">
        <v>43556</v>
      </c>
      <c r="E5" s="5">
        <f t="shared" si="0"/>
        <v>21.387151846323036</v>
      </c>
      <c r="F5" s="5">
        <f t="shared" si="1"/>
        <v>21.387151846323036</v>
      </c>
      <c r="G5" s="5">
        <f t="shared" si="2"/>
        <v>20.210780643848292</v>
      </c>
      <c r="H5" s="4">
        <f t="shared" si="3"/>
        <v>0</v>
      </c>
      <c r="I5" s="5">
        <f t="shared" si="4"/>
        <v>20.210780643848292</v>
      </c>
      <c r="J5" s="5">
        <f t="shared" si="5"/>
        <v>8.5196208037332539</v>
      </c>
    </row>
    <row r="6" spans="1:10" x14ac:dyDescent="0.25">
      <c r="A6" s="3">
        <v>42125</v>
      </c>
      <c r="B6" s="4">
        <v>2.2799999999999998</v>
      </c>
      <c r="D6" s="3">
        <v>43586</v>
      </c>
      <c r="E6" s="5">
        <f t="shared" si="0"/>
        <v>21.818472211779067</v>
      </c>
      <c r="F6" s="5">
        <f t="shared" si="1"/>
        <v>21.818472211779067</v>
      </c>
      <c r="G6" s="5">
        <f t="shared" si="2"/>
        <v>20.648476054810363</v>
      </c>
      <c r="H6" s="4">
        <f t="shared" si="3"/>
        <v>0</v>
      </c>
      <c r="I6" s="5">
        <f t="shared" si="4"/>
        <v>20.648476054810363</v>
      </c>
      <c r="J6" s="5">
        <f t="shared" si="5"/>
        <v>9.1150183654609673</v>
      </c>
    </row>
    <row r="7" spans="1:10" x14ac:dyDescent="0.25">
      <c r="A7" s="3">
        <v>42156</v>
      </c>
      <c r="B7" s="4">
        <v>2.4</v>
      </c>
      <c r="D7" s="3">
        <v>43617</v>
      </c>
      <c r="E7" s="5">
        <f t="shared" si="0"/>
        <v>22.264169922750398</v>
      </c>
      <c r="F7" s="5">
        <f t="shared" si="1"/>
        <v>22.264169922750398</v>
      </c>
      <c r="G7" s="5">
        <f t="shared" si="2"/>
        <v>21.086171465772434</v>
      </c>
      <c r="H7" s="4">
        <f t="shared" si="3"/>
        <v>0</v>
      </c>
      <c r="I7" s="5">
        <f t="shared" si="4"/>
        <v>21.086171465772434</v>
      </c>
      <c r="J7" s="5">
        <f t="shared" si="5"/>
        <v>9.6759954249581366</v>
      </c>
    </row>
    <row r="8" spans="1:10" x14ac:dyDescent="0.25">
      <c r="A8" s="3">
        <v>42186</v>
      </c>
      <c r="B8" s="4">
        <v>1.93</v>
      </c>
      <c r="D8" s="3">
        <v>43647</v>
      </c>
      <c r="E8" s="5">
        <f t="shared" si="0"/>
        <v>22.695490288206429</v>
      </c>
      <c r="F8" s="5">
        <f t="shared" si="1"/>
        <v>22.695490288206429</v>
      </c>
      <c r="G8" s="5">
        <f t="shared" si="2"/>
        <v>21.523866876734509</v>
      </c>
      <c r="H8" s="4">
        <f t="shared" si="3"/>
        <v>0</v>
      </c>
      <c r="I8" s="5">
        <f t="shared" si="4"/>
        <v>21.523866876734509</v>
      </c>
      <c r="J8" s="5">
        <f t="shared" si="5"/>
        <v>10.208232182495637</v>
      </c>
    </row>
    <row r="9" spans="1:10" x14ac:dyDescent="0.25">
      <c r="A9" s="3">
        <v>42217</v>
      </c>
      <c r="B9" s="4">
        <v>1.78</v>
      </c>
      <c r="D9" s="3">
        <v>43678</v>
      </c>
      <c r="E9" s="5">
        <f t="shared" si="0"/>
        <v>23.141187999177646</v>
      </c>
      <c r="F9" s="5">
        <f t="shared" si="1"/>
        <v>23.141187999177646</v>
      </c>
      <c r="G9" s="5">
        <f t="shared" si="2"/>
        <v>21.96156228769658</v>
      </c>
      <c r="H9" s="4">
        <f t="shared" si="3"/>
        <v>0</v>
      </c>
      <c r="I9" s="5">
        <f t="shared" si="4"/>
        <v>21.96156228769658</v>
      </c>
      <c r="J9" s="5">
        <f t="shared" si="5"/>
        <v>10.716015722060696</v>
      </c>
    </row>
    <row r="10" spans="1:10" x14ac:dyDescent="0.25">
      <c r="A10" s="3">
        <v>42248</v>
      </c>
      <c r="B10" s="4">
        <v>1.72</v>
      </c>
      <c r="D10" s="3">
        <v>43709</v>
      </c>
      <c r="E10" s="5">
        <f t="shared" si="0"/>
        <v>23.586885710148977</v>
      </c>
      <c r="F10" s="5">
        <f t="shared" si="1"/>
        <v>23.586885710148977</v>
      </c>
      <c r="G10" s="5">
        <f t="shared" si="2"/>
        <v>22.399257698658651</v>
      </c>
      <c r="H10" s="4">
        <f t="shared" si="3"/>
        <v>0</v>
      </c>
      <c r="I10" s="5">
        <f t="shared" si="4"/>
        <v>22.399257698658651</v>
      </c>
      <c r="J10" s="5">
        <f t="shared" si="5"/>
        <v>11.202675400274835</v>
      </c>
    </row>
    <row r="11" spans="1:10" x14ac:dyDescent="0.25">
      <c r="A11" s="3">
        <v>42278</v>
      </c>
      <c r="B11" s="4">
        <v>2.12</v>
      </c>
      <c r="D11" s="3">
        <v>43739</v>
      </c>
      <c r="E11" s="5">
        <f t="shared" si="0"/>
        <v>24.018206075605008</v>
      </c>
      <c r="F11" s="5">
        <f t="shared" si="1"/>
        <v>24.018206075605008</v>
      </c>
      <c r="G11" s="5">
        <f t="shared" si="2"/>
        <v>22.836953109620723</v>
      </c>
      <c r="H11" s="4">
        <f t="shared" si="3"/>
        <v>0</v>
      </c>
      <c r="I11" s="5">
        <f t="shared" si="4"/>
        <v>22.836953109620723</v>
      </c>
      <c r="J11" s="5">
        <f t="shared" si="5"/>
        <v>11.67085757200932</v>
      </c>
    </row>
    <row r="12" spans="1:10" x14ac:dyDescent="0.25">
      <c r="A12" s="3">
        <v>42309</v>
      </c>
      <c r="B12" s="4">
        <v>2.36</v>
      </c>
      <c r="D12" s="3">
        <v>43770</v>
      </c>
      <c r="E12" s="5">
        <f t="shared" si="0"/>
        <v>24.463903786576338</v>
      </c>
      <c r="F12" s="5">
        <f t="shared" si="1"/>
        <v>24.463903786576338</v>
      </c>
      <c r="G12" s="5">
        <f t="shared" si="2"/>
        <v>23.274648520582794</v>
      </c>
      <c r="H12" s="4">
        <f t="shared" si="3"/>
        <v>0</v>
      </c>
      <c r="I12" s="5">
        <f t="shared" si="4"/>
        <v>23.274648520582794</v>
      </c>
      <c r="J12" s="5">
        <f t="shared" si="5"/>
        <v>12.122706655324127</v>
      </c>
    </row>
    <row r="13" spans="1:10" x14ac:dyDescent="0.25">
      <c r="A13" s="3">
        <v>42339</v>
      </c>
      <c r="B13" s="4">
        <v>2.87</v>
      </c>
      <c r="D13" s="3">
        <v>43800</v>
      </c>
      <c r="E13" s="5">
        <f t="shared" si="0"/>
        <v>24.89522415203237</v>
      </c>
      <c r="F13" s="5">
        <f t="shared" si="1"/>
        <v>24.89522415203237</v>
      </c>
      <c r="G13" s="5">
        <f t="shared" si="2"/>
        <v>23.712343931544869</v>
      </c>
      <c r="H13" s="4">
        <f t="shared" si="3"/>
        <v>0</v>
      </c>
      <c r="I13" s="5">
        <f t="shared" si="4"/>
        <v>23.712343931544869</v>
      </c>
      <c r="J13" s="5">
        <f t="shared" si="5"/>
        <v>12.559988827528295</v>
      </c>
    </row>
    <row r="14" spans="1:10" x14ac:dyDescent="0.25">
      <c r="A14" s="3">
        <v>42370</v>
      </c>
      <c r="B14" s="4">
        <v>2.2000000000000002</v>
      </c>
      <c r="D14" s="3">
        <v>43831</v>
      </c>
      <c r="E14" s="5">
        <f t="shared" si="0"/>
        <v>25.3409218630037</v>
      </c>
      <c r="F14" s="5">
        <f t="shared" si="1"/>
        <v>25.3409218630037</v>
      </c>
      <c r="G14" s="5">
        <f t="shared" si="2"/>
        <v>24.15003934250694</v>
      </c>
      <c r="H14" s="4">
        <f t="shared" si="3"/>
        <v>0</v>
      </c>
      <c r="I14" s="5">
        <f t="shared" si="4"/>
        <v>24.15003934250694</v>
      </c>
      <c r="J14" s="5">
        <f t="shared" si="5"/>
        <v>12.984179112477213</v>
      </c>
    </row>
    <row r="15" spans="1:10" x14ac:dyDescent="0.25">
      <c r="A15" s="3">
        <v>42401</v>
      </c>
      <c r="B15" s="4">
        <v>2.14</v>
      </c>
      <c r="D15" s="3">
        <v>43862</v>
      </c>
      <c r="E15" s="5">
        <f t="shared" si="0"/>
        <v>25.786619573974917</v>
      </c>
      <c r="F15" s="5">
        <f t="shared" si="1"/>
        <v>25.786619573974917</v>
      </c>
      <c r="G15" s="5">
        <f t="shared" si="2"/>
        <v>24.587734753469011</v>
      </c>
      <c r="H15" s="4">
        <f t="shared" si="3"/>
        <v>0</v>
      </c>
      <c r="I15" s="5">
        <f t="shared" si="4"/>
        <v>24.587734753469011</v>
      </c>
      <c r="J15" s="5">
        <f t="shared" si="5"/>
        <v>13.396524286238437</v>
      </c>
    </row>
    <row r="16" spans="1:10" x14ac:dyDescent="0.25">
      <c r="A16" s="3">
        <v>42430</v>
      </c>
      <c r="B16" s="4">
        <v>2.85</v>
      </c>
      <c r="D16" s="3">
        <v>43891</v>
      </c>
      <c r="E16" s="5">
        <f t="shared" si="0"/>
        <v>26.203562593915876</v>
      </c>
      <c r="F16" s="5">
        <f t="shared" si="1"/>
        <v>26.203562593915876</v>
      </c>
      <c r="G16" s="5">
        <f t="shared" si="2"/>
        <v>25.025430164431086</v>
      </c>
      <c r="H16" s="4">
        <f t="shared" si="3"/>
        <v>0</v>
      </c>
      <c r="I16" s="5">
        <f t="shared" si="4"/>
        <v>25.025430164431086</v>
      </c>
      <c r="J16" s="5">
        <f t="shared" si="5"/>
        <v>13.798089331399146</v>
      </c>
    </row>
    <row r="17" spans="1:10" x14ac:dyDescent="0.25">
      <c r="A17" s="3">
        <v>42461</v>
      </c>
      <c r="B17" s="4">
        <v>3.55</v>
      </c>
      <c r="D17" s="3">
        <v>43922</v>
      </c>
      <c r="E17" s="5">
        <f t="shared" si="0"/>
        <v>26.649260304887093</v>
      </c>
      <c r="F17" s="5">
        <f t="shared" si="1"/>
        <v>26.649260304887093</v>
      </c>
      <c r="G17" s="5">
        <f t="shared" si="2"/>
        <v>25.463125575393157</v>
      </c>
      <c r="H17" s="4">
        <f t="shared" si="3"/>
        <v>0</v>
      </c>
      <c r="I17" s="5">
        <f t="shared" si="4"/>
        <v>25.463125575393157</v>
      </c>
      <c r="J17" s="5">
        <f t="shared" si="5"/>
        <v>14.189792409698898</v>
      </c>
    </row>
    <row r="18" spans="1:10" x14ac:dyDescent="0.25">
      <c r="A18" s="3">
        <v>42491</v>
      </c>
      <c r="B18" s="4">
        <v>4.57</v>
      </c>
      <c r="D18" s="3">
        <v>43952</v>
      </c>
      <c r="E18" s="5">
        <f t="shared" si="0"/>
        <v>27.080580670343124</v>
      </c>
      <c r="F18" s="5">
        <f t="shared" si="1"/>
        <v>27.080580670343124</v>
      </c>
      <c r="G18" s="5">
        <f t="shared" si="2"/>
        <v>25.900820986355228</v>
      </c>
      <c r="H18" s="4">
        <f t="shared" si="3"/>
        <v>0</v>
      </c>
      <c r="I18" s="5">
        <f t="shared" si="4"/>
        <v>25.900820986355228</v>
      </c>
      <c r="J18" s="5">
        <f t="shared" si="5"/>
        <v>14.572431640600806</v>
      </c>
    </row>
    <row r="19" spans="1:10" x14ac:dyDescent="0.25">
      <c r="A19" s="3">
        <v>42522</v>
      </c>
      <c r="B19" s="4">
        <v>5.14</v>
      </c>
      <c r="D19" s="3">
        <v>43983</v>
      </c>
      <c r="E19" s="5">
        <f t="shared" si="0"/>
        <v>27.526278381314455</v>
      </c>
      <c r="F19" s="5">
        <f t="shared" si="1"/>
        <v>27.526278381314455</v>
      </c>
      <c r="G19" s="5">
        <f t="shared" si="2"/>
        <v>26.338516397317299</v>
      </c>
      <c r="H19" s="4">
        <f t="shared" si="3"/>
        <v>0</v>
      </c>
      <c r="I19" s="5">
        <f t="shared" si="4"/>
        <v>26.338516397317299</v>
      </c>
      <c r="J19" s="5">
        <f t="shared" si="5"/>
        <v>14.946705915858221</v>
      </c>
    </row>
    <row r="20" spans="1:10" x14ac:dyDescent="0.25">
      <c r="A20" s="3">
        <v>42552</v>
      </c>
      <c r="B20" s="4">
        <v>6.86</v>
      </c>
      <c r="D20" s="3">
        <v>44013</v>
      </c>
      <c r="E20" s="5">
        <f t="shared" si="0"/>
        <v>27.957598746770486</v>
      </c>
      <c r="F20" s="5">
        <f t="shared" si="1"/>
        <v>27.957598746770486</v>
      </c>
      <c r="G20" s="5">
        <f t="shared" si="2"/>
        <v>26.776211808279371</v>
      </c>
      <c r="H20" s="4">
        <f t="shared" si="3"/>
        <v>0</v>
      </c>
      <c r="I20" s="5">
        <f t="shared" si="4"/>
        <v>26.776211808279371</v>
      </c>
      <c r="J20" s="5">
        <f t="shared" si="5"/>
        <v>15.313231296654088</v>
      </c>
    </row>
    <row r="21" spans="1:10" x14ac:dyDescent="0.25">
      <c r="A21" s="3">
        <v>42583</v>
      </c>
      <c r="B21" s="4">
        <v>7.4</v>
      </c>
      <c r="D21" s="3">
        <v>44044</v>
      </c>
      <c r="E21" s="5">
        <f t="shared" si="0"/>
        <v>28.403296457741817</v>
      </c>
      <c r="F21" s="5">
        <f t="shared" si="1"/>
        <v>28.403296457741817</v>
      </c>
      <c r="G21" s="5">
        <f t="shared" si="2"/>
        <v>27.213907219241442</v>
      </c>
      <c r="H21" s="4">
        <f t="shared" si="3"/>
        <v>0</v>
      </c>
      <c r="I21" s="5">
        <f t="shared" si="4"/>
        <v>27.213907219241442</v>
      </c>
      <c r="J21" s="5">
        <f t="shared" si="5"/>
        <v>15.672554087256602</v>
      </c>
    </row>
    <row r="22" spans="1:10" x14ac:dyDescent="0.25">
      <c r="A22" s="3">
        <v>42614</v>
      </c>
      <c r="B22" s="4">
        <v>6.91</v>
      </c>
      <c r="D22" s="3">
        <v>44075</v>
      </c>
      <c r="E22" s="5">
        <f t="shared" si="0"/>
        <v>28.848994168713034</v>
      </c>
      <c r="F22" s="5">
        <f t="shared" si="1"/>
        <v>28.848994168713034</v>
      </c>
      <c r="G22" s="5">
        <f t="shared" si="2"/>
        <v>27.651602630203516</v>
      </c>
      <c r="H22" s="4">
        <f t="shared" si="3"/>
        <v>0</v>
      </c>
      <c r="I22" s="5">
        <f t="shared" si="4"/>
        <v>27.651602630203516</v>
      </c>
      <c r="J22" s="5">
        <f t="shared" si="5"/>
        <v>16.025161372778694</v>
      </c>
    </row>
    <row r="23" spans="1:10" x14ac:dyDescent="0.25">
      <c r="A23" s="3">
        <v>42644</v>
      </c>
      <c r="B23" s="4">
        <v>7.23</v>
      </c>
      <c r="D23" s="3">
        <v>44105</v>
      </c>
      <c r="E23" s="5">
        <f t="shared" si="0"/>
        <v>29.280314534169179</v>
      </c>
      <c r="F23" s="5">
        <f t="shared" si="1"/>
        <v>29.280314534169179</v>
      </c>
      <c r="G23" s="5">
        <f t="shared" si="2"/>
        <v>28.089298041165588</v>
      </c>
      <c r="H23" s="4">
        <f t="shared" si="3"/>
        <v>0</v>
      </c>
      <c r="I23" s="5">
        <f t="shared" si="4"/>
        <v>28.089298041165588</v>
      </c>
      <c r="J23" s="5">
        <f t="shared" si="5"/>
        <v>16.371489597182201</v>
      </c>
    </row>
    <row r="24" spans="1:10" x14ac:dyDescent="0.25">
      <c r="A24" s="3">
        <v>42675</v>
      </c>
      <c r="B24" s="4">
        <v>8.91</v>
      </c>
      <c r="D24" s="3">
        <v>44136</v>
      </c>
      <c r="E24" s="5">
        <f t="shared" si="0"/>
        <v>29.726012245140396</v>
      </c>
      <c r="F24" s="5">
        <f t="shared" si="1"/>
        <v>29.726012245140396</v>
      </c>
      <c r="G24" s="5">
        <f t="shared" si="2"/>
        <v>28.526993452127662</v>
      </c>
      <c r="H24" s="4">
        <f t="shared" si="3"/>
        <v>0</v>
      </c>
      <c r="I24" s="5">
        <f t="shared" si="4"/>
        <v>28.526993452127662</v>
      </c>
      <c r="J24" s="5">
        <f t="shared" si="5"/>
        <v>16.711931609125823</v>
      </c>
    </row>
    <row r="25" spans="1:10" x14ac:dyDescent="0.25">
      <c r="A25" s="3">
        <v>42705</v>
      </c>
      <c r="B25" s="4">
        <v>11.34</v>
      </c>
      <c r="D25" s="3">
        <v>44166</v>
      </c>
      <c r="E25" s="5">
        <f t="shared" si="0"/>
        <v>30.157332610596541</v>
      </c>
      <c r="F25" s="5">
        <f t="shared" si="1"/>
        <v>30.157332610596541</v>
      </c>
      <c r="G25" s="5">
        <f t="shared" si="2"/>
        <v>28.964688863089734</v>
      </c>
      <c r="H25" s="4">
        <f t="shared" si="3"/>
        <v>0</v>
      </c>
      <c r="I25" s="5">
        <f t="shared" si="4"/>
        <v>28.964688863089734</v>
      </c>
      <c r="J25" s="5">
        <f t="shared" si="5"/>
        <v>17.046842497217323</v>
      </c>
    </row>
    <row r="26" spans="1:10" x14ac:dyDescent="0.25">
      <c r="A26" s="3">
        <v>42736</v>
      </c>
      <c r="B26" s="4">
        <v>10.37</v>
      </c>
      <c r="D26" s="3">
        <v>44197</v>
      </c>
      <c r="E26" s="5">
        <f t="shared" si="0"/>
        <v>30.603030321567758</v>
      </c>
      <c r="F26" s="5">
        <f t="shared" si="1"/>
        <v>30.603030321567758</v>
      </c>
      <c r="G26" s="5">
        <f t="shared" si="2"/>
        <v>29.402384274051805</v>
      </c>
      <c r="H26" s="4">
        <f t="shared" si="3"/>
        <v>0</v>
      </c>
      <c r="I26" s="5">
        <f t="shared" si="4"/>
        <v>29.402384274051805</v>
      </c>
      <c r="J26" s="5">
        <f t="shared" si="5"/>
        <v>17.3765444594179</v>
      </c>
    </row>
    <row r="27" spans="1:10" x14ac:dyDescent="0.25">
      <c r="A27" s="3">
        <v>42767</v>
      </c>
      <c r="B27" s="4">
        <v>14.46</v>
      </c>
      <c r="D27" s="3">
        <v>44228</v>
      </c>
      <c r="E27" s="5">
        <f t="shared" si="0"/>
        <v>31.048728032539088</v>
      </c>
      <c r="F27" s="5">
        <f t="shared" si="1"/>
        <v>31.048728032539088</v>
      </c>
      <c r="G27" s="5">
        <f t="shared" si="2"/>
        <v>29.840079685013876</v>
      </c>
      <c r="H27" s="4">
        <f t="shared" si="3"/>
        <v>0</v>
      </c>
      <c r="I27" s="5">
        <f t="shared" si="4"/>
        <v>29.840079685013876</v>
      </c>
      <c r="J27" s="5">
        <f t="shared" si="5"/>
        <v>17.701330894953944</v>
      </c>
    </row>
    <row r="28" spans="1:10" x14ac:dyDescent="0.25">
      <c r="A28" s="3">
        <v>42795</v>
      </c>
      <c r="B28" s="4">
        <v>14.55</v>
      </c>
      <c r="D28" s="3">
        <v>44256</v>
      </c>
      <c r="E28" s="5">
        <f t="shared" si="0"/>
        <v>31.451293706964748</v>
      </c>
      <c r="F28" s="5">
        <f t="shared" si="1"/>
        <v>31.451293706964748</v>
      </c>
      <c r="G28" s="5">
        <f t="shared" si="2"/>
        <v>30.277775095975947</v>
      </c>
      <c r="H28" s="4">
        <f t="shared" si="3"/>
        <v>0</v>
      </c>
      <c r="I28" s="5">
        <f t="shared" si="4"/>
        <v>30.277775095975947</v>
      </c>
      <c r="J28" s="5">
        <f t="shared" si="5"/>
        <v>18.021469865176975</v>
      </c>
    </row>
    <row r="29" spans="1:10" x14ac:dyDescent="0.25">
      <c r="A29" s="3">
        <v>42826</v>
      </c>
      <c r="B29" s="4">
        <v>13.3</v>
      </c>
      <c r="D29" s="3">
        <v>44287</v>
      </c>
      <c r="E29" s="5">
        <f t="shared" si="0"/>
        <v>31.896991417935965</v>
      </c>
      <c r="F29" s="5">
        <f t="shared" si="1"/>
        <v>31.896991417935965</v>
      </c>
      <c r="G29" s="5">
        <f t="shared" si="2"/>
        <v>30.715470506938019</v>
      </c>
      <c r="H29" s="4">
        <f t="shared" si="3"/>
        <v>0</v>
      </c>
      <c r="I29" s="5">
        <f t="shared" si="4"/>
        <v>30.715470506938019</v>
      </c>
      <c r="J29" s="5">
        <f t="shared" si="5"/>
        <v>18.337207038303138</v>
      </c>
    </row>
    <row r="30" spans="1:10" x14ac:dyDescent="0.25">
      <c r="A30" s="3">
        <v>42856</v>
      </c>
      <c r="B30" s="4">
        <v>11.19</v>
      </c>
      <c r="D30" s="3">
        <v>44317</v>
      </c>
      <c r="E30" s="5">
        <f t="shared" si="0"/>
        <v>32.32831178339211</v>
      </c>
      <c r="F30" s="5">
        <f t="shared" si="1"/>
        <v>32.32831178339211</v>
      </c>
      <c r="G30" s="5">
        <f t="shared" si="2"/>
        <v>31.153165917900093</v>
      </c>
      <c r="H30" s="4">
        <f t="shared" si="3"/>
        <v>0</v>
      </c>
      <c r="I30" s="5">
        <f t="shared" si="4"/>
        <v>31.153165917900093</v>
      </c>
      <c r="J30" s="5">
        <f t="shared" si="5"/>
        <v>18.648768209025569</v>
      </c>
    </row>
    <row r="31" spans="1:10" x14ac:dyDescent="0.25">
      <c r="A31" s="3">
        <v>42887</v>
      </c>
      <c r="B31" s="4">
        <v>12.48</v>
      </c>
      <c r="D31" s="3">
        <v>44348</v>
      </c>
      <c r="E31" s="5">
        <f t="shared" si="0"/>
        <v>32.774009494363327</v>
      </c>
      <c r="F31" s="5">
        <f t="shared" si="1"/>
        <v>32.774009494363327</v>
      </c>
      <c r="G31" s="5">
        <f t="shared" si="2"/>
        <v>31.590861328862164</v>
      </c>
      <c r="H31" s="4">
        <f t="shared" si="3"/>
        <v>0</v>
      </c>
      <c r="I31" s="5">
        <f t="shared" si="4"/>
        <v>31.590861328862164</v>
      </c>
      <c r="J31" s="5">
        <f t="shared" si="5"/>
        <v>18.956361465628429</v>
      </c>
    </row>
    <row r="32" spans="1:10" x14ac:dyDescent="0.25">
      <c r="A32" s="3">
        <v>42917</v>
      </c>
      <c r="B32" s="4">
        <v>13.61</v>
      </c>
      <c r="D32" s="3">
        <v>44378</v>
      </c>
      <c r="E32" s="5">
        <f t="shared" si="0"/>
        <v>33.205329859819471</v>
      </c>
      <c r="F32" s="5">
        <f t="shared" si="1"/>
        <v>33.205329859819471</v>
      </c>
      <c r="G32" s="5">
        <f t="shared" si="2"/>
        <v>32.028556739824239</v>
      </c>
      <c r="H32" s="4">
        <f t="shared" si="3"/>
        <v>0</v>
      </c>
      <c r="I32" s="5">
        <f t="shared" si="4"/>
        <v>32.028556739824239</v>
      </c>
      <c r="J32" s="5">
        <f t="shared" si="5"/>
        <v>19.260179063014149</v>
      </c>
    </row>
    <row r="33" spans="1:10" x14ac:dyDescent="0.25">
      <c r="A33" s="3">
        <v>42948</v>
      </c>
      <c r="B33" s="4">
        <v>13.02</v>
      </c>
      <c r="D33" s="3">
        <v>44409</v>
      </c>
      <c r="E33" s="5">
        <f t="shared" si="0"/>
        <v>33.651027570790689</v>
      </c>
      <c r="F33" s="5">
        <f t="shared" si="1"/>
        <v>33.651027570790689</v>
      </c>
      <c r="G33" s="5">
        <f t="shared" si="2"/>
        <v>32.46625215078631</v>
      </c>
      <c r="H33" s="4">
        <f t="shared" si="3"/>
        <v>0</v>
      </c>
      <c r="I33" s="5">
        <f t="shared" si="4"/>
        <v>32.46625215078631</v>
      </c>
      <c r="J33" s="5">
        <f t="shared" si="5"/>
        <v>19.560399048954896</v>
      </c>
    </row>
    <row r="34" spans="1:10" x14ac:dyDescent="0.25">
      <c r="A34" s="3">
        <v>42979</v>
      </c>
      <c r="B34" s="4">
        <v>12.75</v>
      </c>
      <c r="D34" s="3">
        <v>44440</v>
      </c>
      <c r="E34" s="5">
        <f t="shared" si="0"/>
        <v>34.096725281762019</v>
      </c>
      <c r="F34" s="5">
        <f t="shared" si="1"/>
        <v>34.096725281762019</v>
      </c>
      <c r="G34" s="5">
        <f t="shared" si="2"/>
        <v>32.903947561748382</v>
      </c>
      <c r="H34" s="4">
        <f t="shared" si="3"/>
        <v>0</v>
      </c>
      <c r="I34" s="5">
        <f t="shared" si="4"/>
        <v>32.903947561748382</v>
      </c>
      <c r="J34" s="5">
        <f t="shared" si="5"/>
        <v>19.857186682143535</v>
      </c>
    </row>
    <row r="35" spans="1:10" x14ac:dyDescent="0.25">
      <c r="A35" s="3">
        <v>43009</v>
      </c>
      <c r="B35" s="4">
        <v>10.99</v>
      </c>
      <c r="D35" s="3">
        <v>44470</v>
      </c>
      <c r="E35" s="5">
        <f t="shared" si="0"/>
        <v>34.52804564721805</v>
      </c>
      <c r="F35" s="5">
        <f t="shared" si="1"/>
        <v>34.52804564721805</v>
      </c>
      <c r="G35" s="5">
        <f t="shared" si="2"/>
        <v>33.341642972710453</v>
      </c>
      <c r="H35" s="4">
        <f t="shared" si="3"/>
        <v>0</v>
      </c>
      <c r="I35" s="5">
        <f t="shared" si="4"/>
        <v>33.341642972710453</v>
      </c>
      <c r="J35" s="5">
        <f t="shared" si="5"/>
        <v>20.150695673692571</v>
      </c>
    </row>
    <row r="36" spans="1:10" x14ac:dyDescent="0.25">
      <c r="A36" s="3">
        <v>43040</v>
      </c>
      <c r="B36" s="4">
        <v>10.89</v>
      </c>
      <c r="D36" s="3">
        <v>44501</v>
      </c>
      <c r="E36" s="5">
        <f t="shared" si="0"/>
        <v>34.973743358189381</v>
      </c>
      <c r="F36" s="5">
        <f t="shared" si="1"/>
        <v>34.973743358189381</v>
      </c>
      <c r="G36" s="5">
        <f t="shared" si="2"/>
        <v>33.779338383672524</v>
      </c>
      <c r="H36" s="4">
        <f t="shared" si="3"/>
        <v>0</v>
      </c>
      <c r="I36" s="5">
        <f t="shared" si="4"/>
        <v>33.779338383672524</v>
      </c>
      <c r="J36" s="5">
        <f t="shared" si="5"/>
        <v>20.441069278199514</v>
      </c>
    </row>
    <row r="37" spans="1:10" x14ac:dyDescent="0.25">
      <c r="A37" s="3">
        <v>43070</v>
      </c>
      <c r="B37" s="4">
        <v>10.28</v>
      </c>
      <c r="D37" s="3">
        <v>44531</v>
      </c>
      <c r="E37" s="5">
        <f t="shared" si="0"/>
        <v>35.405063723645412</v>
      </c>
      <c r="F37" s="5">
        <f t="shared" si="1"/>
        <v>35.405063723645412</v>
      </c>
      <c r="G37" s="5">
        <f t="shared" si="2"/>
        <v>34.217033794634595</v>
      </c>
      <c r="H37" s="4">
        <f t="shared" si="3"/>
        <v>0</v>
      </c>
      <c r="I37" s="5">
        <f t="shared" si="4"/>
        <v>34.217033794634595</v>
      </c>
      <c r="J37" s="5">
        <f t="shared" si="5"/>
        <v>20.728441256052331</v>
      </c>
    </row>
    <row r="38" spans="1:10" x14ac:dyDescent="0.25">
      <c r="A38" s="3">
        <v>43101</v>
      </c>
      <c r="B38" s="4">
        <v>13.74</v>
      </c>
      <c r="D38" s="3">
        <v>44562</v>
      </c>
      <c r="E38" s="5">
        <f t="shared" si="0"/>
        <v>35.850761434616629</v>
      </c>
      <c r="F38" s="5">
        <f t="shared" si="1"/>
        <v>35.850761434616629</v>
      </c>
      <c r="G38" s="5">
        <f t="shared" si="2"/>
        <v>34.654729205596666</v>
      </c>
      <c r="H38" s="4">
        <f t="shared" si="3"/>
        <v>0</v>
      </c>
      <c r="I38" s="5">
        <f t="shared" si="4"/>
        <v>34.654729205596666</v>
      </c>
      <c r="J38" s="5">
        <f t="shared" si="5"/>
        <v>21.012936725054118</v>
      </c>
    </row>
    <row r="39" spans="1:10" x14ac:dyDescent="0.25">
      <c r="A39" s="3">
        <v>43132</v>
      </c>
      <c r="B39" s="4">
        <v>12.11</v>
      </c>
      <c r="D39" s="3">
        <v>44593</v>
      </c>
      <c r="E39" s="5">
        <f t="shared" si="0"/>
        <v>36.29645914558796</v>
      </c>
      <c r="F39" s="5">
        <f t="shared" si="1"/>
        <v>36.29645914558796</v>
      </c>
      <c r="G39" s="5">
        <f t="shared" si="2"/>
        <v>35.092424616558745</v>
      </c>
      <c r="H39" s="4">
        <f t="shared" si="3"/>
        <v>0</v>
      </c>
      <c r="I39" s="5">
        <f t="shared" si="4"/>
        <v>35.092424616558745</v>
      </c>
      <c r="J39" s="5">
        <f t="shared" si="5"/>
        <v>21.29467291652244</v>
      </c>
    </row>
    <row r="40" spans="1:10" x14ac:dyDescent="0.25">
      <c r="A40" s="3">
        <v>43160</v>
      </c>
      <c r="B40" s="4">
        <v>10.050000000000001</v>
      </c>
      <c r="D40" s="3">
        <v>44621</v>
      </c>
      <c r="E40" s="5">
        <f t="shared" si="0"/>
        <v>36.699024820013619</v>
      </c>
      <c r="F40" s="5">
        <f t="shared" si="1"/>
        <v>36.699024820013619</v>
      </c>
      <c r="G40" s="5">
        <f t="shared" si="2"/>
        <v>35.530120027520809</v>
      </c>
      <c r="H40" s="4">
        <f t="shared" si="3"/>
        <v>0</v>
      </c>
      <c r="I40" s="5">
        <f t="shared" si="4"/>
        <v>35.530120027520809</v>
      </c>
      <c r="J40" s="5">
        <f t="shared" si="5"/>
        <v>21.573759848626892</v>
      </c>
    </row>
    <row r="41" spans="1:10" x14ac:dyDescent="0.25">
      <c r="A41" s="3">
        <v>43191</v>
      </c>
      <c r="B41" s="4">
        <v>10.88</v>
      </c>
      <c r="D41" s="3">
        <v>44652</v>
      </c>
      <c r="E41" s="5">
        <f t="shared" si="0"/>
        <v>37.14472253098495</v>
      </c>
      <c r="F41" s="5">
        <f t="shared" si="1"/>
        <v>37.14472253098495</v>
      </c>
      <c r="G41" s="5">
        <f t="shared" si="2"/>
        <v>35.967815438482887</v>
      </c>
      <c r="H41" s="4">
        <f t="shared" si="3"/>
        <v>0</v>
      </c>
      <c r="I41" s="5">
        <f t="shared" si="4"/>
        <v>35.967815438482887</v>
      </c>
      <c r="J41" s="5">
        <f t="shared" si="5"/>
        <v>21.850300927762014</v>
      </c>
    </row>
    <row r="42" spans="1:10" x14ac:dyDescent="0.25">
      <c r="A42" s="3">
        <v>43221</v>
      </c>
      <c r="B42" s="4">
        <v>13.73</v>
      </c>
      <c r="D42" s="3">
        <v>44682</v>
      </c>
      <c r="E42" s="5">
        <f t="shared" si="0"/>
        <v>37.576042896440981</v>
      </c>
      <c r="F42" s="5">
        <f t="shared" si="1"/>
        <v>37.576042896440981</v>
      </c>
      <c r="G42" s="5">
        <f t="shared" si="2"/>
        <v>36.405510849444958</v>
      </c>
      <c r="H42" s="4">
        <f t="shared" si="3"/>
        <v>0</v>
      </c>
      <c r="I42" s="5">
        <f t="shared" si="4"/>
        <v>36.405510849444958</v>
      </c>
      <c r="J42" s="5">
        <f t="shared" si="5"/>
        <v>22.124393487127378</v>
      </c>
    </row>
    <row r="43" spans="1:10" x14ac:dyDescent="0.25">
      <c r="A43" s="3">
        <v>43252</v>
      </c>
      <c r="B43" s="4">
        <v>14.99</v>
      </c>
      <c r="D43" s="3">
        <v>44713</v>
      </c>
      <c r="E43" s="5">
        <f t="shared" si="0"/>
        <v>38.021740607412198</v>
      </c>
      <c r="F43" s="5">
        <f t="shared" si="1"/>
        <v>38.021740607412198</v>
      </c>
      <c r="G43" s="5">
        <f t="shared" si="2"/>
        <v>36.84320626040703</v>
      </c>
      <c r="H43" s="4">
        <f t="shared" si="3"/>
        <v>0</v>
      </c>
      <c r="I43" s="5">
        <f t="shared" si="4"/>
        <v>36.84320626040703</v>
      </c>
      <c r="J43" s="5">
        <f t="shared" si="5"/>
        <v>22.39612927033734</v>
      </c>
    </row>
    <row r="44" spans="1:10" x14ac:dyDescent="0.25">
      <c r="A44" s="3">
        <v>43282</v>
      </c>
      <c r="B44" s="4">
        <v>18.329999999999998</v>
      </c>
      <c r="D44" s="3">
        <v>44743</v>
      </c>
      <c r="E44" s="5">
        <f t="shared" si="0"/>
        <v>38.453060972868343</v>
      </c>
      <c r="F44" s="5">
        <f t="shared" si="1"/>
        <v>38.453060972868343</v>
      </c>
      <c r="G44" s="5">
        <f t="shared" si="2"/>
        <v>37.280901671369101</v>
      </c>
      <c r="H44" s="4">
        <f t="shared" si="3"/>
        <v>0</v>
      </c>
      <c r="I44" s="5">
        <f t="shared" si="4"/>
        <v>37.280901671369101</v>
      </c>
      <c r="J44" s="5">
        <f t="shared" si="5"/>
        <v>22.66559486675747</v>
      </c>
    </row>
    <row r="45" spans="1:10" x14ac:dyDescent="0.25">
      <c r="A45" s="3">
        <v>43313</v>
      </c>
      <c r="B45" s="4">
        <v>25.17</v>
      </c>
      <c r="D45" s="3">
        <v>44774</v>
      </c>
      <c r="E45" s="5">
        <f t="shared" si="0"/>
        <v>38.89875868383956</v>
      </c>
      <c r="F45" s="5">
        <f t="shared" si="1"/>
        <v>38.89875868383956</v>
      </c>
      <c r="G45" s="5">
        <f t="shared" si="2"/>
        <v>37.718597082331172</v>
      </c>
      <c r="H45" s="4">
        <f t="shared" si="3"/>
        <v>0</v>
      </c>
      <c r="I45" s="5">
        <f t="shared" si="4"/>
        <v>37.718597082331172</v>
      </c>
      <c r="J45" s="5">
        <f t="shared" si="5"/>
        <v>22.932872104321866</v>
      </c>
    </row>
    <row r="46" spans="1:10" x14ac:dyDescent="0.25">
      <c r="A46" s="3">
        <v>43344</v>
      </c>
      <c r="B46" s="4">
        <v>30.889999</v>
      </c>
      <c r="D46" s="3">
        <v>44805</v>
      </c>
      <c r="E46" s="5">
        <f t="shared" si="0"/>
        <v>39.344456394810891</v>
      </c>
      <c r="F46" s="5">
        <f t="shared" si="1"/>
        <v>39.344456394810891</v>
      </c>
      <c r="G46" s="5">
        <f t="shared" si="2"/>
        <v>38.15629249329325</v>
      </c>
      <c r="H46" s="4">
        <f t="shared" si="3"/>
        <v>0</v>
      </c>
      <c r="I46" s="5">
        <f t="shared" si="4"/>
        <v>38.15629249329325</v>
      </c>
      <c r="J46" s="5">
        <f t="shared" si="5"/>
        <v>23.198038404792769</v>
      </c>
    </row>
    <row r="47" spans="1:10" x14ac:dyDescent="0.25">
      <c r="A47" s="3">
        <v>43374</v>
      </c>
      <c r="B47" s="4">
        <v>18.209999</v>
      </c>
      <c r="D47" s="3">
        <v>44835</v>
      </c>
      <c r="E47" s="5">
        <f t="shared" si="0"/>
        <v>39.775776760266922</v>
      </c>
      <c r="F47" s="5">
        <f t="shared" si="1"/>
        <v>39.775776760266922</v>
      </c>
      <c r="G47" s="5">
        <f t="shared" si="2"/>
        <v>38.593987904255314</v>
      </c>
      <c r="H47" s="4">
        <f t="shared" si="3"/>
        <v>0</v>
      </c>
      <c r="I47" s="5">
        <f t="shared" si="4"/>
        <v>38.593987904255314</v>
      </c>
      <c r="J47" s="5">
        <f t="shared" si="5"/>
        <v>23.461167105754264</v>
      </c>
    </row>
    <row r="48" spans="1:10" x14ac:dyDescent="0.25">
      <c r="A48" s="3">
        <v>43405</v>
      </c>
      <c r="B48" s="4">
        <v>21.299999</v>
      </c>
      <c r="D48" s="3">
        <v>44866</v>
      </c>
      <c r="E48" s="5">
        <f t="shared" si="0"/>
        <v>40.221474471238253</v>
      </c>
      <c r="F48" s="5">
        <f t="shared" si="1"/>
        <v>40.221474471238253</v>
      </c>
      <c r="G48" s="5">
        <f t="shared" si="2"/>
        <v>39.031683315217393</v>
      </c>
      <c r="H48" s="4">
        <f t="shared" si="3"/>
        <v>0</v>
      </c>
      <c r="I48" s="5">
        <f t="shared" si="4"/>
        <v>39.031683315217393</v>
      </c>
      <c r="J48" s="5">
        <f t="shared" si="5"/>
        <v>23.72232775306454</v>
      </c>
    </row>
    <row r="49" spans="1:10" x14ac:dyDescent="0.25">
      <c r="A49" s="3">
        <v>43435</v>
      </c>
      <c r="B49" s="4">
        <v>18.459999</v>
      </c>
      <c r="D49" s="3">
        <v>44896</v>
      </c>
      <c r="E49" s="5">
        <f t="shared" si="0"/>
        <v>40.652794836694284</v>
      </c>
      <c r="F49" s="5">
        <f t="shared" si="1"/>
        <v>40.652794836694284</v>
      </c>
      <c r="G49" s="5">
        <f t="shared" si="2"/>
        <v>39.469378726179457</v>
      </c>
      <c r="H49" s="4">
        <f t="shared" si="3"/>
        <v>0</v>
      </c>
      <c r="I49" s="5">
        <f t="shared" si="4"/>
        <v>39.469378726179457</v>
      </c>
      <c r="J49" s="5">
        <f t="shared" si="5"/>
        <v>23.98158636700845</v>
      </c>
    </row>
    <row r="50" spans="1:10" x14ac:dyDescent="0.25">
      <c r="A50" s="1">
        <v>43466</v>
      </c>
      <c r="E50">
        <v>19.948184719084338</v>
      </c>
      <c r="F50">
        <v>19.948184719084338</v>
      </c>
      <c r="G50">
        <v>18.888784813287021</v>
      </c>
      <c r="H50">
        <v>0</v>
      </c>
      <c r="I50">
        <v>18.888784813287021</v>
      </c>
      <c r="J50">
        <v>6.3623268186110895</v>
      </c>
    </row>
    <row r="51" spans="1:10" x14ac:dyDescent="0.25">
      <c r="A51" s="1">
        <v>43497</v>
      </c>
      <c r="E51">
        <v>20.384845681230445</v>
      </c>
      <c r="F51">
        <v>20.384845681230445</v>
      </c>
      <c r="G51">
        <v>19.317570626574035</v>
      </c>
      <c r="H51">
        <v>0</v>
      </c>
      <c r="I51">
        <v>19.317570626574035</v>
      </c>
      <c r="J51">
        <v>7.1161452251392232</v>
      </c>
    </row>
    <row r="52" spans="1:10" x14ac:dyDescent="0.25">
      <c r="A52" s="1">
        <v>43525</v>
      </c>
      <c r="E52">
        <v>20.779249130910785</v>
      </c>
      <c r="F52">
        <v>20.779249130910785</v>
      </c>
      <c r="G52">
        <v>19.746356439861053</v>
      </c>
      <c r="H52">
        <v>0</v>
      </c>
      <c r="I52">
        <v>19.746356439861053</v>
      </c>
      <c r="J52">
        <v>7.8000284501968364</v>
      </c>
    </row>
    <row r="53" spans="1:10" x14ac:dyDescent="0.25">
      <c r="A53" s="1">
        <v>43556</v>
      </c>
      <c r="E53">
        <v>21.215910093056891</v>
      </c>
      <c r="F53">
        <v>21.215910093056891</v>
      </c>
      <c r="G53">
        <v>20.175142253148071</v>
      </c>
      <c r="H53">
        <v>0</v>
      </c>
      <c r="I53">
        <v>20.175142253148071</v>
      </c>
      <c r="J53">
        <v>8.4310169244906579</v>
      </c>
    </row>
    <row r="54" spans="1:10" x14ac:dyDescent="0.25">
      <c r="A54" s="1">
        <v>43586</v>
      </c>
      <c r="E54">
        <v>21.638485217714447</v>
      </c>
      <c r="F54">
        <v>21.638485217714447</v>
      </c>
      <c r="G54">
        <v>20.603928066435088</v>
      </c>
      <c r="H54">
        <v>0</v>
      </c>
      <c r="I54">
        <v>20.603928066435088</v>
      </c>
      <c r="J54">
        <v>9.020222363954252</v>
      </c>
    </row>
    <row r="55" spans="1:10" x14ac:dyDescent="0.25">
      <c r="A55" s="1">
        <v>43617</v>
      </c>
      <c r="E55">
        <v>22.07514617986044</v>
      </c>
      <c r="F55">
        <v>22.07514617986044</v>
      </c>
      <c r="G55">
        <v>21.032713879722102</v>
      </c>
      <c r="H55">
        <v>0</v>
      </c>
      <c r="I55">
        <v>21.032713879722102</v>
      </c>
      <c r="J55">
        <v>9.5753652736949242</v>
      </c>
    </row>
    <row r="56" spans="1:10" x14ac:dyDescent="0.25">
      <c r="A56" s="1">
        <v>43647</v>
      </c>
      <c r="E56">
        <v>22.497721304517995</v>
      </c>
      <c r="F56">
        <v>22.497721304517995</v>
      </c>
      <c r="G56">
        <v>21.46149969300912</v>
      </c>
      <c r="H56">
        <v>0</v>
      </c>
      <c r="I56">
        <v>21.46149969300912</v>
      </c>
      <c r="J56">
        <v>10.102066780018818</v>
      </c>
    </row>
    <row r="57" spans="1:10" x14ac:dyDescent="0.25">
      <c r="A57" s="1">
        <v>43678</v>
      </c>
      <c r="E57">
        <v>22.934382266664102</v>
      </c>
      <c r="F57">
        <v>22.934382266664102</v>
      </c>
      <c r="G57">
        <v>21.890285506296138</v>
      </c>
      <c r="H57">
        <v>0</v>
      </c>
      <c r="I57">
        <v>21.890285506296138</v>
      </c>
      <c r="J57">
        <v>10.604569381328822</v>
      </c>
    </row>
    <row r="58" spans="1:10" x14ac:dyDescent="0.25">
      <c r="A58" s="1">
        <v>43709</v>
      </c>
      <c r="E58">
        <v>23.371043228810208</v>
      </c>
      <c r="F58">
        <v>23.371043228810208</v>
      </c>
      <c r="G58">
        <v>22.319071319583152</v>
      </c>
      <c r="H58">
        <v>0</v>
      </c>
      <c r="I58">
        <v>22.319071319583152</v>
      </c>
      <c r="J58">
        <v>11.086167809006808</v>
      </c>
    </row>
    <row r="59" spans="1:10" x14ac:dyDescent="0.25">
      <c r="A59" s="1">
        <v>43739</v>
      </c>
      <c r="E59">
        <v>23.793618353467764</v>
      </c>
      <c r="F59">
        <v>23.793618353467764</v>
      </c>
      <c r="G59">
        <v>22.74785713287017</v>
      </c>
      <c r="H59">
        <v>0</v>
      </c>
      <c r="I59">
        <v>22.74785713287017</v>
      </c>
      <c r="J59">
        <v>11.54948089588839</v>
      </c>
    </row>
    <row r="60" spans="1:10" x14ac:dyDescent="0.25">
      <c r="A60" s="1">
        <v>43770</v>
      </c>
      <c r="E60">
        <v>24.23027931561387</v>
      </c>
      <c r="F60">
        <v>24.23027931561387</v>
      </c>
      <c r="G60">
        <v>23.176642946157187</v>
      </c>
      <c r="H60">
        <v>0</v>
      </c>
      <c r="I60">
        <v>23.176642946157187</v>
      </c>
      <c r="J60">
        <v>11.996630758130312</v>
      </c>
    </row>
    <row r="61" spans="1:10" x14ac:dyDescent="0.25">
      <c r="A61" s="1">
        <v>43800</v>
      </c>
      <c r="E61">
        <v>24.652854440271312</v>
      </c>
      <c r="F61">
        <v>24.652854440271312</v>
      </c>
      <c r="G61">
        <v>23.605428759444202</v>
      </c>
      <c r="H61">
        <v>0</v>
      </c>
      <c r="I61">
        <v>23.605428759444202</v>
      </c>
      <c r="J61">
        <v>12.429365204834312</v>
      </c>
    </row>
    <row r="62" spans="1:10" x14ac:dyDescent="0.25">
      <c r="A62" s="1">
        <v>43831</v>
      </c>
      <c r="E62">
        <v>25.089515402417419</v>
      </c>
      <c r="F62">
        <v>25.089515402417419</v>
      </c>
      <c r="G62">
        <v>24.034214572731219</v>
      </c>
      <c r="H62">
        <v>0</v>
      </c>
      <c r="I62">
        <v>24.034214572731219</v>
      </c>
      <c r="J62">
        <v>12.849143919638342</v>
      </c>
    </row>
    <row r="63" spans="1:10" x14ac:dyDescent="0.25">
      <c r="A63" s="1">
        <v>43862</v>
      </c>
      <c r="E63">
        <v>25.526176364563526</v>
      </c>
      <c r="F63">
        <v>25.526176364563526</v>
      </c>
      <c r="G63">
        <v>24.463000386018237</v>
      </c>
      <c r="H63">
        <v>0</v>
      </c>
      <c r="I63">
        <v>24.463000386018237</v>
      </c>
      <c r="J63">
        <v>13.257200712164783</v>
      </c>
    </row>
    <row r="64" spans="1:10" x14ac:dyDescent="0.25">
      <c r="A64" s="1">
        <v>43891</v>
      </c>
      <c r="E64">
        <v>25.934665651732416</v>
      </c>
      <c r="F64">
        <v>25.934665651732416</v>
      </c>
      <c r="G64">
        <v>24.891786199305255</v>
      </c>
      <c r="H64">
        <v>0</v>
      </c>
      <c r="I64">
        <v>24.891786199305255</v>
      </c>
      <c r="J64">
        <v>13.654589489204044</v>
      </c>
    </row>
    <row r="65" spans="1:10" x14ac:dyDescent="0.25">
      <c r="A65" s="1">
        <v>43922</v>
      </c>
      <c r="E65">
        <v>26.371326613878523</v>
      </c>
      <c r="F65">
        <v>26.371326613878523</v>
      </c>
      <c r="G65">
        <v>25.320572012592272</v>
      </c>
      <c r="H65">
        <v>0</v>
      </c>
      <c r="I65">
        <v>25.320572012592272</v>
      </c>
      <c r="J65">
        <v>14.042218863632677</v>
      </c>
    </row>
    <row r="66" spans="1:10" x14ac:dyDescent="0.25">
      <c r="A66" s="1">
        <v>43952</v>
      </c>
      <c r="E66">
        <v>26.793901738536078</v>
      </c>
      <c r="F66">
        <v>26.793901738536078</v>
      </c>
      <c r="G66">
        <v>25.749357825879287</v>
      </c>
      <c r="H66">
        <v>0</v>
      </c>
      <c r="I66">
        <v>25.749357825879287</v>
      </c>
      <c r="J66">
        <v>14.420878654487975</v>
      </c>
    </row>
    <row r="67" spans="1:10" x14ac:dyDescent="0.25">
      <c r="A67" s="1">
        <v>43983</v>
      </c>
      <c r="E67">
        <v>27.230562700682185</v>
      </c>
      <c r="F67">
        <v>27.230562700682185</v>
      </c>
      <c r="G67">
        <v>26.178143639166304</v>
      </c>
      <c r="H67">
        <v>0</v>
      </c>
      <c r="I67">
        <v>26.178143639166304</v>
      </c>
      <c r="J67">
        <v>14.791260485063582</v>
      </c>
    </row>
    <row r="68" spans="1:10" x14ac:dyDescent="0.25">
      <c r="A68" s="1">
        <v>44013</v>
      </c>
      <c r="E68">
        <v>27.653137825339627</v>
      </c>
      <c r="F68">
        <v>27.653137825339627</v>
      </c>
      <c r="G68">
        <v>26.606929452453322</v>
      </c>
      <c r="H68">
        <v>0</v>
      </c>
      <c r="I68">
        <v>26.606929452453322</v>
      </c>
      <c r="J68">
        <v>15.153974009518945</v>
      </c>
    </row>
    <row r="69" spans="1:10" x14ac:dyDescent="0.25">
      <c r="A69" s="1">
        <v>44044</v>
      </c>
      <c r="E69">
        <v>28.089798787485734</v>
      </c>
      <c r="F69">
        <v>28.089798787485734</v>
      </c>
      <c r="G69">
        <v>27.035715265740336</v>
      </c>
      <c r="H69">
        <v>0</v>
      </c>
      <c r="I69">
        <v>27.035715265740336</v>
      </c>
      <c r="J69">
        <v>15.50955985056923</v>
      </c>
    </row>
    <row r="70" spans="1:10" x14ac:dyDescent="0.25">
      <c r="A70" s="1">
        <v>44075</v>
      </c>
      <c r="E70">
        <v>28.52645974963184</v>
      </c>
      <c r="F70">
        <v>28.52645974963184</v>
      </c>
      <c r="G70">
        <v>27.464501079027354</v>
      </c>
      <c r="H70">
        <v>0</v>
      </c>
      <c r="I70">
        <v>27.464501079027354</v>
      </c>
      <c r="J70">
        <v>15.858500027652324</v>
      </c>
    </row>
    <row r="71" spans="1:10" x14ac:dyDescent="0.25">
      <c r="A71" s="1">
        <v>44105</v>
      </c>
      <c r="E71">
        <v>28.949034874289396</v>
      </c>
      <c r="F71">
        <v>28.949034874289396</v>
      </c>
      <c r="G71">
        <v>27.893286892314372</v>
      </c>
      <c r="H71">
        <v>0</v>
      </c>
      <c r="I71">
        <v>27.893286892314372</v>
      </c>
      <c r="J71">
        <v>16.201226445721925</v>
      </c>
    </row>
    <row r="72" spans="1:10" x14ac:dyDescent="0.25">
      <c r="A72" s="1">
        <v>44136</v>
      </c>
      <c r="E72">
        <v>29.385695836435502</v>
      </c>
      <c r="F72">
        <v>29.385695836435502</v>
      </c>
      <c r="G72">
        <v>28.322072705601386</v>
      </c>
      <c r="H72">
        <v>0</v>
      </c>
      <c r="I72">
        <v>28.322072705601386</v>
      </c>
      <c r="J72">
        <v>16.538127867818858</v>
      </c>
    </row>
    <row r="73" spans="1:10" x14ac:dyDescent="0.25">
      <c r="A73" s="1">
        <v>44166</v>
      </c>
      <c r="E73">
        <v>29.808270961093058</v>
      </c>
      <c r="F73">
        <v>29.808270961093058</v>
      </c>
      <c r="G73">
        <v>28.750858518888403</v>
      </c>
      <c r="H73">
        <v>0</v>
      </c>
      <c r="I73">
        <v>28.750858518888403</v>
      </c>
      <c r="J73">
        <v>16.869555689636737</v>
      </c>
    </row>
    <row r="74" spans="1:10" x14ac:dyDescent="0.25">
      <c r="A74" s="1">
        <v>44197</v>
      </c>
      <c r="E74">
        <v>30.244931923239051</v>
      </c>
      <c r="F74">
        <v>30.244931923239051</v>
      </c>
      <c r="G74">
        <v>29.179644332175421</v>
      </c>
      <c r="H74">
        <v>0</v>
      </c>
      <c r="I74">
        <v>29.179644332175421</v>
      </c>
      <c r="J74">
        <v>17.195828758284673</v>
      </c>
    </row>
    <row r="75" spans="1:10" x14ac:dyDescent="0.25">
      <c r="A75" s="1">
        <v>44228</v>
      </c>
      <c r="E75">
        <v>30.681592885385157</v>
      </c>
      <c r="F75">
        <v>30.681592885385157</v>
      </c>
      <c r="G75">
        <v>29.608430145462435</v>
      </c>
      <c r="H75">
        <v>0</v>
      </c>
      <c r="I75">
        <v>29.608430145462435</v>
      </c>
      <c r="J75">
        <v>17.517237421643202</v>
      </c>
    </row>
    <row r="76" spans="1:10" x14ac:dyDescent="0.25">
      <c r="A76" s="1">
        <v>44256</v>
      </c>
      <c r="E76">
        <v>31.075996335065497</v>
      </c>
      <c r="F76">
        <v>31.075996335065497</v>
      </c>
      <c r="G76">
        <v>30.037215958749456</v>
      </c>
      <c r="H76">
        <v>0</v>
      </c>
      <c r="I76">
        <v>30.037215958749456</v>
      </c>
      <c r="J76">
        <v>17.834046953231351</v>
      </c>
    </row>
    <row r="77" spans="1:10" x14ac:dyDescent="0.25">
      <c r="A77" s="1">
        <v>44287</v>
      </c>
      <c r="E77">
        <v>31.512657297211604</v>
      </c>
      <c r="F77">
        <v>31.512657297211604</v>
      </c>
      <c r="G77">
        <v>30.466001772036471</v>
      </c>
      <c r="H77">
        <v>0</v>
      </c>
      <c r="I77">
        <v>30.466001772036471</v>
      </c>
      <c r="J77">
        <v>18.14650046632093</v>
      </c>
    </row>
    <row r="78" spans="1:10" x14ac:dyDescent="0.25">
      <c r="A78" s="1">
        <v>44317</v>
      </c>
      <c r="E78">
        <v>31.935232421869159</v>
      </c>
      <c r="F78">
        <v>31.935232421869159</v>
      </c>
      <c r="G78">
        <v>30.894787585323488</v>
      </c>
      <c r="H78">
        <v>0</v>
      </c>
      <c r="I78">
        <v>30.894787585323488</v>
      </c>
      <c r="J78">
        <v>18.454821407344955</v>
      </c>
    </row>
    <row r="79" spans="1:10" x14ac:dyDescent="0.25">
      <c r="A79" s="1">
        <v>44348</v>
      </c>
      <c r="E79">
        <v>32.371893384015266</v>
      </c>
      <c r="F79">
        <v>32.371893384015266</v>
      </c>
      <c r="G79">
        <v>31.323573398610506</v>
      </c>
      <c r="H79">
        <v>0</v>
      </c>
      <c r="I79">
        <v>31.323573398610506</v>
      </c>
      <c r="J79">
        <v>18.759215700473774</v>
      </c>
    </row>
    <row r="80" spans="1:10" x14ac:dyDescent="0.25">
      <c r="A80" s="1">
        <v>44378</v>
      </c>
      <c r="E80">
        <v>32.794468508672821</v>
      </c>
      <c r="F80">
        <v>32.794468508672821</v>
      </c>
      <c r="G80">
        <v>31.75235921189752</v>
      </c>
      <c r="H80">
        <v>0</v>
      </c>
      <c r="I80">
        <v>31.75235921189752</v>
      </c>
      <c r="J80">
        <v>19.059873601162806</v>
      </c>
    </row>
    <row r="81" spans="1:10" x14ac:dyDescent="0.25">
      <c r="A81" s="1">
        <v>44409</v>
      </c>
      <c r="E81">
        <v>33.231129470818814</v>
      </c>
      <c r="F81">
        <v>33.231129470818814</v>
      </c>
      <c r="G81">
        <v>32.181145025184534</v>
      </c>
      <c r="H81">
        <v>0</v>
      </c>
      <c r="I81">
        <v>32.181145025184534</v>
      </c>
      <c r="J81">
        <v>19.356971305491111</v>
      </c>
    </row>
    <row r="82" spans="1:10" x14ac:dyDescent="0.25">
      <c r="A82" s="1">
        <v>44440</v>
      </c>
      <c r="E82">
        <v>33.667790432964921</v>
      </c>
      <c r="F82">
        <v>33.667790432964921</v>
      </c>
      <c r="G82">
        <v>32.609930838471556</v>
      </c>
      <c r="H82">
        <v>0</v>
      </c>
      <c r="I82">
        <v>32.609930838471556</v>
      </c>
      <c r="J82">
        <v>19.650672353464572</v>
      </c>
    </row>
    <row r="83" spans="1:10" x14ac:dyDescent="0.25">
      <c r="A83" s="1">
        <v>44470</v>
      </c>
      <c r="E83">
        <v>34.090365557622476</v>
      </c>
      <c r="F83">
        <v>34.090365557622476</v>
      </c>
      <c r="G83">
        <v>33.03871665175857</v>
      </c>
      <c r="H83">
        <v>0</v>
      </c>
      <c r="I83">
        <v>33.03871665175857</v>
      </c>
      <c r="J83">
        <v>19.941128857603317</v>
      </c>
    </row>
    <row r="84" spans="1:10" x14ac:dyDescent="0.25">
      <c r="A84" s="1">
        <v>44501</v>
      </c>
      <c r="E84">
        <v>34.527026519768583</v>
      </c>
      <c r="F84">
        <v>34.527026519768583</v>
      </c>
      <c r="G84">
        <v>33.467502465045584</v>
      </c>
      <c r="H84">
        <v>0</v>
      </c>
      <c r="I84">
        <v>33.467502465045584</v>
      </c>
      <c r="J84">
        <v>20.228482582660028</v>
      </c>
    </row>
    <row r="85" spans="1:10" x14ac:dyDescent="0.25">
      <c r="A85" s="1">
        <v>44531</v>
      </c>
      <c r="E85">
        <v>34.949601644426139</v>
      </c>
      <c r="F85">
        <v>34.949601644426139</v>
      </c>
      <c r="G85">
        <v>33.896288278332605</v>
      </c>
      <c r="H85">
        <v>0</v>
      </c>
      <c r="I85">
        <v>33.896288278332605</v>
      </c>
      <c r="J85">
        <v>20.512865897917411</v>
      </c>
    </row>
    <row r="86" spans="1:10" x14ac:dyDescent="0.25">
      <c r="A86" s="1">
        <v>44562</v>
      </c>
      <c r="E86">
        <v>35.386262606572245</v>
      </c>
      <c r="F86">
        <v>35.386262606572245</v>
      </c>
      <c r="G86">
        <v>34.325074091619619</v>
      </c>
      <c r="H86">
        <v>0</v>
      </c>
      <c r="I86">
        <v>34.325074091619619</v>
      </c>
      <c r="J86">
        <v>20.794402619956017</v>
      </c>
    </row>
    <row r="87" spans="1:10" x14ac:dyDescent="0.25">
      <c r="A87" s="1">
        <v>44593</v>
      </c>
      <c r="E87">
        <v>35.822923568718238</v>
      </c>
      <c r="F87">
        <v>35.822923568718238</v>
      </c>
      <c r="G87">
        <v>34.753859904906633</v>
      </c>
      <c r="H87">
        <v>0</v>
      </c>
      <c r="I87">
        <v>34.753859904906633</v>
      </c>
      <c r="J87">
        <v>21.073208760890143</v>
      </c>
    </row>
    <row r="88" spans="1:10" x14ac:dyDescent="0.25">
      <c r="A88" s="1">
        <v>44621</v>
      </c>
      <c r="E88">
        <v>36.217327018398692</v>
      </c>
      <c r="F88">
        <v>36.217327018398692</v>
      </c>
      <c r="G88">
        <v>35.182645718193655</v>
      </c>
      <c r="H88">
        <v>0</v>
      </c>
      <c r="I88">
        <v>35.182645718193655</v>
      </c>
      <c r="J88">
        <v>21.349393194702706</v>
      </c>
    </row>
    <row r="89" spans="1:10" x14ac:dyDescent="0.25">
      <c r="A89" s="1">
        <v>44652</v>
      </c>
      <c r="E89">
        <v>36.653987980544684</v>
      </c>
      <c r="F89">
        <v>36.653987980544684</v>
      </c>
      <c r="G89">
        <v>35.611431531480676</v>
      </c>
      <c r="H89">
        <v>0</v>
      </c>
      <c r="I89">
        <v>35.611431531480676</v>
      </c>
      <c r="J89">
        <v>21.623058252363897</v>
      </c>
    </row>
    <row r="90" spans="1:10" x14ac:dyDescent="0.25">
      <c r="A90" s="1">
        <v>44682</v>
      </c>
      <c r="E90">
        <v>37.07656310520224</v>
      </c>
      <c r="F90">
        <v>37.07656310520224</v>
      </c>
      <c r="G90">
        <v>36.040217344767683</v>
      </c>
      <c r="H90">
        <v>0</v>
      </c>
      <c r="I90">
        <v>36.040217344767683</v>
      </c>
      <c r="J90">
        <v>21.89430025481003</v>
      </c>
    </row>
    <row r="91" spans="1:10" x14ac:dyDescent="0.25">
      <c r="A91" s="1">
        <v>44713</v>
      </c>
      <c r="E91">
        <v>37.513224067348347</v>
      </c>
      <c r="F91">
        <v>37.513224067348347</v>
      </c>
      <c r="G91">
        <v>36.469003158054704</v>
      </c>
      <c r="H91">
        <v>0</v>
      </c>
      <c r="I91">
        <v>36.469003158054704</v>
      </c>
      <c r="J91">
        <v>22.163209991523786</v>
      </c>
    </row>
    <row r="92" spans="1:10" x14ac:dyDescent="0.25">
      <c r="A92" s="1">
        <v>44743</v>
      </c>
      <c r="E92">
        <v>37.935799192005902</v>
      </c>
      <c r="F92">
        <v>37.935799192005902</v>
      </c>
      <c r="G92">
        <v>36.897788971341726</v>
      </c>
      <c r="H92">
        <v>0</v>
      </c>
      <c r="I92">
        <v>36.897788971341726</v>
      </c>
      <c r="J92">
        <v>22.429873151343127</v>
      </c>
    </row>
    <row r="93" spans="1:10" x14ac:dyDescent="0.25">
      <c r="A93" s="1">
        <v>44774</v>
      </c>
      <c r="E93">
        <v>38.372460154152009</v>
      </c>
      <c r="F93">
        <v>38.372460154152009</v>
      </c>
      <c r="G93">
        <v>37.32657478462874</v>
      </c>
      <c r="H93">
        <v>0</v>
      </c>
      <c r="I93">
        <v>37.32657478462874</v>
      </c>
      <c r="J93">
        <v>22.694370711193333</v>
      </c>
    </row>
    <row r="94" spans="1:10" x14ac:dyDescent="0.25">
      <c r="A94" s="1">
        <v>44805</v>
      </c>
      <c r="E94">
        <v>38.809121116298002</v>
      </c>
      <c r="F94">
        <v>38.809121116298002</v>
      </c>
      <c r="G94">
        <v>37.755360597915754</v>
      </c>
      <c r="H94">
        <v>0</v>
      </c>
      <c r="I94">
        <v>37.755360597915754</v>
      </c>
      <c r="J94">
        <v>22.956779287651937</v>
      </c>
    </row>
    <row r="95" spans="1:10" x14ac:dyDescent="0.25">
      <c r="A95" s="1">
        <v>44835</v>
      </c>
      <c r="E95">
        <v>39.231696240955557</v>
      </c>
      <c r="F95">
        <v>39.231696240955557</v>
      </c>
      <c r="G95">
        <v>38.184146411202775</v>
      </c>
      <c r="H95">
        <v>0</v>
      </c>
      <c r="I95">
        <v>38.184146411202775</v>
      </c>
      <c r="J95">
        <v>23.217171455593668</v>
      </c>
    </row>
    <row r="96" spans="1:10" x14ac:dyDescent="0.25">
      <c r="A96" s="1">
        <v>44866</v>
      </c>
      <c r="E96">
        <v>39.668357203101664</v>
      </c>
      <c r="F96">
        <v>39.668357203101664</v>
      </c>
      <c r="G96">
        <v>38.612932224489789</v>
      </c>
      <c r="H96">
        <v>0</v>
      </c>
      <c r="I96">
        <v>38.612932224489789</v>
      </c>
      <c r="J96">
        <v>23.475616037601242</v>
      </c>
    </row>
    <row r="97" spans="1:10" x14ac:dyDescent="0.25">
      <c r="A97" s="1">
        <v>44896</v>
      </c>
      <c r="E97">
        <v>40.090932327759219</v>
      </c>
      <c r="F97">
        <v>40.090932327759219</v>
      </c>
      <c r="G97">
        <v>39.041718037776803</v>
      </c>
      <c r="H97">
        <v>0</v>
      </c>
      <c r="I97">
        <v>39.041718037776803</v>
      </c>
      <c r="J97">
        <v>23.73217836734992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FORECAST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2022-10-29T18:00:42Z</dcterms:created>
  <dcterms:modified xsi:type="dcterms:W3CDTF">2022-11-09T02:02:52Z</dcterms:modified>
</cp:coreProperties>
</file>