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-120" yWindow="-120" windowWidth="29040" windowHeight="15840" activeTab="1"/>
  </bookViews>
  <sheets>
    <sheet name="Data" sheetId="1" r:id="rId1"/>
    <sheet name="Forecast_Err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2" l="1"/>
  <c r="G3" i="2"/>
  <c r="H4" i="2"/>
  <c r="H72" i="2" s="1"/>
  <c r="J72" i="2" s="1"/>
  <c r="H5" i="2"/>
  <c r="I5" i="2" s="1"/>
  <c r="J5" i="2" s="1"/>
  <c r="H6" i="2"/>
  <c r="I6" i="2" s="1"/>
  <c r="J6" i="2" s="1"/>
  <c r="H7" i="2"/>
  <c r="H8" i="2"/>
  <c r="I8" i="2" s="1"/>
  <c r="J8" i="2" s="1"/>
  <c r="H9" i="2"/>
  <c r="H77" i="2" s="1"/>
  <c r="J77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H24" i="2"/>
  <c r="I24" i="2" s="1"/>
  <c r="J24" i="2" s="1"/>
  <c r="H25" i="2"/>
  <c r="I25" i="2" s="1"/>
  <c r="J25" i="2" s="1"/>
  <c r="H26" i="2"/>
  <c r="I26" i="2" s="1"/>
  <c r="J26" i="2" s="1"/>
  <c r="H27" i="2"/>
  <c r="H28" i="2"/>
  <c r="I28" i="2" s="1"/>
  <c r="J28" i="2" s="1"/>
  <c r="H29" i="2"/>
  <c r="H30" i="2"/>
  <c r="I30" i="2" s="1"/>
  <c r="J30" i="2" s="1"/>
  <c r="H31" i="2"/>
  <c r="H32" i="2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H44" i="2"/>
  <c r="I44" i="2" s="1"/>
  <c r="J44" i="2" s="1"/>
  <c r="H45" i="2"/>
  <c r="I45" i="2" s="1"/>
  <c r="J45" i="2" s="1"/>
  <c r="H46" i="2"/>
  <c r="I46" i="2" s="1"/>
  <c r="J46" i="2" s="1"/>
  <c r="H47" i="2"/>
  <c r="H48" i="2"/>
  <c r="I48" i="2" s="1"/>
  <c r="J48" i="2" s="1"/>
  <c r="H49" i="2"/>
  <c r="H50" i="2"/>
  <c r="I50" i="2" s="1"/>
  <c r="J50" i="2" s="1"/>
  <c r="H3" i="2"/>
  <c r="H71" i="2" s="1"/>
  <c r="J71" i="2" s="1"/>
  <c r="H75" i="2"/>
  <c r="J75" i="2" s="1"/>
  <c r="H76" i="2"/>
  <c r="J76" i="2" s="1"/>
  <c r="J23" i="2"/>
  <c r="L23" i="2" s="1"/>
  <c r="K23" i="2"/>
  <c r="M23" i="2" s="1"/>
  <c r="J29" i="2"/>
  <c r="K29" i="2" s="1"/>
  <c r="M29" i="2" s="1"/>
  <c r="L29" i="2"/>
  <c r="J49" i="2"/>
  <c r="K49" i="2" s="1"/>
  <c r="M49" i="2" s="1"/>
  <c r="L49" i="2"/>
  <c r="I7" i="2"/>
  <c r="J7" i="2" s="1"/>
  <c r="I9" i="2"/>
  <c r="J9" i="2" s="1"/>
  <c r="I23" i="2"/>
  <c r="I27" i="2"/>
  <c r="J27" i="2" s="1"/>
  <c r="I29" i="2"/>
  <c r="I31" i="2"/>
  <c r="J31" i="2" s="1"/>
  <c r="I32" i="2"/>
  <c r="J32" i="2" s="1"/>
  <c r="I43" i="2"/>
  <c r="J43" i="2" s="1"/>
  <c r="I47" i="2"/>
  <c r="J47" i="2" s="1"/>
  <c r="I49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66" i="2"/>
  <c r="E16" i="2"/>
  <c r="C64" i="2" s="1"/>
  <c r="C67" i="2" s="1"/>
  <c r="F4" i="2" s="1"/>
  <c r="G4" i="2" s="1"/>
  <c r="E34" i="2"/>
  <c r="I65" i="2" s="1"/>
  <c r="D6" i="2"/>
  <c r="E6" i="2" s="1"/>
  <c r="E63" i="2" s="1"/>
  <c r="D7" i="2"/>
  <c r="E7" i="2" s="1"/>
  <c r="D8" i="2"/>
  <c r="E8" i="2" s="1"/>
  <c r="D9" i="2"/>
  <c r="E9" i="2" s="1"/>
  <c r="H63" i="2" s="1"/>
  <c r="D10" i="2"/>
  <c r="E10" i="2" s="1"/>
  <c r="I63" i="2" s="1"/>
  <c r="D11" i="2"/>
  <c r="E11" i="2" s="1"/>
  <c r="J63" i="2" s="1"/>
  <c r="D12" i="2"/>
  <c r="E12" i="2" s="1"/>
  <c r="K63" i="2" s="1"/>
  <c r="D13" i="2"/>
  <c r="E13" i="2" s="1"/>
  <c r="L63" i="2" s="1"/>
  <c r="D14" i="2"/>
  <c r="E14" i="2" s="1"/>
  <c r="M63" i="2" s="1"/>
  <c r="D15" i="2"/>
  <c r="E15" i="2" s="1"/>
  <c r="B64" i="2" s="1"/>
  <c r="D16" i="2"/>
  <c r="D17" i="2"/>
  <c r="E17" i="2" s="1"/>
  <c r="D64" i="2" s="1"/>
  <c r="D18" i="2"/>
  <c r="E18" i="2" s="1"/>
  <c r="E64" i="2" s="1"/>
  <c r="D19" i="2"/>
  <c r="E19" i="2" s="1"/>
  <c r="F64" i="2" s="1"/>
  <c r="D20" i="2"/>
  <c r="E20" i="2" s="1"/>
  <c r="G64" i="2" s="1"/>
  <c r="D21" i="2"/>
  <c r="E21" i="2" s="1"/>
  <c r="H64" i="2" s="1"/>
  <c r="D22" i="2"/>
  <c r="E22" i="2" s="1"/>
  <c r="I64" i="2" s="1"/>
  <c r="D23" i="2"/>
  <c r="E23" i="2" s="1"/>
  <c r="J64" i="2" s="1"/>
  <c r="D24" i="2"/>
  <c r="E24" i="2" s="1"/>
  <c r="K64" i="2" s="1"/>
  <c r="D25" i="2"/>
  <c r="E25" i="2" s="1"/>
  <c r="L64" i="2" s="1"/>
  <c r="D26" i="2"/>
  <c r="E26" i="2" s="1"/>
  <c r="M64" i="2" s="1"/>
  <c r="D27" i="2"/>
  <c r="E27" i="2" s="1"/>
  <c r="B65" i="2" s="1"/>
  <c r="D28" i="2"/>
  <c r="E28" i="2" s="1"/>
  <c r="C65" i="2" s="1"/>
  <c r="D29" i="2"/>
  <c r="E29" i="2" s="1"/>
  <c r="D65" i="2" s="1"/>
  <c r="D30" i="2"/>
  <c r="E30" i="2" s="1"/>
  <c r="E65" i="2" s="1"/>
  <c r="D31" i="2"/>
  <c r="E31" i="2" s="1"/>
  <c r="F65" i="2" s="1"/>
  <c r="D32" i="2"/>
  <c r="E32" i="2" s="1"/>
  <c r="G65" i="2" s="1"/>
  <c r="D33" i="2"/>
  <c r="E33" i="2" s="1"/>
  <c r="H65" i="2" s="1"/>
  <c r="D34" i="2"/>
  <c r="D35" i="2"/>
  <c r="E35" i="2" s="1"/>
  <c r="J65" i="2" s="1"/>
  <c r="D36" i="2"/>
  <c r="E36" i="2" s="1"/>
  <c r="K65" i="2" s="1"/>
  <c r="D37" i="2"/>
  <c r="E37" i="2" s="1"/>
  <c r="L65" i="2" s="1"/>
  <c r="D38" i="2"/>
  <c r="E38" i="2" s="1"/>
  <c r="M65" i="2" s="1"/>
  <c r="D39" i="2"/>
  <c r="E39" i="2" s="1"/>
  <c r="B66" i="2" s="1"/>
  <c r="D40" i="2"/>
  <c r="E40" i="2" s="1"/>
  <c r="C66" i="2" s="1"/>
  <c r="D41" i="2"/>
  <c r="E41" i="2" s="1"/>
  <c r="D66" i="2" s="1"/>
  <c r="D42" i="2"/>
  <c r="E42" i="2" s="1"/>
  <c r="E66" i="2" s="1"/>
  <c r="D43" i="2"/>
  <c r="E43" i="2" s="1"/>
  <c r="F66" i="2" s="1"/>
  <c r="D44" i="2"/>
  <c r="E44" i="2" s="1"/>
  <c r="D45" i="2"/>
  <c r="E45" i="2" s="1"/>
  <c r="H66" i="2" s="1"/>
  <c r="D46" i="2"/>
  <c r="E46" i="2" s="1"/>
  <c r="I66" i="2" s="1"/>
  <c r="D47" i="2"/>
  <c r="E47" i="2" s="1"/>
  <c r="J66" i="2" s="1"/>
  <c r="D48" i="2"/>
  <c r="E48" i="2" s="1"/>
  <c r="K66" i="2" s="1"/>
  <c r="D5" i="2"/>
  <c r="E5" i="2" s="1"/>
  <c r="D63" i="2" s="1"/>
  <c r="L12" i="2" l="1"/>
  <c r="K12" i="2"/>
  <c r="M12" i="2" s="1"/>
  <c r="K34" i="2"/>
  <c r="M34" i="2" s="1"/>
  <c r="L34" i="2"/>
  <c r="K14" i="2"/>
  <c r="M14" i="2" s="1"/>
  <c r="L14" i="2"/>
  <c r="H82" i="2"/>
  <c r="J82" i="2" s="1"/>
  <c r="H81" i="2"/>
  <c r="J81" i="2" s="1"/>
  <c r="H80" i="2"/>
  <c r="J80" i="2" s="1"/>
  <c r="H79" i="2"/>
  <c r="J79" i="2" s="1"/>
  <c r="H78" i="2"/>
  <c r="J78" i="2" s="1"/>
  <c r="K9" i="2"/>
  <c r="M9" i="2" s="1"/>
  <c r="L9" i="2"/>
  <c r="K44" i="2"/>
  <c r="M44" i="2" s="1"/>
  <c r="L44" i="2"/>
  <c r="K41" i="2"/>
  <c r="M41" i="2" s="1"/>
  <c r="L41" i="2"/>
  <c r="K47" i="2"/>
  <c r="M47" i="2" s="1"/>
  <c r="L47" i="2"/>
  <c r="K36" i="2"/>
  <c r="M36" i="2" s="1"/>
  <c r="L36" i="2"/>
  <c r="K16" i="2"/>
  <c r="M16" i="2" s="1"/>
  <c r="L16" i="2"/>
  <c r="K22" i="2"/>
  <c r="M22" i="2" s="1"/>
  <c r="L22" i="2"/>
  <c r="L40" i="2"/>
  <c r="K40" i="2"/>
  <c r="M40" i="2" s="1"/>
  <c r="K43" i="2"/>
  <c r="M43" i="2" s="1"/>
  <c r="L43" i="2"/>
  <c r="L35" i="2"/>
  <c r="K35" i="2"/>
  <c r="M35" i="2" s="1"/>
  <c r="L15" i="2"/>
  <c r="K15" i="2"/>
  <c r="M15" i="2" s="1"/>
  <c r="K11" i="2"/>
  <c r="M11" i="2" s="1"/>
  <c r="L11" i="2"/>
  <c r="K37" i="2"/>
  <c r="M37" i="2" s="1"/>
  <c r="L37" i="2"/>
  <c r="K38" i="2"/>
  <c r="M38" i="2" s="1"/>
  <c r="L38" i="2"/>
  <c r="L42" i="2"/>
  <c r="K42" i="2"/>
  <c r="M42" i="2" s="1"/>
  <c r="K39" i="2"/>
  <c r="M39" i="2" s="1"/>
  <c r="L39" i="2"/>
  <c r="K32" i="2"/>
  <c r="M32" i="2" s="1"/>
  <c r="L32" i="2"/>
  <c r="K7" i="2"/>
  <c r="M7" i="2" s="1"/>
  <c r="L7" i="2"/>
  <c r="K19" i="2"/>
  <c r="M19" i="2" s="1"/>
  <c r="L19" i="2"/>
  <c r="L13" i="2"/>
  <c r="K13" i="2"/>
  <c r="M13" i="2" s="1"/>
  <c r="K31" i="2"/>
  <c r="M31" i="2" s="1"/>
  <c r="L31" i="2"/>
  <c r="K21" i="2"/>
  <c r="M21" i="2" s="1"/>
  <c r="L21" i="2"/>
  <c r="K17" i="2"/>
  <c r="M17" i="2" s="1"/>
  <c r="L17" i="2"/>
  <c r="L33" i="2"/>
  <c r="K33" i="2"/>
  <c r="M33" i="2" s="1"/>
  <c r="L30" i="2"/>
  <c r="K30" i="2"/>
  <c r="M30" i="2" s="1"/>
  <c r="K27" i="2"/>
  <c r="M27" i="2" s="1"/>
  <c r="L27" i="2"/>
  <c r="K48" i="2"/>
  <c r="M48" i="2" s="1"/>
  <c r="L48" i="2"/>
  <c r="K28" i="2"/>
  <c r="M28" i="2" s="1"/>
  <c r="L28" i="2"/>
  <c r="L8" i="2"/>
  <c r="K8" i="2"/>
  <c r="M8" i="2" s="1"/>
  <c r="K18" i="2"/>
  <c r="M18" i="2" s="1"/>
  <c r="L18" i="2"/>
  <c r="K24" i="2"/>
  <c r="M24" i="2" s="1"/>
  <c r="L24" i="2"/>
  <c r="L20" i="2"/>
  <c r="K20" i="2"/>
  <c r="M20" i="2" s="1"/>
  <c r="L50" i="2"/>
  <c r="K50" i="2"/>
  <c r="M50" i="2" s="1"/>
  <c r="L10" i="2"/>
  <c r="K10" i="2"/>
  <c r="M10" i="2" s="1"/>
  <c r="K46" i="2"/>
  <c r="M46" i="2" s="1"/>
  <c r="L46" i="2"/>
  <c r="K26" i="2"/>
  <c r="M26" i="2" s="1"/>
  <c r="L26" i="2"/>
  <c r="K6" i="2"/>
  <c r="M6" i="2" s="1"/>
  <c r="L6" i="2"/>
  <c r="L45" i="2"/>
  <c r="K45" i="2"/>
  <c r="M45" i="2" s="1"/>
  <c r="L25" i="2"/>
  <c r="K25" i="2"/>
  <c r="M25" i="2" s="1"/>
  <c r="L5" i="2"/>
  <c r="K5" i="2"/>
  <c r="M5" i="2" s="1"/>
  <c r="H73" i="2"/>
  <c r="J73" i="2" s="1"/>
  <c r="H74" i="2"/>
  <c r="J74" i="2" s="1"/>
  <c r="I4" i="2"/>
  <c r="J4" i="2" s="1"/>
  <c r="I3" i="2"/>
  <c r="J3" i="2" s="1"/>
  <c r="J67" i="2"/>
  <c r="F11" i="2" s="1"/>
  <c r="G11" i="2" s="1"/>
  <c r="K67" i="2"/>
  <c r="F12" i="2" s="1"/>
  <c r="G12" i="2" s="1"/>
  <c r="D67" i="2"/>
  <c r="F5" i="2" s="1"/>
  <c r="G5" i="2" s="1"/>
  <c r="B67" i="2"/>
  <c r="F3" i="2" s="1"/>
  <c r="I67" i="2"/>
  <c r="F10" i="2" s="1"/>
  <c r="G10" i="2" s="1"/>
  <c r="L67" i="2"/>
  <c r="F13" i="2" s="1"/>
  <c r="G13" i="2" s="1"/>
  <c r="E67" i="2"/>
  <c r="F6" i="2" s="1"/>
  <c r="G6" i="2" s="1"/>
  <c r="M67" i="2"/>
  <c r="F14" i="2" s="1"/>
  <c r="G14" i="2" s="1"/>
  <c r="H67" i="2"/>
  <c r="F9" i="2" s="1"/>
  <c r="G9" i="2" s="1"/>
  <c r="G63" i="2"/>
  <c r="G67" i="2" s="1"/>
  <c r="F8" i="2" s="1"/>
  <c r="G8" i="2" s="1"/>
  <c r="F63" i="2"/>
  <c r="F67" i="2" s="1"/>
  <c r="F7" i="2" s="1"/>
  <c r="G7" i="2" s="1"/>
  <c r="K4" i="2" l="1"/>
  <c r="M4" i="2" s="1"/>
  <c r="L4" i="2"/>
  <c r="K3" i="2"/>
  <c r="L3" i="2"/>
  <c r="L52" i="2" s="1"/>
  <c r="G52" i="2"/>
  <c r="K52" i="2" l="1"/>
  <c r="M3" i="2"/>
  <c r="M52" i="2" s="1"/>
</calcChain>
</file>

<file path=xl/sharedStrings.xml><?xml version="1.0" encoding="utf-8"?>
<sst xmlns="http://schemas.openxmlformats.org/spreadsheetml/2006/main" count="47" uniqueCount="44">
  <si>
    <t>Date</t>
  </si>
  <si>
    <t>Open</t>
  </si>
  <si>
    <t>High</t>
  </si>
  <si>
    <t>Low</t>
  </si>
  <si>
    <t>Close</t>
  </si>
  <si>
    <t>Adj Close</t>
  </si>
  <si>
    <t>Volume</t>
  </si>
  <si>
    <t>Time Period (X)</t>
  </si>
  <si>
    <t>Adj Close (Y)</t>
  </si>
  <si>
    <t>Centered Average</t>
  </si>
  <si>
    <t>Seasonal Index</t>
  </si>
  <si>
    <t>Unseasonalized Value</t>
  </si>
  <si>
    <t>Input Data</t>
  </si>
  <si>
    <t>Seasonal Index Computation</t>
  </si>
  <si>
    <t>Unseasonalized Forecast</t>
  </si>
  <si>
    <t>Seasonalized Forecast</t>
  </si>
  <si>
    <t>Error</t>
  </si>
  <si>
    <t>Absolute Error</t>
  </si>
  <si>
    <t>Squared Error</t>
  </si>
  <si>
    <t>Absolute % Error</t>
  </si>
  <si>
    <t>Forecast  Error Analysis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</si>
  <si>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</si>
  <si>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</si>
  <si>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</si>
  <si>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</si>
  <si>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</si>
  <si>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</si>
  <si>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</si>
  <si>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</si>
  <si>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</si>
  <si>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</si>
  <si>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</si>
  <si>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</si>
  <si>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Seasonal Monthly Ratios</t>
  </si>
  <si>
    <t>Seasonal Monthly Ratio</t>
  </si>
  <si>
    <t>Average</t>
  </si>
  <si>
    <t>Intercept</t>
  </si>
  <si>
    <t>Slope</t>
  </si>
  <si>
    <t>Forecast for Future Months</t>
  </si>
  <si>
    <t>Sesonalized Forecast</t>
  </si>
  <si>
    <t>Months</t>
  </si>
  <si>
    <t>MAD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</si>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</sst>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/>
    <xf numFmtId="2" fontId="0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166" fontId="0" fillId="0" borderId="0" xfId="0" applyNumberFormat="1" applyFill="1" applyBorder="1" applyAlignment="1">
      <alignment horizontal="center" vertical="center"/>
    </xf>
    <xf numFmtId="2" fontId="0" fillId="0" borderId="0" xfId="1" applyNumberFormat="1" applyFont="1" applyFill="1" applyBorder="1"/>
    <xf numFmtId="0" fontId="0" fillId="0" borderId="2" xfId="0" applyBorder="1"/>
    <xf numFmtId="164" fontId="0" fillId="0" borderId="2" xfId="0" applyNumberFormat="1" applyBorder="1"/>
    <xf numFmtId="164" fontId="0" fillId="0" borderId="2" xfId="0" applyNumberFormat="1" applyFill="1" applyBorder="1"/>
    <xf numFmtId="0" fontId="0" fillId="0" borderId="3" xfId="0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Border="1"/>
    <xf numFmtId="14" fontId="0" fillId="0" borderId="17" xfId="0" applyNumberFormat="1" applyBorder="1"/>
    <xf numFmtId="0" fontId="0" fillId="0" borderId="18" xfId="0" applyBorder="1"/>
    <xf numFmtId="2" fontId="0" fillId="0" borderId="0" xfId="0" applyNumberFormat="1" applyBorder="1"/>
    <xf numFmtId="14" fontId="0" fillId="0" borderId="19" xfId="0" applyNumberFormat="1" applyBorder="1"/>
    <xf numFmtId="2" fontId="0" fillId="0" borderId="20" xfId="0" applyNumberFormat="1" applyBorder="1"/>
    <xf numFmtId="0" fontId="0" fillId="0" borderId="21" xfId="0" applyBorder="1"/>
    <xf numFmtId="0" fontId="2" fillId="0" borderId="11" xfId="0" applyFont="1" applyBorder="1" applyAlignment="1">
      <alignment horizontal="center" vertical="center" wrapText="1"/>
    </xf>
    <xf numFmtId="165" fontId="0" fillId="0" borderId="18" xfId="0" applyNumberFormat="1" applyFill="1" applyBorder="1"/>
    <xf numFmtId="164" fontId="0" fillId="0" borderId="17" xfId="0" applyNumberFormat="1" applyBorder="1"/>
    <xf numFmtId="166" fontId="0" fillId="0" borderId="0" xfId="0" applyNumberFormat="1" applyBorder="1" applyAlignment="1">
      <alignment horizontal="center" vertical="center"/>
    </xf>
    <xf numFmtId="164" fontId="0" fillId="0" borderId="19" xfId="0" applyNumberFormat="1" applyBorder="1"/>
    <xf numFmtId="164" fontId="0" fillId="0" borderId="20" xfId="0" applyNumberFormat="1" applyFill="1" applyBorder="1"/>
    <xf numFmtId="166" fontId="0" fillId="0" borderId="20" xfId="0" applyNumberFormat="1" applyBorder="1" applyAlignment="1">
      <alignment horizontal="center" vertical="center"/>
    </xf>
    <xf numFmtId="165" fontId="0" fillId="0" borderId="21" xfId="0" applyNumberFormat="1" applyFill="1" applyBorder="1"/>
    <xf numFmtId="2" fontId="0" fillId="0" borderId="17" xfId="1" applyNumberFormat="1" applyFont="1" applyFill="1" applyBorder="1" applyAlignment="1">
      <alignment horizontal="center"/>
    </xf>
    <xf numFmtId="9" fontId="0" fillId="0" borderId="18" xfId="1" applyFont="1" applyBorder="1"/>
    <xf numFmtId="2" fontId="0" fillId="0" borderId="19" xfId="1" applyNumberFormat="1" applyFont="1" applyFill="1" applyBorder="1" applyAlignment="1">
      <alignment horizontal="center"/>
    </xf>
    <xf numFmtId="2" fontId="0" fillId="0" borderId="20" xfId="1" applyNumberFormat="1" applyFont="1" applyFill="1" applyBorder="1"/>
    <xf numFmtId="9" fontId="0" fillId="0" borderId="21" xfId="1" applyFont="1" applyBorder="1"/>
    <xf numFmtId="0" fontId="2" fillId="0" borderId="11" xfId="0" applyFont="1" applyFill="1" applyBorder="1" applyAlignment="1">
      <alignment horizontal="center" vertical="center" wrapText="1"/>
    </xf>
    <xf numFmtId="2" fontId="0" fillId="0" borderId="19" xfId="0" applyNumberFormat="1" applyBorder="1"/>
    <xf numFmtId="165" fontId="0" fillId="0" borderId="16" xfId="0" applyNumberFormat="1" applyFill="1" applyBorder="1"/>
    <xf numFmtId="165" fontId="0" fillId="0" borderId="21" xfId="0" applyNumberFormat="1" applyBorder="1"/>
    <xf numFmtId="0" fontId="2" fillId="0" borderId="22" xfId="0" applyFont="1" applyBorder="1"/>
    <xf numFmtId="0" fontId="2" fillId="0" borderId="1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52" workbookViewId="0">
      <selection activeCell="C72" sqref="C72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4.85546875" bestFit="1" customWidth="1"/>
    <col min="4" max="4" width="14.85546875" customWidth="1"/>
    <col min="5" max="5" width="13.140625" customWidth="1"/>
    <col min="6" max="6" width="11.5703125" customWidth="1"/>
    <col min="7" max="7" width="16.140625" customWidth="1"/>
    <col min="8" max="8" width="18.85546875" customWidth="1"/>
    <col min="9" max="9" width="16.140625" style="4" customWidth="1"/>
    <col min="10" max="10" width="15" style="4" customWidth="1"/>
    <col min="11" max="11" width="9.85546875" customWidth="1"/>
    <col min="12" max="12" width="13.140625" bestFit="1" customWidth="1"/>
    <col min="13" max="13" width="10.7109375" customWidth="1"/>
  </cols>
  <sheetData>
    <row r="1" spans="1:15" ht="15.75" thickBot="1" x14ac:dyDescent="0.3">
      <c r="A1" s="68" t="s">
        <v>12</v>
      </c>
      <c r="B1" s="69"/>
      <c r="C1" s="70"/>
      <c r="D1" s="68" t="s">
        <v>13</v>
      </c>
      <c r="E1" s="69"/>
      <c r="F1" s="69"/>
      <c r="G1" s="70"/>
      <c r="H1" s="71" t="s">
        <v>20</v>
      </c>
      <c r="I1" s="72"/>
      <c r="J1" s="72"/>
      <c r="K1" s="72"/>
      <c r="L1" s="72"/>
      <c r="M1" s="73"/>
    </row>
    <row r="2" spans="1:15" ht="45.75" thickBot="1" x14ac:dyDescent="0.3">
      <c r="A2" s="35" t="s">
        <v>0</v>
      </c>
      <c r="B2" s="36" t="s">
        <v>8</v>
      </c>
      <c r="C2" s="39" t="s">
        <v>7</v>
      </c>
      <c r="D2" s="46" t="s">
        <v>9</v>
      </c>
      <c r="E2" s="37" t="s">
        <v>34</v>
      </c>
      <c r="F2" s="37" t="s">
        <v>10</v>
      </c>
      <c r="G2" s="38" t="s">
        <v>11</v>
      </c>
      <c r="H2" s="59" t="s">
        <v>14</v>
      </c>
      <c r="I2" s="37" t="s">
        <v>15</v>
      </c>
      <c r="J2" s="37" t="s">
        <v>16</v>
      </c>
      <c r="K2" s="37" t="s">
        <v>17</v>
      </c>
      <c r="L2" s="37" t="s">
        <v>18</v>
      </c>
      <c r="M2" s="38" t="s">
        <v>19</v>
      </c>
    </row>
    <row r="3" spans="1:15" x14ac:dyDescent="0.25">
      <c r="A3" s="40">
        <v>42005</v>
      </c>
      <c r="B3" s="6">
        <v>2.57</v>
      </c>
      <c r="C3" s="41">
        <v>1</v>
      </c>
      <c r="D3" s="28"/>
      <c r="E3" s="4"/>
      <c r="F3" s="10">
        <f>B67</f>
        <v>0.98065225697508251</v>
      </c>
      <c r="G3" s="47">
        <f>B3/F3</f>
        <v>2.6207047214956862</v>
      </c>
      <c r="H3" s="54">
        <f t="shared" ref="H3:H50" si="0">$G$51+$G$52*C3</f>
        <v>-0.58753162660629177</v>
      </c>
      <c r="I3" s="11">
        <f>H3*F3</f>
        <v>-0.57616421567570142</v>
      </c>
      <c r="J3" s="11">
        <f>B3-I3</f>
        <v>3.146164215675701</v>
      </c>
      <c r="K3" s="42">
        <f>ABS(J3)</f>
        <v>3.146164215675701</v>
      </c>
      <c r="L3" s="42">
        <f>J3^2</f>
        <v>9.8983492719982991</v>
      </c>
      <c r="M3" s="55">
        <f>K3/B3</f>
        <v>1.2241884107687553</v>
      </c>
      <c r="N3" s="2"/>
      <c r="O3" s="2"/>
    </row>
    <row r="4" spans="1:15" x14ac:dyDescent="0.25">
      <c r="A4" s="40">
        <v>42036</v>
      </c>
      <c r="B4" s="6">
        <v>3.11</v>
      </c>
      <c r="C4" s="41">
        <v>2</v>
      </c>
      <c r="D4" s="28"/>
      <c r="E4" s="4"/>
      <c r="F4" s="10">
        <f>C67</f>
        <v>0.99466922891685783</v>
      </c>
      <c r="G4" s="47">
        <f t="shared" ref="G4:G50" si="1">B4/F4</f>
        <v>3.1266675489565765</v>
      </c>
      <c r="H4" s="54">
        <f t="shared" si="0"/>
        <v>-0.15985234306230856</v>
      </c>
      <c r="I4" s="11">
        <f t="shared" ref="I4:I50" si="2">H4*F4</f>
        <v>-0.15900020681433949</v>
      </c>
      <c r="J4" s="11">
        <f t="shared" ref="J4:J50" si="3">B4-I4</f>
        <v>3.2690002068143396</v>
      </c>
      <c r="K4" s="42">
        <f t="shared" ref="K4:K50" si="4">ABS(J4)</f>
        <v>3.2690002068143396</v>
      </c>
      <c r="L4" s="42">
        <f t="shared" ref="L4:L50" si="5">J4^2</f>
        <v>10.686362352152194</v>
      </c>
      <c r="M4" s="55">
        <f t="shared" ref="M4:M50" si="6">K4/B4</f>
        <v>1.0511254684290481</v>
      </c>
    </row>
    <row r="5" spans="1:15" x14ac:dyDescent="0.25">
      <c r="A5" s="40">
        <v>42064</v>
      </c>
      <c r="B5" s="6">
        <v>2.68</v>
      </c>
      <c r="C5" s="41">
        <v>3</v>
      </c>
      <c r="D5" s="48">
        <f>(0.5*B3+B4+B5+B6+0.5*B7)/4</f>
        <v>2.6187499999999999</v>
      </c>
      <c r="E5" s="9">
        <f>B5/D5</f>
        <v>1.0233890214797137</v>
      </c>
      <c r="F5" s="10">
        <f>D67</f>
        <v>0.98376224260887413</v>
      </c>
      <c r="G5" s="47">
        <f t="shared" si="1"/>
        <v>2.7242354747147162</v>
      </c>
      <c r="H5" s="54">
        <f t="shared" si="0"/>
        <v>0.26782694048167466</v>
      </c>
      <c r="I5" s="11">
        <f t="shared" si="2"/>
        <v>0.2634780315993257</v>
      </c>
      <c r="J5" s="11">
        <f t="shared" si="3"/>
        <v>2.4165219684006747</v>
      </c>
      <c r="K5" s="42">
        <f t="shared" si="4"/>
        <v>2.4165219684006747</v>
      </c>
      <c r="L5" s="42">
        <f t="shared" si="5"/>
        <v>5.8395784237630712</v>
      </c>
      <c r="M5" s="55">
        <f t="shared" si="6"/>
        <v>0.90168730164204269</v>
      </c>
    </row>
    <row r="6" spans="1:15" x14ac:dyDescent="0.25">
      <c r="A6" s="40">
        <v>42095</v>
      </c>
      <c r="B6" s="6">
        <v>2.2599999999999998</v>
      </c>
      <c r="C6" s="41">
        <v>4</v>
      </c>
      <c r="D6" s="48">
        <f t="shared" ref="D6:D48" si="7">(0.5*B4+B5+B6+B7+0.5*B8)/4</f>
        <v>2.4937499999999999</v>
      </c>
      <c r="E6" s="9">
        <f t="shared" ref="E6:E48" si="8">B6/D6</f>
        <v>0.906265664160401</v>
      </c>
      <c r="F6" s="10">
        <f>E67</f>
        <v>0.94851508159586295</v>
      </c>
      <c r="G6" s="47">
        <f t="shared" si="1"/>
        <v>2.3826716557817744</v>
      </c>
      <c r="H6" s="54">
        <f t="shared" si="0"/>
        <v>0.69550622402565776</v>
      </c>
      <c r="I6" s="11">
        <f t="shared" si="2"/>
        <v>0.65969814283212735</v>
      </c>
      <c r="J6" s="11">
        <f t="shared" si="3"/>
        <v>1.6003018571678724</v>
      </c>
      <c r="K6" s="42">
        <f t="shared" si="4"/>
        <v>1.6003018571678724</v>
      </c>
      <c r="L6" s="42">
        <f t="shared" si="5"/>
        <v>2.5609660340549416</v>
      </c>
      <c r="M6" s="55">
        <f t="shared" si="6"/>
        <v>0.70809816688843918</v>
      </c>
    </row>
    <row r="7" spans="1:15" x14ac:dyDescent="0.25">
      <c r="A7" s="40">
        <v>42125</v>
      </c>
      <c r="B7" s="6">
        <v>2.2799999999999998</v>
      </c>
      <c r="C7" s="41">
        <v>5</v>
      </c>
      <c r="D7" s="48">
        <f t="shared" si="7"/>
        <v>2.3112499999999998</v>
      </c>
      <c r="E7" s="9">
        <f t="shared" si="8"/>
        <v>0.9864791779340184</v>
      </c>
      <c r="F7" s="10">
        <f>F67</f>
        <v>1.0048255421620715</v>
      </c>
      <c r="G7" s="47">
        <f t="shared" si="1"/>
        <v>2.2690506006586477</v>
      </c>
      <c r="H7" s="54">
        <f t="shared" si="0"/>
        <v>1.1231855075696409</v>
      </c>
      <c r="I7" s="11">
        <f t="shared" si="2"/>
        <v>1.1286054865922459</v>
      </c>
      <c r="J7" s="11">
        <f t="shared" si="3"/>
        <v>1.1513945134077539</v>
      </c>
      <c r="K7" s="42">
        <f t="shared" si="4"/>
        <v>1.1513945134077539</v>
      </c>
      <c r="L7" s="42">
        <f t="shared" si="5"/>
        <v>1.3257093255054784</v>
      </c>
      <c r="M7" s="55">
        <f t="shared" si="6"/>
        <v>0.50499759359989205</v>
      </c>
    </row>
    <row r="8" spans="1:15" x14ac:dyDescent="0.25">
      <c r="A8" s="40">
        <v>42156</v>
      </c>
      <c r="B8" s="6">
        <v>2.4</v>
      </c>
      <c r="C8" s="41">
        <v>6</v>
      </c>
      <c r="D8" s="48">
        <f t="shared" si="7"/>
        <v>2.1574999999999998</v>
      </c>
      <c r="E8" s="9">
        <f t="shared" si="8"/>
        <v>1.1123986095017382</v>
      </c>
      <c r="F8" s="49">
        <f>G67</f>
        <v>0.98903137599361868</v>
      </c>
      <c r="G8" s="47">
        <f t="shared" si="1"/>
        <v>2.4266166455931373</v>
      </c>
      <c r="H8" s="54">
        <f t="shared" si="0"/>
        <v>1.5508647911136242</v>
      </c>
      <c r="I8" s="11">
        <f t="shared" si="2"/>
        <v>1.5338539383351637</v>
      </c>
      <c r="J8" s="11">
        <f t="shared" si="3"/>
        <v>0.86614606166483621</v>
      </c>
      <c r="K8" s="42">
        <f t="shared" si="4"/>
        <v>0.86614606166483621</v>
      </c>
      <c r="L8" s="42">
        <f t="shared" si="5"/>
        <v>0.75020900013750624</v>
      </c>
      <c r="M8" s="55">
        <f t="shared" si="6"/>
        <v>0.36089419236034842</v>
      </c>
    </row>
    <row r="9" spans="1:15" x14ac:dyDescent="0.25">
      <c r="A9" s="40">
        <v>42186</v>
      </c>
      <c r="B9" s="6">
        <v>1.93</v>
      </c>
      <c r="C9" s="41">
        <v>7</v>
      </c>
      <c r="D9" s="48">
        <f t="shared" si="7"/>
        <v>2.0274999999999999</v>
      </c>
      <c r="E9" s="9">
        <f t="shared" si="8"/>
        <v>0.95191122071516654</v>
      </c>
      <c r="F9" s="49">
        <f>H67</f>
        <v>1.0041509519718765</v>
      </c>
      <c r="G9" s="47">
        <f t="shared" si="1"/>
        <v>1.922021779902723</v>
      </c>
      <c r="H9" s="54">
        <f t="shared" si="0"/>
        <v>1.9785440746576071</v>
      </c>
      <c r="I9" s="11">
        <f t="shared" si="2"/>
        <v>1.9867569160857517</v>
      </c>
      <c r="J9" s="11">
        <f t="shared" si="3"/>
        <v>-5.675691608575173E-2</v>
      </c>
      <c r="K9" s="42">
        <f t="shared" si="4"/>
        <v>5.675691608575173E-2</v>
      </c>
      <c r="L9" s="42">
        <f t="shared" si="5"/>
        <v>3.2213475235650635E-3</v>
      </c>
      <c r="M9" s="55">
        <f t="shared" si="6"/>
        <v>2.9407728541840275E-2</v>
      </c>
    </row>
    <row r="10" spans="1:15" x14ac:dyDescent="0.25">
      <c r="A10" s="40">
        <v>42217</v>
      </c>
      <c r="B10" s="6">
        <v>1.78</v>
      </c>
      <c r="C10" s="41">
        <v>8</v>
      </c>
      <c r="D10" s="48">
        <f t="shared" si="7"/>
        <v>1.9224999999999999</v>
      </c>
      <c r="E10" s="9">
        <f t="shared" si="8"/>
        <v>0.92587776332899874</v>
      </c>
      <c r="F10" s="49">
        <f>I67</f>
        <v>1.0333302726839086</v>
      </c>
      <c r="G10" s="47">
        <f t="shared" si="1"/>
        <v>1.7225857473203967</v>
      </c>
      <c r="H10" s="54">
        <f t="shared" si="0"/>
        <v>2.4062233582015904</v>
      </c>
      <c r="I10" s="11">
        <f t="shared" si="2"/>
        <v>2.4864234388688398</v>
      </c>
      <c r="J10" s="11">
        <f t="shared" si="3"/>
        <v>-0.70642343886883974</v>
      </c>
      <c r="K10" s="42">
        <f t="shared" si="4"/>
        <v>0.70642343886883974</v>
      </c>
      <c r="L10" s="42">
        <f t="shared" si="5"/>
        <v>0.49903407498327734</v>
      </c>
      <c r="M10" s="55">
        <f t="shared" si="6"/>
        <v>0.39686710048811219</v>
      </c>
    </row>
    <row r="11" spans="1:15" x14ac:dyDescent="0.25">
      <c r="A11" s="40">
        <v>42248</v>
      </c>
      <c r="B11" s="6">
        <v>1.72</v>
      </c>
      <c r="C11" s="41">
        <v>9</v>
      </c>
      <c r="D11" s="48">
        <f t="shared" si="7"/>
        <v>1.9412499999999999</v>
      </c>
      <c r="E11" s="9">
        <f t="shared" si="8"/>
        <v>0.88602704443013525</v>
      </c>
      <c r="F11" s="49">
        <f>J67</f>
        <v>1.0448122093979793</v>
      </c>
      <c r="G11" s="47">
        <f t="shared" si="1"/>
        <v>1.6462288481401495</v>
      </c>
      <c r="H11" s="54">
        <f t="shared" si="0"/>
        <v>2.8339026417455737</v>
      </c>
      <c r="I11" s="11">
        <f t="shared" si="2"/>
        <v>2.9608960803409627</v>
      </c>
      <c r="J11" s="11">
        <f t="shared" si="3"/>
        <v>-1.2408960803409628</v>
      </c>
      <c r="K11" s="42">
        <f t="shared" si="4"/>
        <v>1.2408960803409628</v>
      </c>
      <c r="L11" s="42">
        <f t="shared" si="5"/>
        <v>1.5398230822055652</v>
      </c>
      <c r="M11" s="55">
        <f t="shared" si="6"/>
        <v>0.72145120950055974</v>
      </c>
    </row>
    <row r="12" spans="1:15" x14ac:dyDescent="0.25">
      <c r="A12" s="40">
        <v>42278</v>
      </c>
      <c r="B12" s="6">
        <v>2.12</v>
      </c>
      <c r="C12" s="41">
        <v>10</v>
      </c>
      <c r="D12" s="48">
        <f t="shared" si="7"/>
        <v>2.1312500000000001</v>
      </c>
      <c r="E12" s="9">
        <f t="shared" si="8"/>
        <v>0.99472140762463346</v>
      </c>
      <c r="F12" s="49">
        <f>K67</f>
        <v>0.90663172060316244</v>
      </c>
      <c r="G12" s="47">
        <f t="shared" si="1"/>
        <v>2.3383254212522036</v>
      </c>
      <c r="H12" s="54">
        <f t="shared" si="0"/>
        <v>3.2615819252895566</v>
      </c>
      <c r="I12" s="11">
        <f t="shared" si="2"/>
        <v>2.9570536328134458</v>
      </c>
      <c r="J12" s="11">
        <f t="shared" si="3"/>
        <v>-0.83705363281344569</v>
      </c>
      <c r="K12" s="42">
        <f t="shared" si="4"/>
        <v>0.83705363281344569</v>
      </c>
      <c r="L12" s="42">
        <f t="shared" si="5"/>
        <v>0.70065878420618677</v>
      </c>
      <c r="M12" s="55">
        <f t="shared" si="6"/>
        <v>0.39483661925162533</v>
      </c>
    </row>
    <row r="13" spans="1:15" x14ac:dyDescent="0.25">
      <c r="A13" s="40">
        <v>42309</v>
      </c>
      <c r="B13" s="6">
        <v>2.36</v>
      </c>
      <c r="C13" s="41">
        <v>11</v>
      </c>
      <c r="D13" s="48">
        <f t="shared" si="7"/>
        <v>2.3275000000000001</v>
      </c>
      <c r="E13" s="9">
        <f t="shared" si="8"/>
        <v>1.0139634801288935</v>
      </c>
      <c r="F13" s="49">
        <f>L67</f>
        <v>0.9866800507354806</v>
      </c>
      <c r="G13" s="47">
        <f t="shared" si="1"/>
        <v>2.391859446474907</v>
      </c>
      <c r="H13" s="54">
        <f t="shared" si="0"/>
        <v>3.6892612088335399</v>
      </c>
      <c r="I13" s="11">
        <f t="shared" si="2"/>
        <v>3.6401204367083175</v>
      </c>
      <c r="J13" s="11">
        <f t="shared" si="3"/>
        <v>-1.2801204367083177</v>
      </c>
      <c r="K13" s="42">
        <f t="shared" si="4"/>
        <v>1.2801204367083177</v>
      </c>
      <c r="L13" s="42">
        <f t="shared" si="5"/>
        <v>1.6387083324782938</v>
      </c>
      <c r="M13" s="55">
        <f t="shared" si="6"/>
        <v>0.54242391385945665</v>
      </c>
    </row>
    <row r="14" spans="1:15" x14ac:dyDescent="0.25">
      <c r="A14" s="40">
        <v>42339</v>
      </c>
      <c r="B14" s="6">
        <v>2.87</v>
      </c>
      <c r="C14" s="41">
        <v>12</v>
      </c>
      <c r="D14" s="48">
        <f t="shared" si="7"/>
        <v>2.39</v>
      </c>
      <c r="E14" s="9">
        <f t="shared" si="8"/>
        <v>1.2008368200836821</v>
      </c>
      <c r="F14" s="49">
        <f>M67</f>
        <v>1.0599446276814926</v>
      </c>
      <c r="G14" s="47">
        <f t="shared" si="1"/>
        <v>2.7076886141475112</v>
      </c>
      <c r="H14" s="54">
        <f t="shared" si="0"/>
        <v>4.1169404923775232</v>
      </c>
      <c r="I14" s="11">
        <f t="shared" si="2"/>
        <v>4.3637289573799549</v>
      </c>
      <c r="J14" s="11">
        <f t="shared" si="3"/>
        <v>-1.4937289573799548</v>
      </c>
      <c r="K14" s="42">
        <f t="shared" si="4"/>
        <v>1.4937289573799548</v>
      </c>
      <c r="L14" s="42">
        <f t="shared" si="5"/>
        <v>2.2312261981154067</v>
      </c>
      <c r="M14" s="55">
        <f t="shared" si="6"/>
        <v>0.52046305135190063</v>
      </c>
    </row>
    <row r="15" spans="1:15" x14ac:dyDescent="0.25">
      <c r="A15" s="40">
        <v>42370</v>
      </c>
      <c r="B15" s="6">
        <v>2.2000000000000002</v>
      </c>
      <c r="C15" s="41">
        <v>13</v>
      </c>
      <c r="D15" s="48">
        <f t="shared" si="7"/>
        <v>2.4537500000000003</v>
      </c>
      <c r="E15" s="9">
        <f t="shared" si="8"/>
        <v>0.89658685685175743</v>
      </c>
      <c r="F15" s="10">
        <v>0.98065225697508251</v>
      </c>
      <c r="G15" s="47">
        <f t="shared" si="1"/>
        <v>2.243404819957397</v>
      </c>
      <c r="H15" s="54">
        <f t="shared" si="0"/>
        <v>4.5446197759215066</v>
      </c>
      <c r="I15" s="11">
        <f t="shared" si="2"/>
        <v>4.4566916403510195</v>
      </c>
      <c r="J15" s="11">
        <f t="shared" si="3"/>
        <v>-2.2566916403510193</v>
      </c>
      <c r="K15" s="42">
        <f t="shared" si="4"/>
        <v>2.2566916403510193</v>
      </c>
      <c r="L15" s="42">
        <f t="shared" si="5"/>
        <v>5.092657159630174</v>
      </c>
      <c r="M15" s="55">
        <f t="shared" si="6"/>
        <v>1.0257689274322814</v>
      </c>
    </row>
    <row r="16" spans="1:15" x14ac:dyDescent="0.25">
      <c r="A16" s="40">
        <v>42401</v>
      </c>
      <c r="B16" s="6">
        <v>2.14</v>
      </c>
      <c r="C16" s="41">
        <v>14</v>
      </c>
      <c r="D16" s="48">
        <f t="shared" si="7"/>
        <v>2.6</v>
      </c>
      <c r="E16" s="9">
        <f t="shared" si="8"/>
        <v>0.82307692307692315</v>
      </c>
      <c r="F16" s="10">
        <v>0.99466922891685783</v>
      </c>
      <c r="G16" s="47">
        <f t="shared" si="1"/>
        <v>2.1514689886710849</v>
      </c>
      <c r="H16" s="54">
        <f t="shared" si="0"/>
        <v>4.972299059465489</v>
      </c>
      <c r="I16" s="11">
        <f t="shared" si="2"/>
        <v>4.9457928714225554</v>
      </c>
      <c r="J16" s="11">
        <f t="shared" si="3"/>
        <v>-2.8057928714225553</v>
      </c>
      <c r="K16" s="42">
        <f t="shared" si="4"/>
        <v>2.8057928714225553</v>
      </c>
      <c r="L16" s="42">
        <f t="shared" si="5"/>
        <v>7.8724736373256281</v>
      </c>
      <c r="M16" s="55">
        <f t="shared" si="6"/>
        <v>1.3111181642161474</v>
      </c>
    </row>
    <row r="17" spans="1:13" x14ac:dyDescent="0.25">
      <c r="A17" s="40">
        <v>42430</v>
      </c>
      <c r="B17" s="6">
        <v>2.85</v>
      </c>
      <c r="C17" s="41">
        <v>15</v>
      </c>
      <c r="D17" s="48">
        <f t="shared" si="7"/>
        <v>2.9812500000000002</v>
      </c>
      <c r="E17" s="9">
        <f t="shared" si="8"/>
        <v>0.95597484276729561</v>
      </c>
      <c r="F17" s="10">
        <v>0.98376224260887413</v>
      </c>
      <c r="G17" s="47">
        <f t="shared" si="1"/>
        <v>2.8970414563197542</v>
      </c>
      <c r="H17" s="54">
        <f t="shared" si="0"/>
        <v>5.3999783430094723</v>
      </c>
      <c r="I17" s="11">
        <f t="shared" si="2"/>
        <v>5.3122948047583503</v>
      </c>
      <c r="J17" s="11">
        <f t="shared" si="3"/>
        <v>-2.4622948047583502</v>
      </c>
      <c r="K17" s="42">
        <f t="shared" si="4"/>
        <v>2.4622948047583502</v>
      </c>
      <c r="L17" s="42">
        <f t="shared" si="5"/>
        <v>6.0628957055399617</v>
      </c>
      <c r="M17" s="55">
        <f t="shared" si="6"/>
        <v>0.86396308938889477</v>
      </c>
    </row>
    <row r="18" spans="1:13" x14ac:dyDescent="0.25">
      <c r="A18" s="40">
        <v>42461</v>
      </c>
      <c r="B18" s="6">
        <v>3.55</v>
      </c>
      <c r="C18" s="41">
        <v>16</v>
      </c>
      <c r="D18" s="48">
        <f t="shared" si="7"/>
        <v>3.6524999999999999</v>
      </c>
      <c r="E18" s="9">
        <f t="shared" si="8"/>
        <v>0.97193702943189597</v>
      </c>
      <c r="F18" s="10">
        <v>0.94851508159586295</v>
      </c>
      <c r="G18" s="47">
        <f t="shared" si="1"/>
        <v>3.7426922026660621</v>
      </c>
      <c r="H18" s="54">
        <f t="shared" si="0"/>
        <v>5.8276576265534556</v>
      </c>
      <c r="I18" s="11">
        <f t="shared" si="2"/>
        <v>5.527621149163104</v>
      </c>
      <c r="J18" s="11">
        <f t="shared" si="3"/>
        <v>-1.9776211491631042</v>
      </c>
      <c r="K18" s="42">
        <f t="shared" si="4"/>
        <v>1.9776211491631042</v>
      </c>
      <c r="L18" s="42">
        <f t="shared" si="5"/>
        <v>3.9109854096171968</v>
      </c>
      <c r="M18" s="55">
        <f t="shared" si="6"/>
        <v>0.55707638004594484</v>
      </c>
    </row>
    <row r="19" spans="1:13" x14ac:dyDescent="0.25">
      <c r="A19" s="40">
        <v>42491</v>
      </c>
      <c r="B19" s="6">
        <v>4.57</v>
      </c>
      <c r="C19" s="41">
        <v>17</v>
      </c>
      <c r="D19" s="48">
        <f t="shared" si="7"/>
        <v>4.5287499999999996</v>
      </c>
      <c r="E19" s="9">
        <f t="shared" si="8"/>
        <v>1.0091084736406295</v>
      </c>
      <c r="F19" s="10">
        <v>1.0048255421620715</v>
      </c>
      <c r="G19" s="47">
        <f t="shared" si="1"/>
        <v>4.5480531776359747</v>
      </c>
      <c r="H19" s="54">
        <f t="shared" si="0"/>
        <v>6.255336910097439</v>
      </c>
      <c r="I19" s="11">
        <f t="shared" si="2"/>
        <v>6.2855223020950763</v>
      </c>
      <c r="J19" s="11">
        <f t="shared" si="3"/>
        <v>-1.7155223020950761</v>
      </c>
      <c r="K19" s="42">
        <f t="shared" si="4"/>
        <v>1.7155223020950761</v>
      </c>
      <c r="L19" s="42">
        <f t="shared" si="5"/>
        <v>2.9430167689855895</v>
      </c>
      <c r="M19" s="55">
        <f t="shared" si="6"/>
        <v>0.37538781227463369</v>
      </c>
    </row>
    <row r="20" spans="1:13" x14ac:dyDescent="0.25">
      <c r="A20" s="40">
        <v>42522</v>
      </c>
      <c r="B20" s="6">
        <v>5.14</v>
      </c>
      <c r="C20" s="41">
        <v>18</v>
      </c>
      <c r="D20" s="48">
        <f t="shared" si="7"/>
        <v>5.5112499999999995</v>
      </c>
      <c r="E20" s="9">
        <f t="shared" si="8"/>
        <v>0.93263778634611028</v>
      </c>
      <c r="F20" s="49">
        <v>0.98903137599361868</v>
      </c>
      <c r="G20" s="47">
        <f t="shared" si="1"/>
        <v>5.1970039826453025</v>
      </c>
      <c r="H20" s="54">
        <f t="shared" si="0"/>
        <v>6.6830161936414223</v>
      </c>
      <c r="I20" s="11">
        <f t="shared" si="2"/>
        <v>6.6097127017848116</v>
      </c>
      <c r="J20" s="11">
        <f t="shared" si="3"/>
        <v>-1.4697127017848119</v>
      </c>
      <c r="K20" s="42">
        <f t="shared" si="4"/>
        <v>1.4697127017848119</v>
      </c>
      <c r="L20" s="42">
        <f t="shared" si="5"/>
        <v>2.1600554257876117</v>
      </c>
      <c r="M20" s="55">
        <f t="shared" si="6"/>
        <v>0.28593632330443813</v>
      </c>
    </row>
    <row r="21" spans="1:13" x14ac:dyDescent="0.25">
      <c r="A21" s="40">
        <v>42552</v>
      </c>
      <c r="B21" s="6">
        <v>6.86</v>
      </c>
      <c r="C21" s="41">
        <v>19</v>
      </c>
      <c r="D21" s="48">
        <f t="shared" si="7"/>
        <v>6.2850000000000001</v>
      </c>
      <c r="E21" s="9">
        <f t="shared" si="8"/>
        <v>1.0914876690533015</v>
      </c>
      <c r="F21" s="49">
        <v>1.0041509519718765</v>
      </c>
      <c r="G21" s="47">
        <f t="shared" si="1"/>
        <v>6.831642181415897</v>
      </c>
      <c r="H21" s="54">
        <f t="shared" si="0"/>
        <v>7.1106954771854056</v>
      </c>
      <c r="I21" s="11">
        <f t="shared" si="2"/>
        <v>7.1402116325978415</v>
      </c>
      <c r="J21" s="11">
        <f t="shared" si="3"/>
        <v>-0.28021163259784121</v>
      </c>
      <c r="K21" s="42">
        <f t="shared" si="4"/>
        <v>0.28021163259784121</v>
      </c>
      <c r="L21" s="42">
        <f t="shared" si="5"/>
        <v>7.8518559043147543E-2</v>
      </c>
      <c r="M21" s="55">
        <f t="shared" si="6"/>
        <v>4.08471767635337E-2</v>
      </c>
    </row>
    <row r="22" spans="1:13" x14ac:dyDescent="0.25">
      <c r="A22" s="40">
        <v>42583</v>
      </c>
      <c r="B22" s="6">
        <v>7.4</v>
      </c>
      <c r="C22" s="41">
        <v>20</v>
      </c>
      <c r="D22" s="48">
        <f t="shared" si="7"/>
        <v>6.8387499999999992</v>
      </c>
      <c r="E22" s="9">
        <f t="shared" si="8"/>
        <v>1.0820690915737528</v>
      </c>
      <c r="F22" s="49">
        <v>1.0333302726839086</v>
      </c>
      <c r="G22" s="47">
        <f t="shared" si="1"/>
        <v>7.1613115338038966</v>
      </c>
      <c r="H22" s="54">
        <f t="shared" si="0"/>
        <v>7.5383747607293881</v>
      </c>
      <c r="I22" s="11">
        <f t="shared" si="2"/>
        <v>7.7896308470979934</v>
      </c>
      <c r="J22" s="11">
        <f t="shared" si="3"/>
        <v>-0.389630847097993</v>
      </c>
      <c r="K22" s="42">
        <f t="shared" si="4"/>
        <v>0.389630847097993</v>
      </c>
      <c r="L22" s="42">
        <f t="shared" si="5"/>
        <v>0.1518121970102996</v>
      </c>
      <c r="M22" s="55">
        <f t="shared" si="6"/>
        <v>5.2652817175404459E-2</v>
      </c>
    </row>
    <row r="23" spans="1:13" x14ac:dyDescent="0.25">
      <c r="A23" s="40">
        <v>42614</v>
      </c>
      <c r="B23" s="6">
        <v>6.91</v>
      </c>
      <c r="C23" s="41">
        <v>21</v>
      </c>
      <c r="D23" s="48">
        <f t="shared" si="7"/>
        <v>7.3562500000000011</v>
      </c>
      <c r="E23" s="9">
        <f t="shared" si="8"/>
        <v>0.93933729821580281</v>
      </c>
      <c r="F23" s="49">
        <v>1.0448122093979793</v>
      </c>
      <c r="G23" s="47">
        <f t="shared" si="1"/>
        <v>6.6136286864235077</v>
      </c>
      <c r="H23" s="54">
        <f t="shared" si="0"/>
        <v>7.9660540442733723</v>
      </c>
      <c r="I23" s="11">
        <f t="shared" si="2"/>
        <v>8.3230305261809701</v>
      </c>
      <c r="J23" s="11">
        <f t="shared" si="3"/>
        <v>-1.4130305261809699</v>
      </c>
      <c r="K23" s="42">
        <f t="shared" si="4"/>
        <v>1.4130305261809699</v>
      </c>
      <c r="L23" s="42">
        <f t="shared" si="5"/>
        <v>1.9966552679192686</v>
      </c>
      <c r="M23" s="55">
        <f t="shared" si="6"/>
        <v>0.20449066949073369</v>
      </c>
    </row>
    <row r="24" spans="1:13" x14ac:dyDescent="0.25">
      <c r="A24" s="40">
        <v>42644</v>
      </c>
      <c r="B24" s="6">
        <v>7.23</v>
      </c>
      <c r="C24" s="41">
        <v>22</v>
      </c>
      <c r="D24" s="48">
        <f t="shared" si="7"/>
        <v>8.1050000000000004</v>
      </c>
      <c r="E24" s="9">
        <f t="shared" si="8"/>
        <v>0.89204194941394199</v>
      </c>
      <c r="F24" s="49">
        <v>0.90663172060316244</v>
      </c>
      <c r="G24" s="47">
        <f t="shared" si="1"/>
        <v>7.9745720734214309</v>
      </c>
      <c r="H24" s="54">
        <f t="shared" si="0"/>
        <v>8.3937333278173547</v>
      </c>
      <c r="I24" s="11">
        <f t="shared" si="2"/>
        <v>7.6100248892831566</v>
      </c>
      <c r="J24" s="11">
        <f t="shared" si="3"/>
        <v>-0.38002488928315614</v>
      </c>
      <c r="K24" s="42">
        <f t="shared" si="4"/>
        <v>0.38002488928315614</v>
      </c>
      <c r="L24" s="42">
        <f t="shared" si="5"/>
        <v>0.14441891647467509</v>
      </c>
      <c r="M24" s="55">
        <f t="shared" si="6"/>
        <v>5.2562225350367378E-2</v>
      </c>
    </row>
    <row r="25" spans="1:13" x14ac:dyDescent="0.25">
      <c r="A25" s="40">
        <v>42675</v>
      </c>
      <c r="B25" s="6">
        <v>8.91</v>
      </c>
      <c r="C25" s="41">
        <v>23</v>
      </c>
      <c r="D25" s="48">
        <f t="shared" si="7"/>
        <v>9.0299999999999994</v>
      </c>
      <c r="E25" s="9">
        <f t="shared" si="8"/>
        <v>0.98671096345514964</v>
      </c>
      <c r="F25" s="49">
        <v>0.9866800507354806</v>
      </c>
      <c r="G25" s="47">
        <f t="shared" si="1"/>
        <v>9.0302829102082303</v>
      </c>
      <c r="H25" s="54">
        <f t="shared" si="0"/>
        <v>8.8214126113613371</v>
      </c>
      <c r="I25" s="11">
        <f t="shared" si="2"/>
        <v>8.7039118429366127</v>
      </c>
      <c r="J25" s="11">
        <f t="shared" si="3"/>
        <v>0.20608815706338746</v>
      </c>
      <c r="K25" s="42">
        <f t="shared" si="4"/>
        <v>0.20608815706338746</v>
      </c>
      <c r="L25" s="42">
        <f t="shared" si="5"/>
        <v>4.2472328481783457E-2</v>
      </c>
      <c r="M25" s="55">
        <f t="shared" si="6"/>
        <v>2.3129983957731477E-2</v>
      </c>
    </row>
    <row r="26" spans="1:13" x14ac:dyDescent="0.25">
      <c r="A26" s="40">
        <v>42705</v>
      </c>
      <c r="B26" s="6">
        <v>11.34</v>
      </c>
      <c r="C26" s="41">
        <v>24</v>
      </c>
      <c r="D26" s="48">
        <f t="shared" si="7"/>
        <v>10.366250000000001</v>
      </c>
      <c r="E26" s="9">
        <f t="shared" si="8"/>
        <v>1.0939346436753887</v>
      </c>
      <c r="F26" s="49">
        <v>1.0599446276814926</v>
      </c>
      <c r="G26" s="47">
        <f t="shared" si="1"/>
        <v>10.698672085168214</v>
      </c>
      <c r="H26" s="54">
        <f t="shared" si="0"/>
        <v>9.2490918949053214</v>
      </c>
      <c r="I26" s="11">
        <f t="shared" si="2"/>
        <v>9.8035252649373312</v>
      </c>
      <c r="J26" s="11">
        <f t="shared" si="3"/>
        <v>1.5364747350626686</v>
      </c>
      <c r="K26" s="42">
        <f t="shared" si="4"/>
        <v>1.5364747350626686</v>
      </c>
      <c r="L26" s="42">
        <f t="shared" si="5"/>
        <v>2.3607546114858979</v>
      </c>
      <c r="M26" s="55">
        <f t="shared" si="6"/>
        <v>0.13549159921187554</v>
      </c>
    </row>
    <row r="27" spans="1:13" x14ac:dyDescent="0.25">
      <c r="A27" s="40">
        <v>42736</v>
      </c>
      <c r="B27" s="6">
        <v>10.37</v>
      </c>
      <c r="C27" s="41">
        <v>25</v>
      </c>
      <c r="D27" s="48">
        <f t="shared" si="7"/>
        <v>11.975</v>
      </c>
      <c r="E27" s="9">
        <f t="shared" si="8"/>
        <v>0.86597077244258869</v>
      </c>
      <c r="F27" s="49">
        <v>0.98065225697508251</v>
      </c>
      <c r="G27" s="47">
        <f t="shared" si="1"/>
        <v>10.574594537708276</v>
      </c>
      <c r="H27" s="54">
        <f t="shared" si="0"/>
        <v>9.6767711784493038</v>
      </c>
      <c r="I27" s="11">
        <f t="shared" si="2"/>
        <v>9.4895474963777389</v>
      </c>
      <c r="J27" s="11">
        <f t="shared" si="3"/>
        <v>0.88045250362226035</v>
      </c>
      <c r="K27" s="42">
        <f t="shared" si="4"/>
        <v>0.88045250362226035</v>
      </c>
      <c r="L27" s="42">
        <f t="shared" si="5"/>
        <v>0.77519661113470639</v>
      </c>
      <c r="M27" s="55">
        <f t="shared" si="6"/>
        <v>8.4903809413911319E-2</v>
      </c>
    </row>
    <row r="28" spans="1:13" x14ac:dyDescent="0.25">
      <c r="A28" s="40">
        <v>42767</v>
      </c>
      <c r="B28" s="6">
        <v>14.46</v>
      </c>
      <c r="C28" s="41">
        <v>26</v>
      </c>
      <c r="D28" s="48">
        <f t="shared" si="7"/>
        <v>12.924999999999999</v>
      </c>
      <c r="E28" s="9">
        <f t="shared" si="8"/>
        <v>1.1187620889748551</v>
      </c>
      <c r="F28" s="49">
        <v>0.99466922891685783</v>
      </c>
      <c r="G28" s="47">
        <f t="shared" si="1"/>
        <v>14.537496063637333</v>
      </c>
      <c r="H28" s="54">
        <f t="shared" si="0"/>
        <v>10.104450461993288</v>
      </c>
      <c r="I28" s="11">
        <f t="shared" si="2"/>
        <v>10.050585949659451</v>
      </c>
      <c r="J28" s="11">
        <f t="shared" si="3"/>
        <v>4.4094140503405495</v>
      </c>
      <c r="K28" s="42">
        <f t="shared" si="4"/>
        <v>4.4094140503405495</v>
      </c>
      <c r="L28" s="42">
        <f t="shared" si="5"/>
        <v>19.442932267340648</v>
      </c>
      <c r="M28" s="55">
        <f t="shared" si="6"/>
        <v>0.30493873100557051</v>
      </c>
    </row>
    <row r="29" spans="1:13" x14ac:dyDescent="0.25">
      <c r="A29" s="40">
        <v>42795</v>
      </c>
      <c r="B29" s="6">
        <v>14.55</v>
      </c>
      <c r="C29" s="41">
        <v>27</v>
      </c>
      <c r="D29" s="48">
        <f t="shared" si="7"/>
        <v>13.272500000000001</v>
      </c>
      <c r="E29" s="9">
        <f t="shared" si="8"/>
        <v>1.09625164814466</v>
      </c>
      <c r="F29" s="49">
        <v>0.98376224260887413</v>
      </c>
      <c r="G29" s="47">
        <f t="shared" si="1"/>
        <v>14.790159013842956</v>
      </c>
      <c r="H29" s="54">
        <f t="shared" si="0"/>
        <v>10.53212974553727</v>
      </c>
      <c r="I29" s="11">
        <f t="shared" si="2"/>
        <v>10.361111577917375</v>
      </c>
      <c r="J29" s="11">
        <f t="shared" si="3"/>
        <v>4.1888884220826252</v>
      </c>
      <c r="K29" s="42">
        <f t="shared" si="4"/>
        <v>4.1888884220826252</v>
      </c>
      <c r="L29" s="42">
        <f t="shared" si="5"/>
        <v>17.546786212657867</v>
      </c>
      <c r="M29" s="55">
        <f t="shared" si="6"/>
        <v>0.28789611148334193</v>
      </c>
    </row>
    <row r="30" spans="1:13" x14ac:dyDescent="0.25">
      <c r="A30" s="40">
        <v>42826</v>
      </c>
      <c r="B30" s="6">
        <v>13.3</v>
      </c>
      <c r="C30" s="41">
        <v>28</v>
      </c>
      <c r="D30" s="48">
        <f t="shared" si="7"/>
        <v>13.1275</v>
      </c>
      <c r="E30" s="9">
        <f t="shared" si="8"/>
        <v>1.0131403542182442</v>
      </c>
      <c r="F30" s="49">
        <v>0.94851508159586295</v>
      </c>
      <c r="G30" s="47">
        <f t="shared" si="1"/>
        <v>14.021917266326374</v>
      </c>
      <c r="H30" s="54">
        <f t="shared" si="0"/>
        <v>10.959809029081253</v>
      </c>
      <c r="I30" s="11">
        <f t="shared" si="2"/>
        <v>10.395544155494081</v>
      </c>
      <c r="J30" s="11">
        <f t="shared" si="3"/>
        <v>2.9044558445059199</v>
      </c>
      <c r="K30" s="42">
        <f t="shared" si="4"/>
        <v>2.9044558445059199</v>
      </c>
      <c r="L30" s="42">
        <f t="shared" si="5"/>
        <v>8.4358637526845968</v>
      </c>
      <c r="M30" s="55">
        <f t="shared" si="6"/>
        <v>0.21838013868465561</v>
      </c>
    </row>
    <row r="31" spans="1:13" x14ac:dyDescent="0.25">
      <c r="A31" s="40">
        <v>42856</v>
      </c>
      <c r="B31" s="6">
        <v>11.19</v>
      </c>
      <c r="C31" s="41">
        <v>29</v>
      </c>
      <c r="D31" s="48">
        <f t="shared" si="7"/>
        <v>12.762500000000001</v>
      </c>
      <c r="E31" s="9">
        <f t="shared" si="8"/>
        <v>0.87678746327130253</v>
      </c>
      <c r="F31" s="49">
        <v>1.0048255421620715</v>
      </c>
      <c r="G31" s="47">
        <f t="shared" si="1"/>
        <v>11.136261500600995</v>
      </c>
      <c r="H31" s="54">
        <f t="shared" si="0"/>
        <v>11.387488312625237</v>
      </c>
      <c r="I31" s="11">
        <f t="shared" si="2"/>
        <v>11.442439117597907</v>
      </c>
      <c r="J31" s="11">
        <f t="shared" si="3"/>
        <v>-0.25243911759790727</v>
      </c>
      <c r="K31" s="42">
        <f t="shared" si="4"/>
        <v>0.25243911759790727</v>
      </c>
      <c r="L31" s="42">
        <f t="shared" si="5"/>
        <v>6.372550809361005E-2</v>
      </c>
      <c r="M31" s="55">
        <f t="shared" si="6"/>
        <v>2.255934920445999E-2</v>
      </c>
    </row>
    <row r="32" spans="1:13" x14ac:dyDescent="0.25">
      <c r="A32" s="40">
        <v>42887</v>
      </c>
      <c r="B32" s="6">
        <v>12.48</v>
      </c>
      <c r="C32" s="41">
        <v>30</v>
      </c>
      <c r="D32" s="48">
        <f t="shared" si="7"/>
        <v>12.61</v>
      </c>
      <c r="E32" s="9">
        <f t="shared" si="8"/>
        <v>0.98969072164948457</v>
      </c>
      <c r="F32" s="49">
        <v>0.98903137599361868</v>
      </c>
      <c r="G32" s="47">
        <f t="shared" si="1"/>
        <v>12.618406557084315</v>
      </c>
      <c r="H32" s="54">
        <f t="shared" si="0"/>
        <v>11.81516759616922</v>
      </c>
      <c r="I32" s="11">
        <f t="shared" si="2"/>
        <v>11.685571465234458</v>
      </c>
      <c r="J32" s="11">
        <f t="shared" si="3"/>
        <v>0.79442853476554198</v>
      </c>
      <c r="K32" s="42">
        <f t="shared" si="4"/>
        <v>0.79442853476554198</v>
      </c>
      <c r="L32" s="42">
        <f t="shared" si="5"/>
        <v>0.63111669684972593</v>
      </c>
      <c r="M32" s="55">
        <f t="shared" si="6"/>
        <v>6.3656132593392784E-2</v>
      </c>
    </row>
    <row r="33" spans="1:13" x14ac:dyDescent="0.25">
      <c r="A33" s="40">
        <v>42917</v>
      </c>
      <c r="B33" s="6">
        <v>13.61</v>
      </c>
      <c r="C33" s="41">
        <v>31</v>
      </c>
      <c r="D33" s="48">
        <f t="shared" si="7"/>
        <v>12.77</v>
      </c>
      <c r="E33" s="9">
        <f t="shared" si="8"/>
        <v>1.0657791699295223</v>
      </c>
      <c r="F33" s="49">
        <v>1.0041509519718765</v>
      </c>
      <c r="G33" s="47">
        <f t="shared" si="1"/>
        <v>13.55373908003941</v>
      </c>
      <c r="H33" s="54">
        <f t="shared" si="0"/>
        <v>12.242846879713204</v>
      </c>
      <c r="I33" s="11">
        <f t="shared" si="2"/>
        <v>12.293666349109932</v>
      </c>
      <c r="J33" s="11">
        <f t="shared" si="3"/>
        <v>1.3163336508900674</v>
      </c>
      <c r="K33" s="42">
        <f t="shared" si="4"/>
        <v>1.3163336508900674</v>
      </c>
      <c r="L33" s="42">
        <f t="shared" si="5"/>
        <v>1.7327342804655739</v>
      </c>
      <c r="M33" s="55">
        <f t="shared" si="6"/>
        <v>9.6718122769292245E-2</v>
      </c>
    </row>
    <row r="34" spans="1:13" x14ac:dyDescent="0.25">
      <c r="A34" s="40">
        <v>42948</v>
      </c>
      <c r="B34" s="6">
        <v>13.02</v>
      </c>
      <c r="C34" s="41">
        <v>32</v>
      </c>
      <c r="D34" s="48">
        <f t="shared" si="7"/>
        <v>12.77875</v>
      </c>
      <c r="E34" s="9">
        <f t="shared" si="8"/>
        <v>1.018878998337083</v>
      </c>
      <c r="F34" s="49">
        <v>1.0333302726839086</v>
      </c>
      <c r="G34" s="47">
        <f t="shared" si="1"/>
        <v>12.600037320287395</v>
      </c>
      <c r="H34" s="54">
        <f t="shared" si="0"/>
        <v>12.670526163257186</v>
      </c>
      <c r="I34" s="11">
        <f t="shared" si="2"/>
        <v>13.092838255327147</v>
      </c>
      <c r="J34" s="11">
        <f t="shared" si="3"/>
        <v>-7.2838255327146939E-2</v>
      </c>
      <c r="K34" s="42">
        <f t="shared" si="4"/>
        <v>7.2838255327146939E-2</v>
      </c>
      <c r="L34" s="42">
        <f t="shared" si="5"/>
        <v>5.3054114391026495E-3</v>
      </c>
      <c r="M34" s="55">
        <f t="shared" si="6"/>
        <v>5.5943360466318695E-3</v>
      </c>
    </row>
    <row r="35" spans="1:13" x14ac:dyDescent="0.25">
      <c r="A35" s="40">
        <v>42979</v>
      </c>
      <c r="B35" s="6">
        <v>12.75</v>
      </c>
      <c r="C35" s="41">
        <v>33</v>
      </c>
      <c r="D35" s="48">
        <f t="shared" si="7"/>
        <v>12.252500000000001</v>
      </c>
      <c r="E35" s="9">
        <f t="shared" si="8"/>
        <v>1.0406039583758415</v>
      </c>
      <c r="F35" s="49">
        <v>1.0448122093979793</v>
      </c>
      <c r="G35" s="47">
        <f t="shared" si="1"/>
        <v>12.203149891736572</v>
      </c>
      <c r="H35" s="54">
        <f t="shared" si="0"/>
        <v>13.098205446801169</v>
      </c>
      <c r="I35" s="11">
        <f t="shared" si="2"/>
        <v>13.685164972020974</v>
      </c>
      <c r="J35" s="11">
        <f t="shared" si="3"/>
        <v>-0.93516497202097426</v>
      </c>
      <c r="K35" s="42">
        <f t="shared" si="4"/>
        <v>0.93516497202097426</v>
      </c>
      <c r="L35" s="42">
        <f t="shared" si="5"/>
        <v>0.87453352489498959</v>
      </c>
      <c r="M35" s="55">
        <f t="shared" si="6"/>
        <v>7.3346272315370525E-2</v>
      </c>
    </row>
    <row r="36" spans="1:13" x14ac:dyDescent="0.25">
      <c r="A36" s="40">
        <v>43009</v>
      </c>
      <c r="B36" s="6">
        <v>10.99</v>
      </c>
      <c r="C36" s="41">
        <v>34</v>
      </c>
      <c r="D36" s="48">
        <f t="shared" si="7"/>
        <v>11.57</v>
      </c>
      <c r="E36" s="9">
        <f t="shared" si="8"/>
        <v>0.94987035436473644</v>
      </c>
      <c r="F36" s="49">
        <v>0.90663172060316244</v>
      </c>
      <c r="G36" s="47">
        <f t="shared" si="1"/>
        <v>12.121790745076282</v>
      </c>
      <c r="H36" s="54">
        <f t="shared" si="0"/>
        <v>13.525884730345153</v>
      </c>
      <c r="I36" s="11">
        <f t="shared" si="2"/>
        <v>12.262996145752867</v>
      </c>
      <c r="J36" s="11">
        <f t="shared" si="3"/>
        <v>-1.2729961457528667</v>
      </c>
      <c r="K36" s="42">
        <f t="shared" si="4"/>
        <v>1.2729961457528667</v>
      </c>
      <c r="L36" s="42">
        <f t="shared" si="5"/>
        <v>1.6205191871016538</v>
      </c>
      <c r="M36" s="55">
        <f t="shared" si="6"/>
        <v>0.11583222436331816</v>
      </c>
    </row>
    <row r="37" spans="1:13" x14ac:dyDescent="0.25">
      <c r="A37" s="40">
        <v>43040</v>
      </c>
      <c r="B37" s="6">
        <v>10.89</v>
      </c>
      <c r="C37" s="41">
        <v>35</v>
      </c>
      <c r="D37" s="48">
        <f t="shared" si="7"/>
        <v>11.35125</v>
      </c>
      <c r="E37" s="9">
        <f t="shared" si="8"/>
        <v>0.95936570862239845</v>
      </c>
      <c r="F37" s="49">
        <v>0.9866800507354806</v>
      </c>
      <c r="G37" s="47">
        <f t="shared" si="1"/>
        <v>11.03701244581006</v>
      </c>
      <c r="H37" s="54">
        <f t="shared" si="0"/>
        <v>13.953564013889135</v>
      </c>
      <c r="I37" s="11">
        <f t="shared" si="2"/>
        <v>13.767703249164908</v>
      </c>
      <c r="J37" s="11">
        <f t="shared" si="3"/>
        <v>-2.8777032491649077</v>
      </c>
      <c r="K37" s="42">
        <f t="shared" si="4"/>
        <v>2.8777032491649077</v>
      </c>
      <c r="L37" s="42">
        <f t="shared" si="5"/>
        <v>8.2811759902542672</v>
      </c>
      <c r="M37" s="55">
        <f t="shared" si="6"/>
        <v>0.26425190534113019</v>
      </c>
    </row>
    <row r="38" spans="1:13" x14ac:dyDescent="0.25">
      <c r="A38" s="40">
        <v>43070</v>
      </c>
      <c r="B38" s="6">
        <v>10.28</v>
      </c>
      <c r="C38" s="41">
        <v>36</v>
      </c>
      <c r="D38" s="48">
        <f t="shared" si="7"/>
        <v>11.615</v>
      </c>
      <c r="E38" s="9">
        <f t="shared" si="8"/>
        <v>0.88506241928540674</v>
      </c>
      <c r="F38" s="49">
        <v>1.0599446276814926</v>
      </c>
      <c r="G38" s="47">
        <f t="shared" si="1"/>
        <v>9.6986198444029306</v>
      </c>
      <c r="H38" s="54">
        <f t="shared" si="0"/>
        <v>14.381243297433119</v>
      </c>
      <c r="I38" s="11">
        <f t="shared" si="2"/>
        <v>15.243321572494708</v>
      </c>
      <c r="J38" s="11">
        <f t="shared" si="3"/>
        <v>-4.9633215724947082</v>
      </c>
      <c r="K38" s="42">
        <f t="shared" si="4"/>
        <v>4.9633215724947082</v>
      </c>
      <c r="L38" s="42">
        <f t="shared" si="5"/>
        <v>24.634561031991343</v>
      </c>
      <c r="M38" s="55">
        <f t="shared" si="6"/>
        <v>0.48281338253839579</v>
      </c>
    </row>
    <row r="39" spans="1:13" x14ac:dyDescent="0.25">
      <c r="A39" s="40">
        <v>43101</v>
      </c>
      <c r="B39" s="6">
        <v>13.74</v>
      </c>
      <c r="C39" s="41">
        <v>37</v>
      </c>
      <c r="D39" s="48">
        <f t="shared" si="7"/>
        <v>11.65</v>
      </c>
      <c r="E39" s="9">
        <f t="shared" si="8"/>
        <v>1.1793991416309013</v>
      </c>
      <c r="F39" s="49">
        <v>0.98065225697508251</v>
      </c>
      <c r="G39" s="47">
        <f t="shared" si="1"/>
        <v>14.011082830097562</v>
      </c>
      <c r="H39" s="54">
        <f t="shared" si="0"/>
        <v>14.808922580977102</v>
      </c>
      <c r="I39" s="11">
        <f t="shared" si="2"/>
        <v>14.52240335240446</v>
      </c>
      <c r="J39" s="11">
        <f t="shared" si="3"/>
        <v>-0.7824033524044598</v>
      </c>
      <c r="K39" s="42">
        <f t="shared" si="4"/>
        <v>0.7824033524044598</v>
      </c>
      <c r="L39" s="42">
        <f t="shared" si="5"/>
        <v>0.61215500585373728</v>
      </c>
      <c r="M39" s="55">
        <f t="shared" si="6"/>
        <v>5.6943475429727788E-2</v>
      </c>
    </row>
    <row r="40" spans="1:13" x14ac:dyDescent="0.25">
      <c r="A40" s="40">
        <v>43132</v>
      </c>
      <c r="B40" s="6">
        <v>12.11</v>
      </c>
      <c r="C40" s="41">
        <v>38</v>
      </c>
      <c r="D40" s="48">
        <f t="shared" si="7"/>
        <v>11.62</v>
      </c>
      <c r="E40" s="9">
        <f t="shared" si="8"/>
        <v>1.0421686746987953</v>
      </c>
      <c r="F40" s="49">
        <v>0.99466922891685783</v>
      </c>
      <c r="G40" s="47">
        <f t="shared" si="1"/>
        <v>12.17490161346114</v>
      </c>
      <c r="H40" s="54">
        <f t="shared" si="0"/>
        <v>15.236601864521086</v>
      </c>
      <c r="I40" s="11">
        <f t="shared" si="2"/>
        <v>15.155379027896346</v>
      </c>
      <c r="J40" s="11">
        <f t="shared" si="3"/>
        <v>-3.0453790278963471</v>
      </c>
      <c r="K40" s="42">
        <f t="shared" si="4"/>
        <v>3.0453790278963471</v>
      </c>
      <c r="L40" s="42">
        <f t="shared" si="5"/>
        <v>9.2743334235508996</v>
      </c>
      <c r="M40" s="55">
        <f t="shared" si="6"/>
        <v>0.25147638545799728</v>
      </c>
    </row>
    <row r="41" spans="1:13" x14ac:dyDescent="0.25">
      <c r="A41" s="40">
        <v>43160</v>
      </c>
      <c r="B41" s="6">
        <v>10.050000000000001</v>
      </c>
      <c r="C41" s="41">
        <v>39</v>
      </c>
      <c r="D41" s="48">
        <f t="shared" si="7"/>
        <v>11.693750000000001</v>
      </c>
      <c r="E41" s="9">
        <f t="shared" si="8"/>
        <v>0.85943345804382676</v>
      </c>
      <c r="F41" s="49">
        <v>0.98376224260887413</v>
      </c>
      <c r="G41" s="47">
        <f t="shared" si="1"/>
        <v>10.215883030180187</v>
      </c>
      <c r="H41" s="54">
        <f t="shared" si="0"/>
        <v>15.664281148065067</v>
      </c>
      <c r="I41" s="11">
        <f t="shared" si="2"/>
        <v>15.409928351076399</v>
      </c>
      <c r="J41" s="11">
        <f t="shared" si="3"/>
        <v>-5.3599283510763982</v>
      </c>
      <c r="K41" s="42">
        <f t="shared" si="4"/>
        <v>5.3599283510763982</v>
      </c>
      <c r="L41" s="42">
        <f t="shared" si="5"/>
        <v>28.728831928672555</v>
      </c>
      <c r="M41" s="55">
        <f t="shared" si="6"/>
        <v>0.53332620408720377</v>
      </c>
    </row>
    <row r="42" spans="1:13" x14ac:dyDescent="0.25">
      <c r="A42" s="40">
        <v>43191</v>
      </c>
      <c r="B42" s="6">
        <v>10.88</v>
      </c>
      <c r="C42" s="41">
        <v>40</v>
      </c>
      <c r="D42" s="48">
        <f t="shared" si="7"/>
        <v>12.0525</v>
      </c>
      <c r="E42" s="9">
        <f t="shared" si="8"/>
        <v>0.90271727857291029</v>
      </c>
      <c r="F42" s="49">
        <v>0.94851508159586295</v>
      </c>
      <c r="G42" s="47">
        <f t="shared" si="1"/>
        <v>11.4705608915512</v>
      </c>
      <c r="H42" s="54">
        <f t="shared" si="0"/>
        <v>16.091960431609053</v>
      </c>
      <c r="I42" s="11">
        <f t="shared" si="2"/>
        <v>15.263467161825059</v>
      </c>
      <c r="J42" s="11">
        <f t="shared" si="3"/>
        <v>-4.3834671618250578</v>
      </c>
      <c r="K42" s="42">
        <f t="shared" si="4"/>
        <v>4.3834671618250578</v>
      </c>
      <c r="L42" s="42">
        <f t="shared" si="5"/>
        <v>19.214784358798628</v>
      </c>
      <c r="M42" s="55">
        <f t="shared" si="6"/>
        <v>0.40289220237362661</v>
      </c>
    </row>
    <row r="43" spans="1:13" x14ac:dyDescent="0.25">
      <c r="A43" s="40">
        <v>43221</v>
      </c>
      <c r="B43" s="6">
        <v>13.73</v>
      </c>
      <c r="C43" s="41">
        <v>41</v>
      </c>
      <c r="D43" s="48">
        <f t="shared" si="7"/>
        <v>13.4475</v>
      </c>
      <c r="E43" s="9">
        <f t="shared" si="8"/>
        <v>1.0210076222346161</v>
      </c>
      <c r="F43" s="49">
        <v>1.0048255421620715</v>
      </c>
      <c r="G43" s="47">
        <f t="shared" si="1"/>
        <v>13.664063485545279</v>
      </c>
      <c r="H43" s="54">
        <f t="shared" si="0"/>
        <v>16.519639715153033</v>
      </c>
      <c r="I43" s="11">
        <f t="shared" si="2"/>
        <v>16.599355933100735</v>
      </c>
      <c r="J43" s="11">
        <f t="shared" si="3"/>
        <v>-2.869355933100735</v>
      </c>
      <c r="K43" s="42">
        <f t="shared" si="4"/>
        <v>2.869355933100735</v>
      </c>
      <c r="L43" s="42">
        <f t="shared" si="5"/>
        <v>8.2332034708203903</v>
      </c>
      <c r="M43" s="55">
        <f t="shared" si="6"/>
        <v>0.20898440882015548</v>
      </c>
    </row>
    <row r="44" spans="1:13" x14ac:dyDescent="0.25">
      <c r="A44" s="40">
        <v>43252</v>
      </c>
      <c r="B44" s="6">
        <v>14.99</v>
      </c>
      <c r="C44" s="41">
        <v>42</v>
      </c>
      <c r="D44" s="48">
        <f t="shared" si="7"/>
        <v>16.268750000000001</v>
      </c>
      <c r="E44" s="9">
        <f t="shared" si="8"/>
        <v>0.92139838647714178</v>
      </c>
      <c r="F44" s="49">
        <v>0.98903137599361868</v>
      </c>
      <c r="G44" s="47">
        <f t="shared" si="1"/>
        <v>15.156243132267138</v>
      </c>
      <c r="H44" s="54">
        <f t="shared" si="0"/>
        <v>16.947318998697021</v>
      </c>
      <c r="I44" s="11">
        <f t="shared" si="2"/>
        <v>16.761430228684112</v>
      </c>
      <c r="J44" s="11">
        <f t="shared" si="3"/>
        <v>-1.7714302286841122</v>
      </c>
      <c r="K44" s="42">
        <f t="shared" si="4"/>
        <v>1.7714302286841122</v>
      </c>
      <c r="L44" s="42">
        <f t="shared" si="5"/>
        <v>3.137965055095846</v>
      </c>
      <c r="M44" s="55">
        <f t="shared" si="6"/>
        <v>0.11817413133316292</v>
      </c>
    </row>
    <row r="45" spans="1:13" x14ac:dyDescent="0.25">
      <c r="A45" s="40">
        <v>43282</v>
      </c>
      <c r="B45" s="6">
        <v>18.329999999999998</v>
      </c>
      <c r="C45" s="41">
        <v>43</v>
      </c>
      <c r="D45" s="48">
        <f t="shared" si="7"/>
        <v>20.199999875</v>
      </c>
      <c r="E45" s="9">
        <f t="shared" si="8"/>
        <v>0.90742574818951571</v>
      </c>
      <c r="F45" s="49">
        <v>1.0041509519718765</v>
      </c>
      <c r="G45" s="47">
        <f t="shared" si="1"/>
        <v>18.254227578039849</v>
      </c>
      <c r="H45" s="54">
        <f t="shared" si="0"/>
        <v>17.374998282241002</v>
      </c>
      <c r="I45" s="11">
        <f t="shared" si="2"/>
        <v>17.447121065622021</v>
      </c>
      <c r="J45" s="11">
        <f t="shared" si="3"/>
        <v>0.88287893437797749</v>
      </c>
      <c r="K45" s="42">
        <f t="shared" si="4"/>
        <v>0.88287893437797749</v>
      </c>
      <c r="L45" s="42">
        <f t="shared" si="5"/>
        <v>0.77947521276839304</v>
      </c>
      <c r="M45" s="55">
        <f t="shared" si="6"/>
        <v>4.8165790200653438E-2</v>
      </c>
    </row>
    <row r="46" spans="1:13" x14ac:dyDescent="0.25">
      <c r="A46" s="40">
        <v>43313</v>
      </c>
      <c r="B46" s="6">
        <v>25.17</v>
      </c>
      <c r="C46" s="41">
        <v>44</v>
      </c>
      <c r="D46" s="48">
        <f t="shared" si="7"/>
        <v>22.747499625000003</v>
      </c>
      <c r="E46" s="9">
        <f t="shared" si="8"/>
        <v>1.1064952374958001</v>
      </c>
      <c r="F46" s="49">
        <v>1.0333302726839086</v>
      </c>
      <c r="G46" s="47">
        <f t="shared" si="1"/>
        <v>24.358136662951903</v>
      </c>
      <c r="H46" s="54">
        <f t="shared" si="0"/>
        <v>17.802677565784983</v>
      </c>
      <c r="I46" s="11">
        <f t="shared" si="2"/>
        <v>18.396045663556301</v>
      </c>
      <c r="J46" s="11">
        <f t="shared" si="3"/>
        <v>6.7739543364437012</v>
      </c>
      <c r="K46" s="42">
        <f t="shared" si="4"/>
        <v>6.7739543364437012</v>
      </c>
      <c r="L46" s="42">
        <f t="shared" si="5"/>
        <v>45.886457352224426</v>
      </c>
      <c r="M46" s="55">
        <f t="shared" si="6"/>
        <v>0.26912810236168855</v>
      </c>
    </row>
    <row r="47" spans="1:13" x14ac:dyDescent="0.25">
      <c r="A47" s="40">
        <v>43344</v>
      </c>
      <c r="B47" s="42">
        <v>30.889999</v>
      </c>
      <c r="C47" s="41">
        <v>45</v>
      </c>
      <c r="D47" s="48">
        <f t="shared" si="7"/>
        <v>23.521249374999996</v>
      </c>
      <c r="E47" s="9">
        <f t="shared" si="8"/>
        <v>1.3132805365701372</v>
      </c>
      <c r="F47" s="49">
        <v>1.0448122093979793</v>
      </c>
      <c r="G47" s="47">
        <f t="shared" si="1"/>
        <v>29.565120623732771</v>
      </c>
      <c r="H47" s="54">
        <f t="shared" si="0"/>
        <v>18.23035684932897</v>
      </c>
      <c r="I47" s="11">
        <f t="shared" si="2"/>
        <v>19.047299417860984</v>
      </c>
      <c r="J47" s="11">
        <f t="shared" si="3"/>
        <v>11.842699582139016</v>
      </c>
      <c r="K47" s="42">
        <f t="shared" si="4"/>
        <v>11.842699582139016</v>
      </c>
      <c r="L47" s="42">
        <f t="shared" si="5"/>
        <v>140.24953339279563</v>
      </c>
      <c r="M47" s="55">
        <f t="shared" si="6"/>
        <v>0.38338297071939098</v>
      </c>
    </row>
    <row r="48" spans="1:13" x14ac:dyDescent="0.25">
      <c r="A48" s="40">
        <v>43374</v>
      </c>
      <c r="B48" s="42">
        <v>18.209999</v>
      </c>
      <c r="C48" s="41">
        <v>46</v>
      </c>
      <c r="D48" s="48">
        <f t="shared" si="7"/>
        <v>23.053749125</v>
      </c>
      <c r="E48" s="9">
        <f t="shared" si="8"/>
        <v>0.78989317100933798</v>
      </c>
      <c r="F48" s="49">
        <v>0.90663172060316244</v>
      </c>
      <c r="G48" s="47">
        <f t="shared" si="1"/>
        <v>20.085331878621325</v>
      </c>
      <c r="H48" s="54">
        <f t="shared" si="0"/>
        <v>18.658036132872951</v>
      </c>
      <c r="I48" s="11">
        <f t="shared" si="2"/>
        <v>16.915967402222577</v>
      </c>
      <c r="J48" s="11">
        <f t="shared" si="3"/>
        <v>1.2940315977774226</v>
      </c>
      <c r="K48" s="42">
        <f t="shared" si="4"/>
        <v>1.2940315977774226</v>
      </c>
      <c r="L48" s="42">
        <f t="shared" si="5"/>
        <v>1.6745177760463892</v>
      </c>
      <c r="M48" s="55">
        <f t="shared" si="6"/>
        <v>7.1061596311862651E-2</v>
      </c>
    </row>
    <row r="49" spans="1:13" x14ac:dyDescent="0.25">
      <c r="A49" s="40">
        <v>43405</v>
      </c>
      <c r="B49" s="42">
        <v>21.299999</v>
      </c>
      <c r="C49" s="41">
        <v>47</v>
      </c>
      <c r="D49" s="48"/>
      <c r="E49" s="9"/>
      <c r="F49" s="49">
        <v>0.9866800507354806</v>
      </c>
      <c r="G49" s="47">
        <f t="shared" si="1"/>
        <v>21.587543990701729</v>
      </c>
      <c r="H49" s="54">
        <f t="shared" si="0"/>
        <v>19.085715416416932</v>
      </c>
      <c r="I49" s="11">
        <f t="shared" si="2"/>
        <v>18.831494655393204</v>
      </c>
      <c r="J49" s="11">
        <f t="shared" si="3"/>
        <v>2.4685043446067958</v>
      </c>
      <c r="K49" s="42">
        <f t="shared" si="4"/>
        <v>2.4685043446067958</v>
      </c>
      <c r="L49" s="42">
        <f t="shared" si="5"/>
        <v>6.0935136993426262</v>
      </c>
      <c r="M49" s="55">
        <f t="shared" si="6"/>
        <v>0.11589222819244244</v>
      </c>
    </row>
    <row r="50" spans="1:13" ht="15.75" thickBot="1" x14ac:dyDescent="0.3">
      <c r="A50" s="43">
        <v>43435</v>
      </c>
      <c r="B50" s="44">
        <v>18.459999</v>
      </c>
      <c r="C50" s="45">
        <v>48</v>
      </c>
      <c r="D50" s="50"/>
      <c r="E50" s="51"/>
      <c r="F50" s="52">
        <v>1.0599446276814926</v>
      </c>
      <c r="G50" s="53">
        <f t="shared" si="1"/>
        <v>17.416003174032905</v>
      </c>
      <c r="H50" s="56">
        <f t="shared" si="0"/>
        <v>19.513394699960919</v>
      </c>
      <c r="I50" s="57">
        <f t="shared" si="2"/>
        <v>20.683117880052087</v>
      </c>
      <c r="J50" s="57">
        <f t="shared" si="3"/>
        <v>-2.2231188800520876</v>
      </c>
      <c r="K50" s="44">
        <f t="shared" si="4"/>
        <v>2.2231188800520876</v>
      </c>
      <c r="L50" s="44">
        <f t="shared" si="5"/>
        <v>4.9422575548440477</v>
      </c>
      <c r="M50" s="58">
        <f t="shared" si="6"/>
        <v>0.12042898160785857</v>
      </c>
    </row>
    <row r="51" spans="1:13" ht="15.75" thickBot="1" x14ac:dyDescent="0.3">
      <c r="A51" s="1"/>
      <c r="B51" s="2"/>
      <c r="D51" s="8"/>
      <c r="E51" s="9"/>
      <c r="F51" s="63" t="s">
        <v>36</v>
      </c>
      <c r="G51" s="61">
        <f>INTERCEPT(G3:G50,C3:C50)</f>
        <v>-1.0152109101502749</v>
      </c>
      <c r="H51" s="7"/>
      <c r="I51" s="11"/>
      <c r="J51" s="5"/>
      <c r="K51" s="65" t="s">
        <v>41</v>
      </c>
      <c r="L51" s="66" t="s">
        <v>42</v>
      </c>
      <c r="M51" s="67" t="s">
        <v>43</v>
      </c>
    </row>
    <row r="52" spans="1:13" ht="15.75" thickBot="1" x14ac:dyDescent="0.3">
      <c r="A52" s="1"/>
      <c r="B52" s="2"/>
      <c r="D52" s="8"/>
      <c r="E52" s="9"/>
      <c r="F52" s="64" t="s">
        <v>37</v>
      </c>
      <c r="G52" s="62">
        <f>SLOPE(G3:G50,C3:C50)</f>
        <v>0.42767928354398316</v>
      </c>
      <c r="H52" s="2"/>
      <c r="I52" s="11"/>
      <c r="J52" s="5"/>
      <c r="K52" s="60">
        <f>AVERAGE(K3:K50)</f>
        <v>2.1567331789820616</v>
      </c>
      <c r="L52" s="44">
        <f t="shared" ref="L52:M52" si="9">AVERAGE(L3:L50)</f>
        <v>8.8200425191697214</v>
      </c>
      <c r="M52" s="58">
        <f t="shared" si="9"/>
        <v>0.35178360245727608</v>
      </c>
    </row>
    <row r="53" spans="1:13" x14ac:dyDescent="0.25">
      <c r="A53" s="3"/>
      <c r="B53" s="3"/>
      <c r="C53" s="3"/>
      <c r="D53" s="3"/>
      <c r="E53" s="3"/>
      <c r="I53" s="11"/>
    </row>
    <row r="54" spans="1:13" x14ac:dyDescent="0.25">
      <c r="A54" s="3"/>
      <c r="B54" s="3"/>
      <c r="C54" s="3"/>
      <c r="D54" s="3"/>
      <c r="E54" s="3"/>
      <c r="F54" s="3"/>
      <c r="G54" s="3"/>
    </row>
    <row r="60" spans="1:13" ht="15.75" thickBot="1" x14ac:dyDescent="0.3"/>
    <row r="61" spans="1:13" ht="15.75" thickBot="1" x14ac:dyDescent="0.3">
      <c r="A61" s="78"/>
      <c r="B61" s="75" t="s">
        <v>33</v>
      </c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7"/>
    </row>
    <row r="62" spans="1:13" x14ac:dyDescent="0.25">
      <c r="B62" s="22" t="s">
        <v>21</v>
      </c>
      <c r="C62" s="23" t="s">
        <v>22</v>
      </c>
      <c r="D62" s="23" t="s">
        <v>23</v>
      </c>
      <c r="E62" s="23" t="s">
        <v>24</v>
      </c>
      <c r="F62" s="23" t="s">
        <v>25</v>
      </c>
      <c r="G62" s="23" t="s">
        <v>26</v>
      </c>
      <c r="H62" s="23" t="s">
        <v>27</v>
      </c>
      <c r="I62" s="24" t="s">
        <v>28</v>
      </c>
      <c r="J62" s="24" t="s">
        <v>29</v>
      </c>
      <c r="K62" s="24" t="s">
        <v>30</v>
      </c>
      <c r="L62" s="24" t="s">
        <v>31</v>
      </c>
      <c r="M62" s="25" t="s">
        <v>32</v>
      </c>
    </row>
    <row r="63" spans="1:13" x14ac:dyDescent="0.25">
      <c r="B63" s="15"/>
      <c r="C63" s="12"/>
      <c r="D63" s="13">
        <f>E$5</f>
        <v>1.0233890214797137</v>
      </c>
      <c r="E63" s="13">
        <f>E6</f>
        <v>0.906265664160401</v>
      </c>
      <c r="F63" s="13">
        <f>E8</f>
        <v>1.1123986095017382</v>
      </c>
      <c r="G63" s="13">
        <f>E8</f>
        <v>1.1123986095017382</v>
      </c>
      <c r="H63" s="13">
        <f>E9</f>
        <v>0.95191122071516654</v>
      </c>
      <c r="I63" s="13">
        <f>E10</f>
        <v>0.92587776332899874</v>
      </c>
      <c r="J63" s="13">
        <f>E11</f>
        <v>0.88602704443013525</v>
      </c>
      <c r="K63" s="13">
        <f>E12</f>
        <v>0.99472140762463346</v>
      </c>
      <c r="L63" s="13">
        <f>E13</f>
        <v>1.0139634801288935</v>
      </c>
      <c r="M63" s="16">
        <f>E14</f>
        <v>1.2008368200836821</v>
      </c>
    </row>
    <row r="64" spans="1:13" x14ac:dyDescent="0.25">
      <c r="B64" s="17">
        <f>E15</f>
        <v>0.89658685685175743</v>
      </c>
      <c r="C64" s="13">
        <f>E16</f>
        <v>0.82307692307692315</v>
      </c>
      <c r="D64" s="13">
        <f>E17</f>
        <v>0.95597484276729561</v>
      </c>
      <c r="E64" s="13">
        <f>E18</f>
        <v>0.97193702943189597</v>
      </c>
      <c r="F64" s="13">
        <f>E19</f>
        <v>1.0091084736406295</v>
      </c>
      <c r="G64" s="13">
        <f>E20</f>
        <v>0.93263778634611028</v>
      </c>
      <c r="H64" s="13">
        <f>E21</f>
        <v>1.0914876690533015</v>
      </c>
      <c r="I64" s="14">
        <f>E22</f>
        <v>1.0820690915737528</v>
      </c>
      <c r="J64" s="14">
        <f>E23</f>
        <v>0.93933729821580281</v>
      </c>
      <c r="K64" s="13">
        <f>E24</f>
        <v>0.89204194941394199</v>
      </c>
      <c r="L64" s="13">
        <f>E25</f>
        <v>0.98671096345514964</v>
      </c>
      <c r="M64" s="16">
        <f>E26</f>
        <v>1.0939346436753887</v>
      </c>
    </row>
    <row r="65" spans="1:13" x14ac:dyDescent="0.25">
      <c r="B65" s="17">
        <f>E27</f>
        <v>0.86597077244258869</v>
      </c>
      <c r="C65" s="13">
        <f>E28</f>
        <v>1.1187620889748551</v>
      </c>
      <c r="D65" s="13">
        <f>E29</f>
        <v>1.09625164814466</v>
      </c>
      <c r="E65" s="13">
        <f>E30</f>
        <v>1.0131403542182442</v>
      </c>
      <c r="F65" s="13">
        <f>E31</f>
        <v>0.87678746327130253</v>
      </c>
      <c r="G65" s="13">
        <f>E32</f>
        <v>0.98969072164948457</v>
      </c>
      <c r="H65" s="13">
        <f>E33</f>
        <v>1.0657791699295223</v>
      </c>
      <c r="I65" s="14">
        <f>E34</f>
        <v>1.018878998337083</v>
      </c>
      <c r="J65" s="14">
        <f>E35</f>
        <v>1.0406039583758415</v>
      </c>
      <c r="K65" s="13">
        <f>E36</f>
        <v>0.94987035436473644</v>
      </c>
      <c r="L65" s="13">
        <f>E37</f>
        <v>0.95936570862239845</v>
      </c>
      <c r="M65" s="16">
        <f>E38</f>
        <v>0.88506241928540674</v>
      </c>
    </row>
    <row r="66" spans="1:13" x14ac:dyDescent="0.25">
      <c r="B66" s="17">
        <f>E39</f>
        <v>1.1793991416309013</v>
      </c>
      <c r="C66" s="13">
        <f>E40</f>
        <v>1.0421686746987953</v>
      </c>
      <c r="D66" s="13">
        <f>E41</f>
        <v>0.85943345804382676</v>
      </c>
      <c r="E66" s="13">
        <f>E42</f>
        <v>0.90271727857291029</v>
      </c>
      <c r="F66" s="13">
        <f>E43</f>
        <v>1.0210076222346161</v>
      </c>
      <c r="G66" s="13">
        <f>E44</f>
        <v>0.92139838647714178</v>
      </c>
      <c r="H66" s="13">
        <f>E45</f>
        <v>0.90742574818951571</v>
      </c>
      <c r="I66" s="14">
        <f>E46</f>
        <v>1.1064952374958001</v>
      </c>
      <c r="J66" s="14">
        <f>E47</f>
        <v>1.3132805365701372</v>
      </c>
      <c r="K66" s="13">
        <f>E48</f>
        <v>0.78989317100933798</v>
      </c>
      <c r="L66" s="12"/>
      <c r="M66" s="18"/>
    </row>
    <row r="67" spans="1:13" ht="15.75" thickBot="1" x14ac:dyDescent="0.3">
      <c r="A67" s="3" t="s">
        <v>35</v>
      </c>
      <c r="B67" s="19">
        <f>AVERAGE(B64:B66)</f>
        <v>0.98065225697508251</v>
      </c>
      <c r="C67" s="20">
        <f>AVERAGE(C64:C66)</f>
        <v>0.99466922891685783</v>
      </c>
      <c r="D67" s="20">
        <f>AVERAGE(D63:D66)</f>
        <v>0.98376224260887413</v>
      </c>
      <c r="E67" s="20">
        <f t="shared" ref="E67:K67" si="10">AVERAGE(E63:E66)</f>
        <v>0.94851508159586295</v>
      </c>
      <c r="F67" s="20">
        <f t="shared" si="10"/>
        <v>1.0048255421620715</v>
      </c>
      <c r="G67" s="20">
        <f t="shared" si="10"/>
        <v>0.98903137599361868</v>
      </c>
      <c r="H67" s="20">
        <f t="shared" si="10"/>
        <v>1.0041509519718765</v>
      </c>
      <c r="I67" s="20">
        <f t="shared" si="10"/>
        <v>1.0333302726839086</v>
      </c>
      <c r="J67" s="20">
        <f t="shared" si="10"/>
        <v>1.0448122093979793</v>
      </c>
      <c r="K67" s="20">
        <f t="shared" si="10"/>
        <v>0.90663172060316244</v>
      </c>
      <c r="L67" s="20">
        <f>AVERAGE(L63:L65)</f>
        <v>0.9866800507354806</v>
      </c>
      <c r="M67" s="21">
        <f>AVERAGE(M63:M65)</f>
        <v>1.0599446276814926</v>
      </c>
    </row>
    <row r="69" spans="1:13" ht="15.75" thickBot="1" x14ac:dyDescent="0.3">
      <c r="G69" s="74" t="s">
        <v>38</v>
      </c>
      <c r="H69" s="74"/>
      <c r="I69" s="74"/>
      <c r="J69" s="74"/>
      <c r="K69" s="74"/>
    </row>
    <row r="70" spans="1:13" ht="30" x14ac:dyDescent="0.25">
      <c r="G70" s="34" t="s">
        <v>40</v>
      </c>
      <c r="H70" s="26" t="s">
        <v>14</v>
      </c>
      <c r="I70" s="26" t="s">
        <v>10</v>
      </c>
      <c r="J70" s="27" t="s">
        <v>39</v>
      </c>
      <c r="K70" s="3"/>
    </row>
    <row r="71" spans="1:13" x14ac:dyDescent="0.25">
      <c r="G71" s="28">
        <v>49</v>
      </c>
      <c r="H71" s="6">
        <f t="shared" ref="H71:H82" si="11">$G$51+$G$52*H3</f>
        <v>-1.2664860152766848</v>
      </c>
      <c r="I71" s="4">
        <v>0.98065225697508251</v>
      </c>
      <c r="J71" s="29">
        <f>H71*I71</f>
        <v>-1.2419823693084597</v>
      </c>
    </row>
    <row r="72" spans="1:13" x14ac:dyDescent="0.25">
      <c r="G72" s="28">
        <v>50</v>
      </c>
      <c r="H72" s="6">
        <f t="shared" si="11"/>
        <v>-1.08357644570399</v>
      </c>
      <c r="I72" s="4">
        <v>0.99466922891685783</v>
      </c>
      <c r="J72" s="29">
        <f t="shared" ref="J72:J82" si="12">H72*I72</f>
        <v>-1.0778001477208572</v>
      </c>
    </row>
    <row r="73" spans="1:13" x14ac:dyDescent="0.25">
      <c r="G73" s="28">
        <v>51</v>
      </c>
      <c r="H73" s="6">
        <f t="shared" si="11"/>
        <v>-0.90066687613129526</v>
      </c>
      <c r="I73" s="4">
        <v>0.98376224260887413</v>
      </c>
      <c r="J73" s="29">
        <f t="shared" si="12"/>
        <v>-0.88604206590645207</v>
      </c>
    </row>
    <row r="74" spans="1:13" x14ac:dyDescent="0.25">
      <c r="G74" s="28">
        <v>52</v>
      </c>
      <c r="H74" s="6">
        <f t="shared" si="11"/>
        <v>-0.71775730655860048</v>
      </c>
      <c r="I74" s="4">
        <v>0.94851508159586295</v>
      </c>
      <c r="J74" s="29">
        <f t="shared" si="12"/>
        <v>-0.68080363019645773</v>
      </c>
    </row>
    <row r="75" spans="1:13" x14ac:dyDescent="0.25">
      <c r="G75" s="28">
        <v>53</v>
      </c>
      <c r="H75" s="6">
        <f t="shared" si="11"/>
        <v>-0.53484773698590582</v>
      </c>
      <c r="I75" s="4">
        <v>1.0048255421620715</v>
      </c>
      <c r="J75" s="29">
        <f t="shared" si="12"/>
        <v>-0.5374286672910199</v>
      </c>
    </row>
    <row r="76" spans="1:13" x14ac:dyDescent="0.25">
      <c r="G76" s="28">
        <v>54</v>
      </c>
      <c r="H76" s="6">
        <f t="shared" si="11"/>
        <v>-0.35193816741321093</v>
      </c>
      <c r="I76" s="4">
        <v>0.98903137599361868</v>
      </c>
      <c r="J76" s="29">
        <f t="shared" si="12"/>
        <v>-0.34807788998136052</v>
      </c>
    </row>
    <row r="77" spans="1:13" x14ac:dyDescent="0.25">
      <c r="G77" s="28">
        <v>55</v>
      </c>
      <c r="H77" s="6">
        <f t="shared" si="11"/>
        <v>-0.16902859784051638</v>
      </c>
      <c r="I77" s="4">
        <v>1.0041509519718765</v>
      </c>
      <c r="J77" s="29">
        <f t="shared" si="12"/>
        <v>-0.16973022743202601</v>
      </c>
    </row>
    <row r="78" spans="1:13" x14ac:dyDescent="0.25">
      <c r="G78" s="28">
        <v>56</v>
      </c>
      <c r="H78" s="6">
        <f t="shared" si="11"/>
        <v>1.3880971732178393E-2</v>
      </c>
      <c r="I78" s="4">
        <v>1.0333302726839086</v>
      </c>
      <c r="J78" s="29">
        <f t="shared" si="12"/>
        <v>1.4343628305129526E-2</v>
      </c>
    </row>
    <row r="79" spans="1:13" x14ac:dyDescent="0.25">
      <c r="G79" s="28">
        <v>57</v>
      </c>
      <c r="H79" s="6">
        <f t="shared" si="11"/>
        <v>0.19679054130487317</v>
      </c>
      <c r="I79" s="4">
        <v>1.0448122093979793</v>
      </c>
      <c r="J79" s="29">
        <f t="shared" si="12"/>
        <v>0.20560916024936882</v>
      </c>
    </row>
    <row r="80" spans="1:13" x14ac:dyDescent="0.25">
      <c r="G80" s="28">
        <v>58</v>
      </c>
      <c r="H80" s="6">
        <f t="shared" si="11"/>
        <v>0.37970011087756794</v>
      </c>
      <c r="I80" s="4">
        <v>0.90663172060316244</v>
      </c>
      <c r="J80" s="29">
        <f t="shared" si="12"/>
        <v>0.34424816483814097</v>
      </c>
    </row>
    <row r="81" spans="7:10" x14ac:dyDescent="0.25">
      <c r="G81" s="28">
        <v>59</v>
      </c>
      <c r="H81" s="6">
        <f t="shared" si="11"/>
        <v>0.56260968045026272</v>
      </c>
      <c r="I81" s="4">
        <v>0.9866800507354806</v>
      </c>
      <c r="J81" s="29">
        <f t="shared" si="12"/>
        <v>0.55511574805093777</v>
      </c>
    </row>
    <row r="82" spans="7:10" ht="15.75" thickBot="1" x14ac:dyDescent="0.3">
      <c r="G82" s="30">
        <v>60</v>
      </c>
      <c r="H82" s="31">
        <f t="shared" si="11"/>
        <v>0.74551925002295749</v>
      </c>
      <c r="I82" s="32">
        <v>1.0599446276814926</v>
      </c>
      <c r="J82" s="33">
        <f t="shared" si="12"/>
        <v>0.79020912389496922</v>
      </c>
    </row>
  </sheetData>
  <mergeCells count="5">
    <mergeCell ref="A1:C1"/>
    <mergeCell ref="D1:G1"/>
    <mergeCell ref="H1:M1"/>
    <mergeCell ref="G69:K69"/>
    <mergeCell ref="B61:M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2022-11-06T21:28:20Z</dcterms:modified>
</cp:coreProperties>
</file>