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0" yWindow="0" windowWidth="16170" windowHeight="8085" tabRatio="500" activeTab="1"/>
  </bookViews>
  <sheets>
    <sheet name="Data" sheetId="2" r:id="rId1"/>
    <sheet name="Measurement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3" i="1"/>
  <c r="M26" i="1" s="1"/>
  <c r="L27" i="1"/>
  <c r="K27" i="1"/>
  <c r="L26" i="1"/>
  <c r="K2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3" i="1"/>
  <c r="B27" i="1"/>
  <c r="B2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3" i="1"/>
  <c r="A24" i="1"/>
  <c r="A25" i="1"/>
  <c r="A20" i="1"/>
  <c r="A21" i="1"/>
  <c r="A22" i="1"/>
  <c r="A2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3" i="1"/>
  <c r="M27" i="1" l="1"/>
  <c r="E23" i="1"/>
  <c r="E22" i="1"/>
  <c r="E21" i="1"/>
  <c r="D6" i="1"/>
  <c r="D25" i="1"/>
  <c r="D5" i="1"/>
  <c r="D4" i="1"/>
  <c r="D18" i="1"/>
  <c r="E4" i="1" l="1"/>
  <c r="F4" i="1" s="1"/>
  <c r="E5" i="1"/>
  <c r="F5" i="1" s="1"/>
  <c r="D7" i="1"/>
  <c r="E6" i="1"/>
  <c r="F6" i="1" s="1"/>
  <c r="D19" i="1"/>
  <c r="D24" i="1"/>
  <c r="E25" i="1"/>
  <c r="F25" i="1" s="1"/>
  <c r="D3" i="1"/>
  <c r="E14" i="1"/>
  <c r="D13" i="1"/>
  <c r="E18" i="1"/>
  <c r="F18" i="1" s="1"/>
  <c r="D11" i="1"/>
  <c r="E15" i="1"/>
  <c r="E17" i="1"/>
  <c r="E10" i="1"/>
  <c r="D8" i="1"/>
  <c r="D10" i="1"/>
  <c r="D9" i="1"/>
  <c r="D14" i="1"/>
  <c r="E8" i="1"/>
  <c r="F8" i="1" s="1"/>
  <c r="E11" i="1"/>
  <c r="E13" i="1"/>
  <c r="E9" i="1"/>
  <c r="E12" i="1"/>
  <c r="D12" i="1"/>
  <c r="E16" i="1"/>
  <c r="D15" i="1"/>
  <c r="E7" i="1"/>
  <c r="F7" i="1" s="1"/>
  <c r="D16" i="1"/>
  <c r="D20" i="1"/>
  <c r="E24" i="1"/>
  <c r="E20" i="1"/>
  <c r="D21" i="1"/>
  <c r="F21" i="1" s="1"/>
  <c r="E3" i="1"/>
  <c r="D22" i="1"/>
  <c r="F22" i="1" s="1"/>
  <c r="D17" i="1"/>
  <c r="D23" i="1"/>
  <c r="F23" i="1" s="1"/>
  <c r="E19" i="1"/>
  <c r="F3" i="1" l="1"/>
  <c r="F15" i="1"/>
  <c r="F24" i="1"/>
  <c r="F14" i="1"/>
  <c r="F9" i="1"/>
  <c r="F10" i="1"/>
  <c r="F17" i="1"/>
  <c r="F20" i="1"/>
  <c r="F16" i="1"/>
  <c r="F12" i="1"/>
  <c r="F13" i="1"/>
  <c r="F11" i="1"/>
  <c r="F19" i="1"/>
  <c r="F26" i="1" l="1"/>
  <c r="F27" i="1" s="1"/>
</calcChain>
</file>

<file path=xl/sharedStrings.xml><?xml version="1.0" encoding="utf-8"?>
<sst xmlns="http://schemas.openxmlformats.org/spreadsheetml/2006/main" count="17" uniqueCount="13">
  <si>
    <t xml:space="preserve">Indicator </t>
  </si>
  <si>
    <t>Squared deviation</t>
  </si>
  <si>
    <t>Indicator x Squared Deviation'</t>
  </si>
  <si>
    <t>Downside variance</t>
  </si>
  <si>
    <t>Downside std dev</t>
  </si>
  <si>
    <t>Return</t>
  </si>
  <si>
    <t>Stdev</t>
  </si>
  <si>
    <t>Mean</t>
  </si>
  <si>
    <t>Benchmark</t>
  </si>
  <si>
    <t>Return - benchmark</t>
  </si>
  <si>
    <t>Date</t>
  </si>
  <si>
    <t>AMD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</si>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</sst>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0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0" fontId="0" fillId="0" borderId="0" xfId="1" applyNumberFormat="1" applyFont="1" applyBorder="1"/>
    <xf numFmtId="0" fontId="0" fillId="0" borderId="0" xfId="0" applyBorder="1"/>
    <xf numFmtId="0" fontId="0" fillId="0" borderId="4" xfId="0" applyBorder="1"/>
    <xf numFmtId="10" fontId="0" fillId="0" borderId="5" xfId="1" applyNumberFormat="1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10" fontId="0" fillId="0" borderId="1" xfId="1" applyNumberFormat="1" applyFont="1" applyBorder="1"/>
    <xf numFmtId="0" fontId="2" fillId="0" borderId="1" xfId="0" applyFont="1" applyBorder="1"/>
    <xf numFmtId="10" fontId="0" fillId="0" borderId="4" xfId="1" applyNumberFormat="1" applyFont="1" applyBorder="1"/>
    <xf numFmtId="10" fontId="0" fillId="0" borderId="6" xfId="1" applyNumberFormat="1" applyFont="1" applyBorder="1"/>
    <xf numFmtId="10" fontId="0" fillId="0" borderId="2" xfId="1" applyNumberFormat="1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5" sqref="C25"/>
    </sheetView>
  </sheetViews>
  <sheetFormatPr defaultRowHeight="15.75" x14ac:dyDescent="0.25"/>
  <cols>
    <col min="1" max="1" width="9.375" bestFit="1" customWidth="1"/>
  </cols>
  <sheetData>
    <row r="1" spans="1:8" x14ac:dyDescent="0.25">
      <c r="A1" t="s">
        <v>10</v>
      </c>
      <c r="B1" t="s">
        <v>11</v>
      </c>
      <c r="C1" t="s">
        <v>12</v>
      </c>
      <c r="H1" s="6"/>
    </row>
    <row r="2" spans="1:8" x14ac:dyDescent="0.25">
      <c r="A2" s="5">
        <v>43466</v>
      </c>
      <c r="B2">
        <v>24.41</v>
      </c>
      <c r="C2" s="7">
        <v>2607.39</v>
      </c>
      <c r="H2" s="6"/>
    </row>
    <row r="3" spans="1:8" x14ac:dyDescent="0.25">
      <c r="A3" s="5">
        <v>43497</v>
      </c>
      <c r="B3">
        <v>23.530000999999999</v>
      </c>
      <c r="C3" s="7">
        <v>2754.86</v>
      </c>
      <c r="H3" s="6"/>
    </row>
    <row r="4" spans="1:8" x14ac:dyDescent="0.25">
      <c r="A4" s="5">
        <v>43525</v>
      </c>
      <c r="B4">
        <v>25.52</v>
      </c>
      <c r="C4" s="7">
        <v>2803.98</v>
      </c>
      <c r="H4" s="6"/>
    </row>
    <row r="5" spans="1:8" x14ac:dyDescent="0.25">
      <c r="A5" s="5">
        <v>43556</v>
      </c>
      <c r="B5">
        <v>27.629999000000002</v>
      </c>
      <c r="C5" s="7">
        <v>2903.8</v>
      </c>
      <c r="H5" s="6"/>
    </row>
    <row r="6" spans="1:8" x14ac:dyDescent="0.25">
      <c r="A6" s="5">
        <v>43586</v>
      </c>
      <c r="B6">
        <v>27.41</v>
      </c>
      <c r="C6" s="7">
        <v>2854.71</v>
      </c>
      <c r="H6" s="6"/>
    </row>
    <row r="7" spans="1:8" x14ac:dyDescent="0.25">
      <c r="A7" s="5">
        <v>43617</v>
      </c>
      <c r="B7">
        <v>30.370000999999998</v>
      </c>
      <c r="C7" s="7">
        <v>2890.17</v>
      </c>
      <c r="H7" s="6"/>
    </row>
    <row r="8" spans="1:8" x14ac:dyDescent="0.25">
      <c r="A8" s="5">
        <v>43647</v>
      </c>
      <c r="B8">
        <v>30.450001</v>
      </c>
      <c r="C8" s="7">
        <v>2996.11</v>
      </c>
      <c r="H8" s="6"/>
    </row>
    <row r="9" spans="1:8" x14ac:dyDescent="0.25">
      <c r="A9" s="5">
        <v>43678</v>
      </c>
      <c r="B9">
        <v>31.450001</v>
      </c>
      <c r="C9" s="7">
        <v>2897.5</v>
      </c>
      <c r="H9" s="6"/>
    </row>
    <row r="10" spans="1:8" x14ac:dyDescent="0.25">
      <c r="A10" s="5">
        <v>43709</v>
      </c>
      <c r="B10">
        <v>28.99</v>
      </c>
      <c r="C10" s="7">
        <v>2982.16</v>
      </c>
      <c r="H10" s="6"/>
    </row>
    <row r="11" spans="1:8" x14ac:dyDescent="0.25">
      <c r="A11" s="5">
        <v>43739</v>
      </c>
      <c r="B11">
        <v>33.93</v>
      </c>
      <c r="C11" s="7">
        <v>2977.68</v>
      </c>
      <c r="H11" s="6"/>
    </row>
    <row r="12" spans="1:8" x14ac:dyDescent="0.25">
      <c r="A12" s="5">
        <v>43770</v>
      </c>
      <c r="B12">
        <v>39.150002000000001</v>
      </c>
      <c r="C12" s="7">
        <v>3104.9</v>
      </c>
      <c r="H12" s="6"/>
    </row>
    <row r="13" spans="1:8" x14ac:dyDescent="0.25">
      <c r="A13" s="5">
        <v>43800</v>
      </c>
      <c r="B13">
        <v>45.860000999999997</v>
      </c>
      <c r="C13" s="7">
        <v>3176.75</v>
      </c>
      <c r="H13" s="6"/>
    </row>
    <row r="14" spans="1:8" x14ac:dyDescent="0.25">
      <c r="A14" s="5">
        <v>43831</v>
      </c>
      <c r="B14">
        <v>47</v>
      </c>
      <c r="C14" s="7">
        <v>3278.2</v>
      </c>
      <c r="H14" s="6"/>
    </row>
    <row r="15" spans="1:8" x14ac:dyDescent="0.25">
      <c r="A15" s="5">
        <v>43862</v>
      </c>
      <c r="B15">
        <v>45.48</v>
      </c>
      <c r="C15" s="7">
        <v>3277.31</v>
      </c>
      <c r="H15" s="6"/>
    </row>
    <row r="16" spans="1:8" x14ac:dyDescent="0.25">
      <c r="A16" s="5">
        <v>43891</v>
      </c>
      <c r="B16">
        <v>45.48</v>
      </c>
      <c r="C16" s="7">
        <v>2652.39</v>
      </c>
      <c r="H16" s="6"/>
    </row>
    <row r="17" spans="1:8" x14ac:dyDescent="0.25">
      <c r="A17" s="5">
        <v>43922</v>
      </c>
      <c r="B17">
        <v>52.389999000000003</v>
      </c>
      <c r="C17" s="7">
        <v>2761.98</v>
      </c>
      <c r="H17" s="6"/>
    </row>
    <row r="18" spans="1:8" x14ac:dyDescent="0.25">
      <c r="A18" s="5">
        <v>43952</v>
      </c>
      <c r="B18">
        <v>53.799999</v>
      </c>
      <c r="C18" s="7">
        <v>2919.61</v>
      </c>
      <c r="H18" s="6"/>
    </row>
    <row r="19" spans="1:8" x14ac:dyDescent="0.25">
      <c r="A19" s="5">
        <v>43983</v>
      </c>
      <c r="B19">
        <v>52.610000999999997</v>
      </c>
      <c r="C19" s="7">
        <v>3104.66</v>
      </c>
      <c r="H19" s="6"/>
    </row>
    <row r="20" spans="1:8" x14ac:dyDescent="0.25">
      <c r="A20" s="5">
        <v>44013</v>
      </c>
      <c r="B20">
        <v>77.430000000000007</v>
      </c>
      <c r="C20" s="7">
        <v>3207.62</v>
      </c>
      <c r="H20" s="6"/>
    </row>
    <row r="21" spans="1:8" x14ac:dyDescent="0.25">
      <c r="A21" s="5">
        <v>44044</v>
      </c>
      <c r="B21">
        <v>90.82</v>
      </c>
      <c r="C21" s="7">
        <v>3391.71</v>
      </c>
      <c r="H21" s="6"/>
    </row>
    <row r="22" spans="1:8" x14ac:dyDescent="0.25">
      <c r="A22" s="5">
        <v>44075</v>
      </c>
      <c r="B22">
        <v>81.989998</v>
      </c>
      <c r="C22" s="7">
        <v>3365.52</v>
      </c>
      <c r="H22" s="6"/>
    </row>
    <row r="23" spans="1:8" x14ac:dyDescent="0.25">
      <c r="A23" s="5">
        <v>44105</v>
      </c>
      <c r="B23">
        <v>75.290001000000004</v>
      </c>
      <c r="C23" s="7">
        <v>3418.7</v>
      </c>
      <c r="H23" s="6"/>
    </row>
    <row r="24" spans="1:8" x14ac:dyDescent="0.25">
      <c r="A24" s="5">
        <v>44136</v>
      </c>
      <c r="B24">
        <v>92.660004000000001</v>
      </c>
      <c r="C24" s="7">
        <v>3548.99</v>
      </c>
      <c r="H24" s="6"/>
    </row>
    <row r="25" spans="1:8" x14ac:dyDescent="0.25">
      <c r="A25" s="5">
        <v>44166</v>
      </c>
      <c r="B25">
        <v>91.709998999999996</v>
      </c>
      <c r="C25" s="7">
        <v>3695.31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O11" sqref="O10:O11"/>
    </sheetView>
  </sheetViews>
  <sheetFormatPr defaultColWidth="11" defaultRowHeight="15.75" x14ac:dyDescent="0.25"/>
  <cols>
    <col min="3" max="3" width="10.875" customWidth="1"/>
    <col min="5" max="5" width="16.5" customWidth="1"/>
    <col min="6" max="6" width="27.375" bestFit="1" customWidth="1"/>
    <col min="13" max="13" width="18.25" bestFit="1" customWidth="1"/>
  </cols>
  <sheetData>
    <row r="1" spans="1:13" ht="16.5" thickBot="1" x14ac:dyDescent="0.3"/>
    <row r="2" spans="1:13" ht="16.5" thickBot="1" x14ac:dyDescent="0.3">
      <c r="A2" s="25"/>
      <c r="B2" s="24" t="s">
        <v>5</v>
      </c>
      <c r="C2" s="24" t="s">
        <v>8</v>
      </c>
      <c r="D2" s="24" t="s">
        <v>0</v>
      </c>
      <c r="E2" s="24" t="s">
        <v>1</v>
      </c>
      <c r="F2" s="26" t="s">
        <v>2</v>
      </c>
      <c r="H2" s="3"/>
      <c r="J2" s="23"/>
      <c r="K2" s="24" t="s">
        <v>5</v>
      </c>
      <c r="L2" s="24" t="s">
        <v>8</v>
      </c>
      <c r="M2" s="26" t="s">
        <v>9</v>
      </c>
    </row>
    <row r="3" spans="1:13" x14ac:dyDescent="0.25">
      <c r="A3" s="10">
        <f>Data!A3</f>
        <v>43497</v>
      </c>
      <c r="B3" s="11">
        <f>(Data!B2-Data!B3)/Data!B3</f>
        <v>3.7399020935018304E-2</v>
      </c>
      <c r="C3" s="11">
        <f>(Data!C2-Data!C3)/Data!C3</f>
        <v>-5.3530850932533867E-2</v>
      </c>
      <c r="D3" s="12">
        <f>+IF(B3&gt;$B$27,0,1)</f>
        <v>0</v>
      </c>
      <c r="E3" s="12">
        <f>+(B3-$B$27)^2</f>
        <v>7.6835588020012537E-3</v>
      </c>
      <c r="F3" s="13">
        <f>+E3*D3</f>
        <v>0</v>
      </c>
      <c r="G3" s="4"/>
      <c r="H3" s="1"/>
      <c r="I3" s="4"/>
      <c r="J3" s="10">
        <f>A3</f>
        <v>43497</v>
      </c>
      <c r="K3" s="12">
        <v>3.7399020935018304E-2</v>
      </c>
      <c r="L3" s="12">
        <v>-5.3530850932533867E-2</v>
      </c>
      <c r="M3" s="20">
        <f>+K3-L3</f>
        <v>9.0929871867552164E-2</v>
      </c>
    </row>
    <row r="4" spans="1:13" x14ac:dyDescent="0.25">
      <c r="A4" s="10">
        <f>Data!A4</f>
        <v>43525</v>
      </c>
      <c r="B4" s="11">
        <f>(Data!B3-Data!B4)/Data!B4</f>
        <v>-7.7978017241379344E-2</v>
      </c>
      <c r="C4" s="11">
        <f>(Data!C3-Data!C4)/Data!C4</f>
        <v>-1.7517956618806087E-2</v>
      </c>
      <c r="D4" s="12">
        <f t="shared" ref="D4:D25" si="0">+IF(B4&gt;$B$27,0,1)</f>
        <v>1</v>
      </c>
      <c r="E4" s="12">
        <f t="shared" ref="E4:E25" si="1">+(B4-$B$27)^2</f>
        <v>7.6846087018428389E-4</v>
      </c>
      <c r="F4" s="13">
        <f t="shared" ref="F4:F25" si="2">+E4*D4</f>
        <v>7.6846087018428389E-4</v>
      </c>
      <c r="G4" s="4"/>
      <c r="H4" s="1"/>
      <c r="I4" s="4"/>
      <c r="J4" s="10">
        <f>A4</f>
        <v>43525</v>
      </c>
      <c r="K4" s="12">
        <v>-7.7978017241379344E-2</v>
      </c>
      <c r="L4" s="12">
        <v>-1.7517956618806087E-2</v>
      </c>
      <c r="M4" s="20">
        <f t="shared" ref="M4:M25" si="3">+K4-L4</f>
        <v>-6.0460060622573253E-2</v>
      </c>
    </row>
    <row r="5" spans="1:13" x14ac:dyDescent="0.25">
      <c r="A5" s="10">
        <f>Data!A5</f>
        <v>43556</v>
      </c>
      <c r="B5" s="11">
        <f>(Data!B4-Data!B5)/Data!B5</f>
        <v>-7.6366235120023052E-2</v>
      </c>
      <c r="C5" s="11">
        <f>(Data!C4-Data!C5)/Data!C5</f>
        <v>-3.4375645705627164E-2</v>
      </c>
      <c r="D5" s="12">
        <f t="shared" si="0"/>
        <v>1</v>
      </c>
      <c r="E5" s="12">
        <f t="shared" si="1"/>
        <v>6.8169787872184029E-4</v>
      </c>
      <c r="F5" s="13">
        <f t="shared" si="2"/>
        <v>6.8169787872184029E-4</v>
      </c>
      <c r="G5" s="4"/>
      <c r="H5" s="1"/>
      <c r="I5" s="4"/>
      <c r="J5" s="10">
        <f>A5</f>
        <v>43556</v>
      </c>
      <c r="K5" s="12">
        <v>-7.6366235120023052E-2</v>
      </c>
      <c r="L5" s="12">
        <v>-3.4375645705627164E-2</v>
      </c>
      <c r="M5" s="20">
        <f t="shared" si="3"/>
        <v>-4.1990589414395887E-2</v>
      </c>
    </row>
    <row r="6" spans="1:13" x14ac:dyDescent="0.25">
      <c r="A6" s="10">
        <f>Data!A6</f>
        <v>43586</v>
      </c>
      <c r="B6" s="11">
        <f>(Data!B5-Data!B6)/Data!B6</f>
        <v>8.0262313024444133E-3</v>
      </c>
      <c r="C6" s="11">
        <f>(Data!C5-Data!C6)/Data!C6</f>
        <v>1.7196142515351873E-2</v>
      </c>
      <c r="D6" s="12">
        <f t="shared" si="0"/>
        <v>0</v>
      </c>
      <c r="E6" s="12">
        <f t="shared" si="1"/>
        <v>3.3969222820500857E-3</v>
      </c>
      <c r="F6" s="13">
        <f t="shared" si="2"/>
        <v>0</v>
      </c>
      <c r="G6" s="4"/>
      <c r="H6" s="1"/>
      <c r="I6" s="4"/>
      <c r="J6" s="10">
        <f>A6</f>
        <v>43586</v>
      </c>
      <c r="K6" s="12">
        <v>8.0262313024444133E-3</v>
      </c>
      <c r="L6" s="12">
        <v>1.7196142515351873E-2</v>
      </c>
      <c r="M6" s="20">
        <f t="shared" si="3"/>
        <v>-9.1699112129074601E-3</v>
      </c>
    </row>
    <row r="7" spans="1:13" x14ac:dyDescent="0.25">
      <c r="A7" s="10">
        <f>Data!A7</f>
        <v>43617</v>
      </c>
      <c r="B7" s="11">
        <f>(Data!B6-Data!B7)/Data!B7</f>
        <v>-9.7464632944858923E-2</v>
      </c>
      <c r="C7" s="11">
        <f>(Data!C6-Data!C7)/Data!C7</f>
        <v>-1.2269174477625896E-2</v>
      </c>
      <c r="D7" s="12">
        <f t="shared" si="0"/>
        <v>1</v>
      </c>
      <c r="E7" s="12">
        <f t="shared" si="1"/>
        <v>2.2285709507806721E-3</v>
      </c>
      <c r="F7" s="13">
        <f t="shared" si="2"/>
        <v>2.2285709507806721E-3</v>
      </c>
      <c r="G7" s="4"/>
      <c r="H7" s="1"/>
      <c r="I7" s="4"/>
      <c r="J7" s="10">
        <f>A7</f>
        <v>43617</v>
      </c>
      <c r="K7" s="12">
        <v>-9.7464632944858923E-2</v>
      </c>
      <c r="L7" s="12">
        <v>-1.2269174477625896E-2</v>
      </c>
      <c r="M7" s="20">
        <f t="shared" si="3"/>
        <v>-8.5195458467233032E-2</v>
      </c>
    </row>
    <row r="8" spans="1:13" x14ac:dyDescent="0.25">
      <c r="A8" s="10">
        <f>Data!A8</f>
        <v>43647</v>
      </c>
      <c r="B8" s="11">
        <f>(Data!B7-Data!B8)/Data!B8</f>
        <v>-2.6272577133906118E-3</v>
      </c>
      <c r="C8" s="11">
        <f>(Data!C7-Data!C8)/Data!C8</f>
        <v>-3.5359182406520473E-2</v>
      </c>
      <c r="D8" s="12">
        <f t="shared" si="0"/>
        <v>0</v>
      </c>
      <c r="E8" s="12">
        <f t="shared" si="1"/>
        <v>2.268581915310609E-3</v>
      </c>
      <c r="F8" s="13">
        <f t="shared" si="2"/>
        <v>0</v>
      </c>
      <c r="G8" s="4"/>
      <c r="H8" s="1"/>
      <c r="I8" s="4"/>
      <c r="J8" s="10">
        <f>A8</f>
        <v>43647</v>
      </c>
      <c r="K8" s="12">
        <v>-2.6272577133906118E-3</v>
      </c>
      <c r="L8" s="12">
        <v>-3.5359182406520473E-2</v>
      </c>
      <c r="M8" s="20">
        <f t="shared" si="3"/>
        <v>3.2731924693129862E-2</v>
      </c>
    </row>
    <row r="9" spans="1:13" x14ac:dyDescent="0.25">
      <c r="A9" s="10">
        <f>Data!A9</f>
        <v>43678</v>
      </c>
      <c r="B9" s="11">
        <f>(Data!B8-Data!B9)/Data!B9</f>
        <v>-3.179650137372015E-2</v>
      </c>
      <c r="C9" s="11">
        <f>(Data!C8-Data!C9)/Data!C9</f>
        <v>3.4032786885245948E-2</v>
      </c>
      <c r="D9" s="12">
        <f t="shared" si="0"/>
        <v>0</v>
      </c>
      <c r="E9" s="12">
        <f t="shared" si="1"/>
        <v>3.4078596511363617E-4</v>
      </c>
      <c r="F9" s="13">
        <f t="shared" si="2"/>
        <v>0</v>
      </c>
      <c r="G9" s="4"/>
      <c r="H9" s="1"/>
      <c r="I9" s="4"/>
      <c r="J9" s="10">
        <f>A9</f>
        <v>43678</v>
      </c>
      <c r="K9" s="12">
        <v>-3.179650137372015E-2</v>
      </c>
      <c r="L9" s="12">
        <v>3.4032786885245948E-2</v>
      </c>
      <c r="M9" s="20">
        <f t="shared" si="3"/>
        <v>-6.5829288258966098E-2</v>
      </c>
    </row>
    <row r="10" spans="1:13" x14ac:dyDescent="0.25">
      <c r="A10" s="10">
        <f>Data!A10</f>
        <v>43709</v>
      </c>
      <c r="B10" s="11">
        <f>(Data!B9-Data!B10)/Data!B10</f>
        <v>8.4856881683339158E-2</v>
      </c>
      <c r="C10" s="11">
        <f>(Data!C9-Data!C10)/Data!C10</f>
        <v>-2.8388818842717982E-2</v>
      </c>
      <c r="D10" s="12">
        <f t="shared" si="0"/>
        <v>0</v>
      </c>
      <c r="E10" s="12">
        <f t="shared" si="1"/>
        <v>1.8255731422046811E-2</v>
      </c>
      <c r="F10" s="13">
        <f t="shared" si="2"/>
        <v>0</v>
      </c>
      <c r="G10" s="4"/>
      <c r="H10" s="1"/>
      <c r="I10" s="4"/>
      <c r="J10" s="10">
        <f>A10</f>
        <v>43709</v>
      </c>
      <c r="K10" s="12">
        <v>8.4856881683339158E-2</v>
      </c>
      <c r="L10" s="12">
        <v>-2.8388818842717982E-2</v>
      </c>
      <c r="M10" s="20">
        <f t="shared" si="3"/>
        <v>0.11324570052605715</v>
      </c>
    </row>
    <row r="11" spans="1:13" x14ac:dyDescent="0.25">
      <c r="A11" s="10">
        <f>Data!A11</f>
        <v>43739</v>
      </c>
      <c r="B11" s="11">
        <f>(Data!B10-Data!B11)/Data!B11</f>
        <v>-0.1455938697318008</v>
      </c>
      <c r="C11" s="11">
        <f>(Data!C10-Data!C11)/Data!C11</f>
        <v>1.5045270143198793E-3</v>
      </c>
      <c r="D11" s="12">
        <f t="shared" si="0"/>
        <v>1</v>
      </c>
      <c r="E11" s="12">
        <f t="shared" si="1"/>
        <v>9.0891396172047625E-3</v>
      </c>
      <c r="F11" s="13">
        <f t="shared" si="2"/>
        <v>9.0891396172047625E-3</v>
      </c>
      <c r="G11" s="4"/>
      <c r="H11" s="1"/>
      <c r="I11" s="4"/>
      <c r="J11" s="10">
        <f>A11</f>
        <v>43739</v>
      </c>
      <c r="K11" s="12">
        <v>-0.1455938697318008</v>
      </c>
      <c r="L11" s="12">
        <v>1.5045270143198793E-3</v>
      </c>
      <c r="M11" s="20">
        <f t="shared" si="3"/>
        <v>-0.14709839674612069</v>
      </c>
    </row>
    <row r="12" spans="1:13" x14ac:dyDescent="0.25">
      <c r="A12" s="10">
        <f>Data!A12</f>
        <v>43770</v>
      </c>
      <c r="B12" s="11">
        <f>(Data!B11-Data!B12)/Data!B12</f>
        <v>-0.13333337760749031</v>
      </c>
      <c r="C12" s="11">
        <f>(Data!C11-Data!C12)/Data!C12</f>
        <v>-4.0973944410448083E-2</v>
      </c>
      <c r="D12" s="12">
        <f t="shared" si="0"/>
        <v>1</v>
      </c>
      <c r="E12" s="12">
        <f t="shared" si="1"/>
        <v>6.9017027172315676E-3</v>
      </c>
      <c r="F12" s="13">
        <f t="shared" si="2"/>
        <v>6.9017027172315676E-3</v>
      </c>
      <c r="G12" s="4"/>
      <c r="H12" s="1"/>
      <c r="I12" s="4"/>
      <c r="J12" s="10">
        <f>A12</f>
        <v>43770</v>
      </c>
      <c r="K12" s="12">
        <v>-0.13333337760749031</v>
      </c>
      <c r="L12" s="12">
        <v>-4.0973944410448083E-2</v>
      </c>
      <c r="M12" s="20">
        <f t="shared" si="3"/>
        <v>-9.2359433197042234E-2</v>
      </c>
    </row>
    <row r="13" spans="1:13" x14ac:dyDescent="0.25">
      <c r="A13" s="10">
        <f>Data!A13</f>
        <v>43800</v>
      </c>
      <c r="B13" s="11">
        <f>(Data!B12-Data!B13)/Data!B13</f>
        <v>-0.14631484635161687</v>
      </c>
      <c r="C13" s="11">
        <f>(Data!C12-Data!C13)/Data!C13</f>
        <v>-2.2617454946092675E-2</v>
      </c>
      <c r="D13" s="12">
        <f t="shared" si="0"/>
        <v>1</v>
      </c>
      <c r="E13" s="12">
        <f t="shared" si="1"/>
        <v>9.2271308906128318E-3</v>
      </c>
      <c r="F13" s="13">
        <f t="shared" si="2"/>
        <v>9.2271308906128318E-3</v>
      </c>
      <c r="G13" s="4"/>
      <c r="H13" s="1"/>
      <c r="I13" s="4"/>
      <c r="J13" s="10">
        <f>A13</f>
        <v>43800</v>
      </c>
      <c r="K13" s="12">
        <v>-0.14631484635161687</v>
      </c>
      <c r="L13" s="12">
        <v>-2.2617454946092675E-2</v>
      </c>
      <c r="M13" s="20">
        <f t="shared" si="3"/>
        <v>-0.1236973914055242</v>
      </c>
    </row>
    <row r="14" spans="1:13" x14ac:dyDescent="0.25">
      <c r="A14" s="10">
        <f>Data!A14</f>
        <v>43831</v>
      </c>
      <c r="B14" s="11">
        <f>(Data!B13-Data!B14)/Data!B14</f>
        <v>-2.425529787234049E-2</v>
      </c>
      <c r="C14" s="11">
        <f>(Data!C13-Data!C14)/Data!C14</f>
        <v>-3.094686108230121E-2</v>
      </c>
      <c r="D14" s="12">
        <f t="shared" si="0"/>
        <v>0</v>
      </c>
      <c r="E14" s="12">
        <f t="shared" si="1"/>
        <v>6.7608281694926632E-4</v>
      </c>
      <c r="F14" s="13">
        <f t="shared" si="2"/>
        <v>0</v>
      </c>
      <c r="G14" s="4"/>
      <c r="H14" s="1"/>
      <c r="I14" s="4"/>
      <c r="J14" s="10">
        <f>A14</f>
        <v>43831</v>
      </c>
      <c r="K14" s="12">
        <v>-2.425529787234049E-2</v>
      </c>
      <c r="L14" s="12">
        <v>-3.094686108230121E-2</v>
      </c>
      <c r="M14" s="20">
        <f t="shared" si="3"/>
        <v>6.69156320996072E-3</v>
      </c>
    </row>
    <row r="15" spans="1:13" x14ac:dyDescent="0.25">
      <c r="A15" s="10">
        <f>Data!A15</f>
        <v>43862</v>
      </c>
      <c r="B15" s="11">
        <f>(Data!B14-Data!B15)/Data!B15</f>
        <v>3.3421284080914757E-2</v>
      </c>
      <c r="C15" s="11">
        <f>(Data!C14-Data!C15)/Data!C15</f>
        <v>2.7156417915908862E-4</v>
      </c>
      <c r="D15" s="12">
        <f t="shared" si="0"/>
        <v>0</v>
      </c>
      <c r="E15" s="12">
        <f t="shared" si="1"/>
        <v>7.0020368940319861E-3</v>
      </c>
      <c r="F15" s="13">
        <f t="shared" si="2"/>
        <v>0</v>
      </c>
      <c r="H15" s="2"/>
      <c r="J15" s="10">
        <f>A15</f>
        <v>43862</v>
      </c>
      <c r="K15" s="12">
        <v>3.3421284080914757E-2</v>
      </c>
      <c r="L15" s="12">
        <v>2.7156417915908862E-4</v>
      </c>
      <c r="M15" s="20">
        <f t="shared" si="3"/>
        <v>3.3149719901755671E-2</v>
      </c>
    </row>
    <row r="16" spans="1:13" x14ac:dyDescent="0.25">
      <c r="A16" s="10">
        <f>Data!A16</f>
        <v>43891</v>
      </c>
      <c r="B16" s="11">
        <f>(Data!B15-Data!B16)/Data!B16</f>
        <v>0</v>
      </c>
      <c r="C16" s="11">
        <f>(Data!C15-Data!C16)/Data!C16</f>
        <v>0.23560637764431328</v>
      </c>
      <c r="D16" s="12">
        <f t="shared" si="0"/>
        <v>0</v>
      </c>
      <c r="E16" s="12">
        <f t="shared" si="1"/>
        <v>2.5257550384274745E-3</v>
      </c>
      <c r="F16" s="13">
        <f t="shared" si="2"/>
        <v>0</v>
      </c>
      <c r="H16" s="1"/>
      <c r="J16" s="10">
        <f>A16</f>
        <v>43891</v>
      </c>
      <c r="K16" s="12">
        <v>0</v>
      </c>
      <c r="L16" s="12">
        <v>0.23560637764431328</v>
      </c>
      <c r="M16" s="20">
        <f t="shared" si="3"/>
        <v>-0.23560637764431328</v>
      </c>
    </row>
    <row r="17" spans="1:13" x14ac:dyDescent="0.25">
      <c r="A17" s="10">
        <f>Data!A17</f>
        <v>43922</v>
      </c>
      <c r="B17" s="11">
        <f>(Data!B16-Data!B17)/Data!B17</f>
        <v>-0.13189538331543021</v>
      </c>
      <c r="C17" s="11">
        <f>(Data!C16-Data!C17)/Data!C17</f>
        <v>-3.967805704603225E-2</v>
      </c>
      <c r="D17" s="12">
        <f t="shared" si="0"/>
        <v>1</v>
      </c>
      <c r="E17" s="12">
        <f t="shared" si="1"/>
        <v>6.6648435161625356E-3</v>
      </c>
      <c r="F17" s="13">
        <f t="shared" si="2"/>
        <v>6.6648435161625356E-3</v>
      </c>
      <c r="J17" s="10">
        <f>A17</f>
        <v>43922</v>
      </c>
      <c r="K17" s="12">
        <v>-0.13189538331543021</v>
      </c>
      <c r="L17" s="12">
        <v>-3.967805704603225E-2</v>
      </c>
      <c r="M17" s="20">
        <f t="shared" si="3"/>
        <v>-9.2217326269397965E-2</v>
      </c>
    </row>
    <row r="18" spans="1:13" x14ac:dyDescent="0.25">
      <c r="A18" s="10">
        <f>Data!A18</f>
        <v>43952</v>
      </c>
      <c r="B18" s="11">
        <f>(Data!B17-Data!B18)/Data!B18</f>
        <v>-2.620817892580252E-2</v>
      </c>
      <c r="C18" s="11">
        <f>(Data!C17-Data!C18)/Data!C18</f>
        <v>-5.3990087717195143E-2</v>
      </c>
      <c r="D18" s="12">
        <f t="shared" si="0"/>
        <v>0</v>
      </c>
      <c r="E18" s="12">
        <f t="shared" si="1"/>
        <v>5.7834052632059702E-4</v>
      </c>
      <c r="F18" s="13">
        <f t="shared" si="2"/>
        <v>0</v>
      </c>
      <c r="J18" s="10">
        <f>A18</f>
        <v>43952</v>
      </c>
      <c r="K18" s="12">
        <v>-2.620817892580252E-2</v>
      </c>
      <c r="L18" s="12">
        <v>-5.3990087717195143E-2</v>
      </c>
      <c r="M18" s="20">
        <f t="shared" si="3"/>
        <v>2.7781908791392623E-2</v>
      </c>
    </row>
    <row r="19" spans="1:13" x14ac:dyDescent="0.25">
      <c r="A19" s="10">
        <f>Data!A19</f>
        <v>43983</v>
      </c>
      <c r="B19" s="11">
        <f>(Data!B18-Data!B19)/Data!B19</f>
        <v>2.2619235456771858E-2</v>
      </c>
      <c r="C19" s="11">
        <f>(Data!C18-Data!C19)/Data!C19</f>
        <v>-5.9603950191003119E-2</v>
      </c>
      <c r="D19" s="12">
        <f t="shared" si="0"/>
        <v>0</v>
      </c>
      <c r="E19" s="12">
        <f t="shared" si="1"/>
        <v>5.310929728229768E-3</v>
      </c>
      <c r="F19" s="13">
        <f t="shared" si="2"/>
        <v>0</v>
      </c>
      <c r="J19" s="10">
        <f>A19</f>
        <v>43983</v>
      </c>
      <c r="K19" s="12">
        <v>2.2619235456771858E-2</v>
      </c>
      <c r="L19" s="12">
        <v>-5.9603950191003119E-2</v>
      </c>
      <c r="M19" s="20">
        <f t="shared" si="3"/>
        <v>8.2223185647774977E-2</v>
      </c>
    </row>
    <row r="20" spans="1:13" x14ac:dyDescent="0.25">
      <c r="A20" s="10">
        <f>Data!A20</f>
        <v>44013</v>
      </c>
      <c r="B20" s="11">
        <f>(Data!B19-Data!B20)/Data!B20</f>
        <v>-0.32054757845796211</v>
      </c>
      <c r="C20" s="11">
        <f>(Data!C19-Data!C20)/Data!C20</f>
        <v>-3.2098565291399865E-2</v>
      </c>
      <c r="D20" s="12">
        <f t="shared" si="0"/>
        <v>1</v>
      </c>
      <c r="E20" s="12">
        <f t="shared" si="1"/>
        <v>7.3057056019922781E-2</v>
      </c>
      <c r="F20" s="13">
        <f t="shared" si="2"/>
        <v>7.3057056019922781E-2</v>
      </c>
      <c r="J20" s="10">
        <f>A20</f>
        <v>44013</v>
      </c>
      <c r="K20" s="12">
        <v>-0.32054757845796211</v>
      </c>
      <c r="L20" s="12">
        <v>-3.2098565291399865E-2</v>
      </c>
      <c r="M20" s="20">
        <f t="shared" si="3"/>
        <v>-0.28844901316656224</v>
      </c>
    </row>
    <row r="21" spans="1:13" x14ac:dyDescent="0.25">
      <c r="A21" s="10">
        <f>Data!A21</f>
        <v>44044</v>
      </c>
      <c r="B21" s="11">
        <f>(Data!B20-Data!B21)/Data!B21</f>
        <v>-0.14743448579608001</v>
      </c>
      <c r="C21" s="11">
        <f>(Data!C20-Data!C21)/Data!C21</f>
        <v>-5.4276456418738669E-2</v>
      </c>
      <c r="D21" s="12">
        <f t="shared" si="0"/>
        <v>1</v>
      </c>
      <c r="E21" s="12">
        <f t="shared" si="1"/>
        <v>9.4434850358461973E-3</v>
      </c>
      <c r="F21" s="13">
        <f t="shared" si="2"/>
        <v>9.4434850358461973E-3</v>
      </c>
      <c r="J21" s="10">
        <f>A21</f>
        <v>44044</v>
      </c>
      <c r="K21" s="12">
        <v>-0.14743448579608001</v>
      </c>
      <c r="L21" s="12">
        <v>-5.4276456418738669E-2</v>
      </c>
      <c r="M21" s="20">
        <f t="shared" si="3"/>
        <v>-9.3158029377341342E-2</v>
      </c>
    </row>
    <row r="22" spans="1:13" x14ac:dyDescent="0.25">
      <c r="A22" s="10">
        <f>Data!A22</f>
        <v>44075</v>
      </c>
      <c r="B22" s="11">
        <f>(Data!B21-Data!B22)/Data!B22</f>
        <v>0.10769608751545516</v>
      </c>
      <c r="C22" s="11">
        <f>(Data!C21-Data!C22)/Data!C22</f>
        <v>7.7818583755259376E-3</v>
      </c>
      <c r="D22" s="12">
        <f t="shared" si="0"/>
        <v>0</v>
      </c>
      <c r="E22" s="12">
        <f t="shared" si="1"/>
        <v>2.4949143250431582E-2</v>
      </c>
      <c r="F22" s="13">
        <f t="shared" si="2"/>
        <v>0</v>
      </c>
      <c r="J22" s="10">
        <f>A22</f>
        <v>44075</v>
      </c>
      <c r="K22" s="12">
        <v>0.10769608751545516</v>
      </c>
      <c r="L22" s="12">
        <v>7.7818583755259376E-3</v>
      </c>
      <c r="M22" s="20">
        <f t="shared" si="3"/>
        <v>9.9914229139929228E-2</v>
      </c>
    </row>
    <row r="23" spans="1:13" x14ac:dyDescent="0.25">
      <c r="A23" s="10">
        <f>Data!A23</f>
        <v>44105</v>
      </c>
      <c r="B23" s="11">
        <f>(Data!B22-Data!B23)/Data!B23</f>
        <v>8.898920057126837E-2</v>
      </c>
      <c r="C23" s="11">
        <f>(Data!C22-Data!C23)/Data!C23</f>
        <v>-1.5555620557521818E-2</v>
      </c>
      <c r="D23" s="12">
        <f t="shared" si="0"/>
        <v>0</v>
      </c>
      <c r="E23" s="12">
        <f t="shared" si="1"/>
        <v>1.9389473866709809E-2</v>
      </c>
      <c r="F23" s="13">
        <f t="shared" si="2"/>
        <v>0</v>
      </c>
      <c r="J23" s="10">
        <f>A23</f>
        <v>44105</v>
      </c>
      <c r="K23" s="12">
        <v>8.898920057126837E-2</v>
      </c>
      <c r="L23" s="12">
        <v>-1.5555620557521818E-2</v>
      </c>
      <c r="M23" s="20">
        <f t="shared" si="3"/>
        <v>0.10454482112879018</v>
      </c>
    </row>
    <row r="24" spans="1:13" x14ac:dyDescent="0.25">
      <c r="A24" s="10">
        <f>Data!A24</f>
        <v>44136</v>
      </c>
      <c r="B24" s="11">
        <f>(Data!B23-Data!B24)/Data!B24</f>
        <v>-0.18745955374661971</v>
      </c>
      <c r="C24" s="11">
        <f>(Data!C23-Data!C24)/Data!C24</f>
        <v>-3.6711853231482752E-2</v>
      </c>
      <c r="D24" s="12">
        <f t="shared" si="0"/>
        <v>1</v>
      </c>
      <c r="E24" s="12">
        <f t="shared" si="1"/>
        <v>1.8824570813708585E-2</v>
      </c>
      <c r="F24" s="13">
        <f t="shared" si="2"/>
        <v>1.8824570813708585E-2</v>
      </c>
      <c r="J24" s="10">
        <f>A24</f>
        <v>44136</v>
      </c>
      <c r="K24" s="12">
        <v>-0.18745955374661971</v>
      </c>
      <c r="L24" s="12">
        <v>-3.6711853231482752E-2</v>
      </c>
      <c r="M24" s="20">
        <f t="shared" si="3"/>
        <v>-0.15074770051513697</v>
      </c>
    </row>
    <row r="25" spans="1:13" ht="16.5" thickBot="1" x14ac:dyDescent="0.3">
      <c r="A25" s="10">
        <f>Data!A25</f>
        <v>44166</v>
      </c>
      <c r="B25" s="11">
        <f>(Data!B24-Data!B25)/Data!B25</f>
        <v>1.0358794137594576E-2</v>
      </c>
      <c r="C25" s="11">
        <f>(Data!C24-Data!C25)/Data!C25</f>
        <v>-3.9596136724659142E-2</v>
      </c>
      <c r="D25" s="12">
        <f t="shared" si="0"/>
        <v>0</v>
      </c>
      <c r="E25" s="12">
        <f t="shared" si="1"/>
        <v>3.6742612188961888E-3</v>
      </c>
      <c r="F25" s="13">
        <f t="shared" si="2"/>
        <v>0</v>
      </c>
      <c r="J25" s="10">
        <f>A25</f>
        <v>44166</v>
      </c>
      <c r="K25" s="12">
        <v>1.0358794137594576E-2</v>
      </c>
      <c r="L25" s="12">
        <v>-3.9596136724659142E-2</v>
      </c>
      <c r="M25" s="20">
        <f t="shared" si="3"/>
        <v>4.9954930862253721E-2</v>
      </c>
    </row>
    <row r="26" spans="1:13" x14ac:dyDescent="0.25">
      <c r="A26" s="27" t="s">
        <v>6</v>
      </c>
      <c r="B26" s="18">
        <f>+STDEV(B3:B25)</f>
        <v>0.10289850737429999</v>
      </c>
      <c r="C26" s="8"/>
      <c r="D26" s="8"/>
      <c r="E26" s="19" t="s">
        <v>3</v>
      </c>
      <c r="F26" s="9">
        <f>+SUM(F3:F25)/(SUM(D3:D25))</f>
        <v>1.3688665831037606E-2</v>
      </c>
      <c r="J26" s="27" t="s">
        <v>7</v>
      </c>
      <c r="K26" s="18">
        <f>AVERAGE(K3:K25)</f>
        <v>-5.0256890457204717E-2</v>
      </c>
      <c r="L26" s="18">
        <f>AVERAGE(L3:L25)</f>
        <v>-1.3525972173338705E-2</v>
      </c>
      <c r="M26" s="22">
        <f>AVERAGE(M3:M25)</f>
        <v>-3.6730918283866015E-2</v>
      </c>
    </row>
    <row r="27" spans="1:13" ht="16.5" thickBot="1" x14ac:dyDescent="0.3">
      <c r="A27" s="28" t="s">
        <v>7</v>
      </c>
      <c r="B27" s="14">
        <f>AVERAGE(B3:B25)</f>
        <v>-5.0256890457204717E-2</v>
      </c>
      <c r="C27" s="15"/>
      <c r="D27" s="15"/>
      <c r="E27" s="16" t="s">
        <v>4</v>
      </c>
      <c r="F27" s="17">
        <f>SQRT(F26)</f>
        <v>0.11699857191879569</v>
      </c>
      <c r="J27" s="28" t="s">
        <v>6</v>
      </c>
      <c r="K27" s="14">
        <f>+STDEV(K3:K25)</f>
        <v>0.10289850737429999</v>
      </c>
      <c r="L27" s="14">
        <f>+STDEV(L3:L25)</f>
        <v>5.9430640329977226E-2</v>
      </c>
      <c r="M27" s="21">
        <f>+STDEV(M3:M25)</f>
        <v>0.10962786283910038</v>
      </c>
    </row>
    <row r="28" spans="1:13" x14ac:dyDescent="0.25">
      <c r="A28" s="5"/>
    </row>
    <row r="29" spans="1:13" x14ac:dyDescent="0.25">
      <c r="A29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Tin Hang</cp:lastModifiedBy>
  <dcterms:created xsi:type="dcterms:W3CDTF">2017-02-05T21:42:34Z</dcterms:created>
  <dcterms:modified xsi:type="dcterms:W3CDTF">2021-05-07T02:20:59Z</dcterms:modified>
</cp:coreProperties>
</file>