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9010" windowHeight="12540" activeTab="1"/>
  </bookViews>
  <sheets>
    <sheet name="Data" sheetId="2" r:id="rId1"/>
    <sheet name="Result" sheetId="1" r:id="rId2"/>
  </sheets>
  <definedNames>
    <definedName name="_xlchart.0" hidden="1">Result!$B$9</definedName>
    <definedName name="_xlchart.1" hidden="1">Result!$H$13:$H$36</definedName>
    <definedName name="_xlchart.2" hidden="1">Result!$J$13:$J$36</definedName>
    <definedName name="_xlchart.3" hidden="1">Result!$J$9</definedName>
    <definedName name="_xlchart.4" hidden="1">Result!$P$13:$P$36</definedName>
    <definedName name="_xlchart.5" hidden="1">Result!$B$9</definedName>
    <definedName name="_xlchart.6" hidden="1">Result!$H$13:$H$36</definedName>
    <definedName name="_xlchart.7" hidden="1">Result!$J$13:$J$36</definedName>
    <definedName name="_xlchart.8" hidden="1">Result!$J$9</definedName>
    <definedName name="_xlchart.9" hidden="1">Result!$P$13:$P$36</definedName>
  </definedNames>
  <calcPr calcId="162913"/>
</workbook>
</file>

<file path=xl/calcChain.xml><?xml version="1.0" encoding="utf-8"?>
<calcChain xmlns="http://schemas.openxmlformats.org/spreadsheetml/2006/main">
  <c r="C14" i="1" l="1"/>
  <c r="C15" i="1"/>
  <c r="C16" i="1"/>
  <c r="K16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K30" i="1" s="1"/>
  <c r="C31" i="1"/>
  <c r="K31" i="1" s="1"/>
  <c r="C32" i="1"/>
  <c r="K32" i="1" s="1"/>
  <c r="C33" i="1"/>
  <c r="K33" i="1" s="1"/>
  <c r="C34" i="1"/>
  <c r="C35" i="1"/>
  <c r="C36" i="1"/>
  <c r="K36" i="1" s="1"/>
  <c r="C37" i="1"/>
  <c r="C38" i="1"/>
  <c r="C39" i="1"/>
  <c r="C40" i="1"/>
  <c r="K40" i="1" s="1"/>
  <c r="M40" i="1" s="1"/>
  <c r="C41" i="1"/>
  <c r="K41" i="1" s="1"/>
  <c r="M41" i="1" s="1"/>
  <c r="C42" i="1"/>
  <c r="K42" i="1" s="1"/>
  <c r="M42" i="1" s="1"/>
  <c r="C43" i="1"/>
  <c r="C44" i="1"/>
  <c r="C45" i="1"/>
  <c r="C46" i="1"/>
  <c r="C47" i="1"/>
  <c r="K47" i="1" s="1"/>
  <c r="M47" i="1" s="1"/>
  <c r="C48" i="1"/>
  <c r="K48" i="1" s="1"/>
  <c r="M48" i="1" s="1"/>
  <c r="C13" i="1"/>
  <c r="K13" i="1" s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J38" i="1" s="1"/>
  <c r="B39" i="1"/>
  <c r="B40" i="1"/>
  <c r="B41" i="1"/>
  <c r="B42" i="1"/>
  <c r="B43" i="1"/>
  <c r="J43" i="1" s="1"/>
  <c r="B44" i="1"/>
  <c r="J44" i="1" s="1"/>
  <c r="B45" i="1"/>
  <c r="B46" i="1"/>
  <c r="B47" i="1"/>
  <c r="B48" i="1"/>
  <c r="J48" i="1" s="1"/>
  <c r="B13" i="1"/>
  <c r="J37" i="1"/>
  <c r="K37" i="1"/>
  <c r="M37" i="1"/>
  <c r="K38" i="1"/>
  <c r="M38" i="1"/>
  <c r="J39" i="1"/>
  <c r="K39" i="1"/>
  <c r="M39" i="1"/>
  <c r="J40" i="1"/>
  <c r="J41" i="1"/>
  <c r="J42" i="1"/>
  <c r="K43" i="1"/>
  <c r="M43" i="1"/>
  <c r="K44" i="1"/>
  <c r="M44" i="1"/>
  <c r="J45" i="1"/>
  <c r="K45" i="1"/>
  <c r="M45" i="1"/>
  <c r="J46" i="1"/>
  <c r="K46" i="1"/>
  <c r="M46" i="1"/>
  <c r="J47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4" i="1"/>
  <c r="K35" i="1"/>
  <c r="D42" i="1" l="1"/>
  <c r="E42" i="1" s="1"/>
  <c r="F42" i="1" s="1"/>
  <c r="D41" i="1"/>
  <c r="E41" i="1" s="1"/>
  <c r="F41" i="1" s="1"/>
  <c r="D40" i="1"/>
  <c r="E40" i="1" s="1"/>
  <c r="F40" i="1" s="1"/>
  <c r="D45" i="1"/>
  <c r="E45" i="1" s="1"/>
  <c r="F45" i="1" s="1"/>
  <c r="D44" i="1"/>
  <c r="E44" i="1" s="1"/>
  <c r="F44" i="1" s="1"/>
  <c r="D39" i="1"/>
  <c r="E39" i="1" s="1"/>
  <c r="D48" i="1"/>
  <c r="E48" i="1" s="1"/>
  <c r="F48" i="1" s="1"/>
  <c r="D46" i="1"/>
  <c r="E46" i="1" s="1"/>
  <c r="F46" i="1" s="1"/>
  <c r="D38" i="1"/>
  <c r="E38" i="1" s="1"/>
  <c r="D43" i="1"/>
  <c r="E43" i="1" s="1"/>
  <c r="F43" i="1" s="1"/>
  <c r="D37" i="1"/>
  <c r="E37" i="1" s="1"/>
  <c r="D47" i="1"/>
  <c r="E47" i="1" s="1"/>
  <c r="F47" i="1" s="1"/>
  <c r="M36" i="1"/>
  <c r="J36" i="1"/>
  <c r="D36" i="1"/>
  <c r="E36" i="1" s="1"/>
  <c r="M35" i="1"/>
  <c r="J35" i="1"/>
  <c r="D35" i="1"/>
  <c r="E35" i="1" s="1"/>
  <c r="M34" i="1"/>
  <c r="J34" i="1"/>
  <c r="D34" i="1"/>
  <c r="E34" i="1" s="1"/>
  <c r="M33" i="1"/>
  <c r="J33" i="1"/>
  <c r="D33" i="1"/>
  <c r="E33" i="1" s="1"/>
  <c r="M32" i="1"/>
  <c r="J32" i="1"/>
  <c r="D32" i="1"/>
  <c r="E32" i="1" s="1"/>
  <c r="M31" i="1"/>
  <c r="J31" i="1"/>
  <c r="D31" i="1"/>
  <c r="E31" i="1" s="1"/>
  <c r="M30" i="1"/>
  <c r="J30" i="1"/>
  <c r="D30" i="1"/>
  <c r="E30" i="1" s="1"/>
  <c r="M29" i="1"/>
  <c r="J29" i="1"/>
  <c r="D29" i="1"/>
  <c r="E29" i="1" s="1"/>
  <c r="M28" i="1"/>
  <c r="J28" i="1"/>
  <c r="D28" i="1"/>
  <c r="E28" i="1" s="1"/>
  <c r="M27" i="1"/>
  <c r="J27" i="1"/>
  <c r="D27" i="1"/>
  <c r="E27" i="1" s="1"/>
  <c r="M26" i="1"/>
  <c r="J26" i="1"/>
  <c r="D26" i="1"/>
  <c r="E26" i="1" s="1"/>
  <c r="M25" i="1"/>
  <c r="J25" i="1"/>
  <c r="D25" i="1"/>
  <c r="E25" i="1" s="1"/>
  <c r="M24" i="1"/>
  <c r="J24" i="1"/>
  <c r="D24" i="1"/>
  <c r="E24" i="1" s="1"/>
  <c r="M23" i="1"/>
  <c r="J23" i="1"/>
  <c r="D23" i="1"/>
  <c r="E23" i="1" s="1"/>
  <c r="M22" i="1"/>
  <c r="J22" i="1"/>
  <c r="D22" i="1"/>
  <c r="E22" i="1" s="1"/>
  <c r="M21" i="1"/>
  <c r="J21" i="1"/>
  <c r="D21" i="1"/>
  <c r="E21" i="1" s="1"/>
  <c r="M20" i="1"/>
  <c r="J20" i="1"/>
  <c r="D20" i="1"/>
  <c r="E20" i="1" s="1"/>
  <c r="M19" i="1"/>
  <c r="J19" i="1"/>
  <c r="D19" i="1"/>
  <c r="E19" i="1" s="1"/>
  <c r="M18" i="1"/>
  <c r="J18" i="1"/>
  <c r="D18" i="1"/>
  <c r="E18" i="1" s="1"/>
  <c r="M17" i="1"/>
  <c r="J17" i="1"/>
  <c r="D17" i="1"/>
  <c r="E17" i="1" s="1"/>
  <c r="M16" i="1"/>
  <c r="J16" i="1"/>
  <c r="D16" i="1"/>
  <c r="E16" i="1" s="1"/>
  <c r="M15" i="1"/>
  <c r="J15" i="1"/>
  <c r="D15" i="1"/>
  <c r="E15" i="1" s="1"/>
  <c r="M14" i="1"/>
  <c r="J14" i="1"/>
  <c r="D14" i="1"/>
  <c r="E14" i="1" s="1"/>
  <c r="L13" i="1"/>
  <c r="M13" i="1" s="1"/>
  <c r="J13" i="1"/>
  <c r="D13" i="1"/>
  <c r="E13" i="1" s="1"/>
  <c r="P12" i="1"/>
  <c r="J12" i="1"/>
  <c r="P40" i="1" l="1"/>
  <c r="P47" i="1"/>
  <c r="P42" i="1"/>
  <c r="P37" i="1"/>
  <c r="P48" i="1"/>
  <c r="P45" i="1"/>
  <c r="L52" i="1"/>
  <c r="P38" i="1"/>
  <c r="P44" i="1"/>
  <c r="P43" i="1"/>
  <c r="P41" i="1"/>
  <c r="P39" i="1"/>
  <c r="P46" i="1"/>
  <c r="F37" i="1"/>
  <c r="F38" i="1"/>
  <c r="F39" i="1"/>
  <c r="D52" i="1"/>
  <c r="F17" i="1"/>
  <c r="F25" i="1"/>
  <c r="F29" i="1"/>
  <c r="F16" i="1"/>
  <c r="F20" i="1"/>
  <c r="F24" i="1"/>
  <c r="F28" i="1"/>
  <c r="F32" i="1"/>
  <c r="F36" i="1"/>
  <c r="F21" i="1"/>
  <c r="F33" i="1"/>
  <c r="G13" i="1"/>
  <c r="G14" i="1" s="1"/>
  <c r="H14" i="1" s="1"/>
  <c r="F13" i="1"/>
  <c r="H13" i="1"/>
  <c r="F15" i="1"/>
  <c r="F19" i="1"/>
  <c r="F23" i="1"/>
  <c r="F27" i="1"/>
  <c r="F31" i="1"/>
  <c r="F35" i="1"/>
  <c r="F14" i="1"/>
  <c r="F18" i="1"/>
  <c r="F22" i="1"/>
  <c r="F26" i="1"/>
  <c r="F30" i="1"/>
  <c r="F34" i="1"/>
  <c r="N13" i="1"/>
  <c r="P14" i="1"/>
  <c r="P16" i="1"/>
  <c r="P18" i="1"/>
  <c r="P20" i="1"/>
  <c r="P22" i="1"/>
  <c r="P24" i="1"/>
  <c r="P26" i="1"/>
  <c r="P28" i="1"/>
  <c r="P30" i="1"/>
  <c r="P32" i="1"/>
  <c r="P34" i="1"/>
  <c r="P36" i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P13" i="1"/>
  <c r="L53" i="1" s="1"/>
  <c r="P15" i="1"/>
  <c r="P17" i="1"/>
  <c r="P19" i="1"/>
  <c r="P21" i="1"/>
  <c r="P23" i="1"/>
  <c r="P25" i="1"/>
  <c r="P27" i="1"/>
  <c r="P29" i="1"/>
  <c r="P31" i="1"/>
  <c r="P33" i="1"/>
  <c r="P35" i="1"/>
  <c r="D53" i="1" l="1"/>
  <c r="D55" i="1" s="1"/>
  <c r="L55" i="1"/>
  <c r="G15" i="1"/>
  <c r="H15" i="1" l="1"/>
  <c r="G16" i="1"/>
  <c r="H16" i="1" l="1"/>
  <c r="G17" i="1"/>
  <c r="H17" i="1" l="1"/>
  <c r="G18" i="1"/>
  <c r="H18" i="1" l="1"/>
  <c r="G19" i="1"/>
  <c r="H19" i="1" l="1"/>
  <c r="G20" i="1"/>
  <c r="H20" i="1" l="1"/>
  <c r="G21" i="1"/>
  <c r="H21" i="1" l="1"/>
  <c r="G22" i="1"/>
  <c r="H22" i="1" l="1"/>
  <c r="G23" i="1"/>
  <c r="H23" i="1" l="1"/>
  <c r="G24" i="1"/>
  <c r="H24" i="1" l="1"/>
  <c r="G25" i="1"/>
  <c r="H25" i="1" l="1"/>
  <c r="G26" i="1"/>
  <c r="H26" i="1" l="1"/>
  <c r="G27" i="1"/>
  <c r="H27" i="1" l="1"/>
  <c r="G28" i="1"/>
  <c r="H28" i="1" l="1"/>
  <c r="G29" i="1"/>
  <c r="H29" i="1" l="1"/>
  <c r="G30" i="1"/>
  <c r="H30" i="1" l="1"/>
  <c r="G31" i="1"/>
  <c r="H31" i="1" l="1"/>
  <c r="G32" i="1"/>
  <c r="H32" i="1" l="1"/>
  <c r="G33" i="1"/>
  <c r="H33" i="1" l="1"/>
  <c r="G34" i="1"/>
  <c r="H34" i="1" l="1"/>
  <c r="G35" i="1"/>
  <c r="H35" i="1" l="1"/>
  <c r="G36" i="1"/>
  <c r="H36" i="1" l="1"/>
  <c r="G37" i="1"/>
  <c r="H37" i="1" l="1"/>
  <c r="G38" i="1"/>
  <c r="H38" i="1" l="1"/>
  <c r="G39" i="1"/>
  <c r="G40" i="1" l="1"/>
  <c r="H39" i="1"/>
  <c r="G41" i="1" l="1"/>
  <c r="H40" i="1"/>
  <c r="G42" i="1" l="1"/>
  <c r="H41" i="1"/>
  <c r="H42" i="1" l="1"/>
  <c r="G43" i="1"/>
  <c r="G44" i="1" l="1"/>
  <c r="H43" i="1"/>
  <c r="G45" i="1" l="1"/>
  <c r="H44" i="1"/>
  <c r="H45" i="1" l="1"/>
  <c r="G46" i="1"/>
  <c r="H46" i="1" l="1"/>
  <c r="G47" i="1"/>
  <c r="H47" i="1" l="1"/>
  <c r="G48" i="1"/>
  <c r="H48" i="1" s="1"/>
  <c r="N53" i="1" l="1"/>
  <c r="N54" i="1"/>
</calcChain>
</file>

<file path=xl/sharedStrings.xml><?xml version="1.0" encoding="utf-8"?>
<sst xmlns="http://schemas.openxmlformats.org/spreadsheetml/2006/main" count="32" uniqueCount="22">
  <si>
    <t>Investment</t>
  </si>
  <si>
    <t>Date</t>
  </si>
  <si>
    <t>Target periodical investment</t>
  </si>
  <si>
    <t># number of shares bought</t>
  </si>
  <si>
    <t>Actual periodic investment</t>
  </si>
  <si>
    <t>Total # shares owned</t>
  </si>
  <si>
    <t>Market value</t>
  </si>
  <si>
    <t># of shares</t>
  </si>
  <si>
    <t>USD invested</t>
  </si>
  <si>
    <t>Stock AMD</t>
  </si>
  <si>
    <t xml:space="preserve">Dollar Cost Averaging (DCA) vs Lump Sum Investing </t>
  </si>
  <si>
    <t>Total investment</t>
  </si>
  <si>
    <t>Open</t>
  </si>
  <si>
    <t>High</t>
  </si>
  <si>
    <t>Low</t>
  </si>
  <si>
    <t>Close</t>
  </si>
  <si>
    <t>Adj Close</t>
  </si>
  <si>
    <t>Volume</t>
  </si>
  <si>
    <t>Which is better investment?</t>
  </si>
  <si>
    <t>Lump Sum Investing</t>
  </si>
  <si>
    <t>Dollar Cost Averaging (DCA)</t>
  </si>
  <si>
    <t>Average Dollar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</si>
</sst>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$-409]#,##0.00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0" fillId="2" borderId="0" xfId="0" applyNumberFormat="1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4" fontId="0" fillId="0" borderId="0" xfId="0" applyNumberFormat="1"/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/>
    <xf numFmtId="0" fontId="0" fillId="2" borderId="0" xfId="0" applyFill="1" applyBorder="1"/>
    <xf numFmtId="14" fontId="0" fillId="2" borderId="0" xfId="0" applyNumberFormat="1" applyFill="1" applyBorder="1"/>
    <xf numFmtId="0" fontId="0" fillId="2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1" fillId="4" borderId="2" xfId="0" applyNumberFormat="1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164" fontId="8" fillId="2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0" fillId="2" borderId="0" xfId="1" applyNumberFormat="1" applyFont="1" applyFill="1" applyBorder="1"/>
    <xf numFmtId="168" fontId="0" fillId="2" borderId="1" xfId="1" applyNumberFormat="1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164" fontId="1" fillId="6" borderId="0" xfId="0" applyNumberFormat="1" applyFont="1" applyFill="1" applyAlignment="1">
      <alignment horizont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168" fontId="9" fillId="7" borderId="8" xfId="0" applyNumberFormat="1" applyFont="1" applyFill="1" applyBorder="1" applyAlignment="1">
      <alignment horizontal="center" vertical="center"/>
    </xf>
    <xf numFmtId="168" fontId="9" fillId="7" borderId="9" xfId="0" applyNumberFormat="1" applyFont="1" applyFill="1" applyBorder="1" applyAlignment="1">
      <alignment horizontal="center" vertical="center"/>
    </xf>
    <xf numFmtId="168" fontId="9" fillId="7" borderId="1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81400504548575E-2"/>
          <c:y val="3.3913763573430553E-2"/>
          <c:w val="0.88346940855694001"/>
          <c:h val="0.77936884254447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Result!$B$9</c:f>
              <c:strCache>
                <c:ptCount val="1"/>
                <c:pt idx="0">
                  <c:v>Dollar Cost Averaging (DCA)</c:v>
                </c:pt>
              </c:strCache>
            </c:strRef>
          </c:tx>
          <c:invertIfNegative val="0"/>
          <c:cat>
            <c:numRef>
              <c:f>Result!$J$13:$J$36</c:f>
              <c:numCache>
                <c:formatCode>m/d/yyyy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Result!$H$13:$H$36</c:f>
              <c:numCache>
                <c:formatCode>[$$-409]#,##0.00</c:formatCode>
                <c:ptCount val="24"/>
                <c:pt idx="0">
                  <c:v>195.28</c:v>
                </c:pt>
                <c:pt idx="1">
                  <c:v>376.48001599999998</c:v>
                </c:pt>
                <c:pt idx="2">
                  <c:v>612.48</c:v>
                </c:pt>
                <c:pt idx="3">
                  <c:v>856.52996900000005</c:v>
                </c:pt>
                <c:pt idx="4">
                  <c:v>1041.58</c:v>
                </c:pt>
                <c:pt idx="5">
                  <c:v>1336.2800439999999</c:v>
                </c:pt>
                <c:pt idx="6">
                  <c:v>1522.5000500000001</c:v>
                </c:pt>
                <c:pt idx="7">
                  <c:v>1761.2000560000001</c:v>
                </c:pt>
                <c:pt idx="8">
                  <c:v>1826.37</c:v>
                </c:pt>
                <c:pt idx="9">
                  <c:v>2341.17</c:v>
                </c:pt>
                <c:pt idx="10">
                  <c:v>2897.100148</c:v>
                </c:pt>
                <c:pt idx="11">
                  <c:v>3577.080078</c:v>
                </c:pt>
                <c:pt idx="12">
                  <c:v>3854</c:v>
                </c:pt>
                <c:pt idx="13">
                  <c:v>3911.2799999999997</c:v>
                </c:pt>
                <c:pt idx="14">
                  <c:v>4093.2</c:v>
                </c:pt>
                <c:pt idx="15">
                  <c:v>4872.2699069999999</c:v>
                </c:pt>
                <c:pt idx="16">
                  <c:v>5164.7999039999995</c:v>
                </c:pt>
                <c:pt idx="17">
                  <c:v>5208.3900989999993</c:v>
                </c:pt>
                <c:pt idx="18">
                  <c:v>7820.43</c:v>
                </c:pt>
                <c:pt idx="19">
                  <c:v>9354.4599999999991</c:v>
                </c:pt>
                <c:pt idx="20">
                  <c:v>8608.9497900000006</c:v>
                </c:pt>
                <c:pt idx="21">
                  <c:v>8056.0301070000005</c:v>
                </c:pt>
                <c:pt idx="22">
                  <c:v>10099.940436000001</c:v>
                </c:pt>
                <c:pt idx="23">
                  <c:v>10179.809889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F-45A4-85FE-E67768FC64F0}"/>
            </c:ext>
          </c:extLst>
        </c:ser>
        <c:ser>
          <c:idx val="1"/>
          <c:order val="1"/>
          <c:tx>
            <c:strRef>
              <c:f>Result!$J$9</c:f>
              <c:strCache>
                <c:ptCount val="1"/>
                <c:pt idx="0">
                  <c:v>Lump Sum Investing</c:v>
                </c:pt>
              </c:strCache>
            </c:strRef>
          </c:tx>
          <c:invertIfNegative val="0"/>
          <c:cat>
            <c:numRef>
              <c:f>Result!$J$13:$J$36</c:f>
              <c:numCache>
                <c:formatCode>m/d/yyyy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Result!$P$13:$P$36</c:f>
              <c:numCache>
                <c:formatCode>[$$-409]#,##0.00</c:formatCode>
                <c:ptCount val="24"/>
                <c:pt idx="0">
                  <c:v>4979.6400000000003</c:v>
                </c:pt>
                <c:pt idx="1">
                  <c:v>4800.1202039999998</c:v>
                </c:pt>
                <c:pt idx="2">
                  <c:v>5206.08</c:v>
                </c:pt>
                <c:pt idx="3">
                  <c:v>5636.5197960000005</c:v>
                </c:pt>
                <c:pt idx="4">
                  <c:v>5591.64</c:v>
                </c:pt>
                <c:pt idx="5">
                  <c:v>6195.4802039999995</c:v>
                </c:pt>
                <c:pt idx="6">
                  <c:v>6211.8002040000001</c:v>
                </c:pt>
                <c:pt idx="7">
                  <c:v>6415.8002040000001</c:v>
                </c:pt>
                <c:pt idx="8">
                  <c:v>5913.96</c:v>
                </c:pt>
                <c:pt idx="9">
                  <c:v>6921.72</c:v>
                </c:pt>
                <c:pt idx="10">
                  <c:v>7986.6004080000002</c:v>
                </c:pt>
                <c:pt idx="11">
                  <c:v>9355.4402039999986</c:v>
                </c:pt>
                <c:pt idx="12">
                  <c:v>9588</c:v>
                </c:pt>
                <c:pt idx="13">
                  <c:v>9277.92</c:v>
                </c:pt>
                <c:pt idx="14">
                  <c:v>9277.92</c:v>
                </c:pt>
                <c:pt idx="15">
                  <c:v>10687.559796000001</c:v>
                </c:pt>
                <c:pt idx="16">
                  <c:v>10975.199796000001</c:v>
                </c:pt>
                <c:pt idx="17">
                  <c:v>10732.440203999999</c:v>
                </c:pt>
                <c:pt idx="18">
                  <c:v>15795.720000000001</c:v>
                </c:pt>
                <c:pt idx="19">
                  <c:v>18527.28</c:v>
                </c:pt>
                <c:pt idx="20">
                  <c:v>16725.959591999999</c:v>
                </c:pt>
                <c:pt idx="21">
                  <c:v>15359.160204000002</c:v>
                </c:pt>
                <c:pt idx="22">
                  <c:v>18902.640815999999</c:v>
                </c:pt>
                <c:pt idx="23">
                  <c:v>18708.839796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F-45A4-85FE-E67768FC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62656"/>
        <c:axId val="168285696"/>
      </c:barChart>
      <c:dateAx>
        <c:axId val="168262656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txPr>
          <a:bodyPr/>
          <a:lstStyle/>
          <a:p>
            <a:pPr>
              <a:defRPr sz="1200" b="0"/>
            </a:pPr>
            <a:endParaRPr lang="en-US"/>
          </a:p>
        </c:txPr>
        <c:crossAx val="168285696"/>
        <c:crosses val="autoZero"/>
        <c:auto val="1"/>
        <c:lblOffset val="100"/>
        <c:baseTimeUnit val="months"/>
      </c:dateAx>
      <c:valAx>
        <c:axId val="168285696"/>
        <c:scaling>
          <c:orientation val="minMax"/>
          <c:max val="25000"/>
        </c:scaling>
        <c:delete val="0"/>
        <c:axPos val="l"/>
        <c:numFmt formatCode="[$$-409]#,##0.00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en-US"/>
          </a:p>
        </c:txPr>
        <c:crossAx val="16826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60600042895831"/>
          <c:y val="7.5177911035150258E-2"/>
          <c:w val="0.28180609045165589"/>
          <c:h val="0.14298207957935938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81400504548575E-2"/>
          <c:y val="3.3913763573430553E-2"/>
          <c:w val="0.88346940855694001"/>
          <c:h val="0.77936884254447747"/>
        </c:manualLayout>
      </c:layout>
      <c:lineChart>
        <c:grouping val="standard"/>
        <c:varyColors val="0"/>
        <c:ser>
          <c:idx val="0"/>
          <c:order val="0"/>
          <c:tx>
            <c:strRef>
              <c:f>Result!$B$9</c:f>
              <c:strCache>
                <c:ptCount val="1"/>
                <c:pt idx="0">
                  <c:v>Dollar Cost Averaging (DCA)</c:v>
                </c:pt>
              </c:strCache>
            </c:strRef>
          </c:tx>
          <c:marker>
            <c:symbol val="none"/>
          </c:marker>
          <c:cat>
            <c:numRef>
              <c:f>Result!$J$13:$J$36</c:f>
              <c:numCache>
                <c:formatCode>m/d/yyyy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Result!$H$13:$H$36</c:f>
              <c:numCache>
                <c:formatCode>[$$-409]#,##0.00</c:formatCode>
                <c:ptCount val="24"/>
                <c:pt idx="0">
                  <c:v>195.28</c:v>
                </c:pt>
                <c:pt idx="1">
                  <c:v>376.48001599999998</c:v>
                </c:pt>
                <c:pt idx="2">
                  <c:v>612.48</c:v>
                </c:pt>
                <c:pt idx="3">
                  <c:v>856.52996900000005</c:v>
                </c:pt>
                <c:pt idx="4">
                  <c:v>1041.58</c:v>
                </c:pt>
                <c:pt idx="5">
                  <c:v>1336.2800439999999</c:v>
                </c:pt>
                <c:pt idx="6">
                  <c:v>1522.5000500000001</c:v>
                </c:pt>
                <c:pt idx="7">
                  <c:v>1761.2000560000001</c:v>
                </c:pt>
                <c:pt idx="8">
                  <c:v>1826.37</c:v>
                </c:pt>
                <c:pt idx="9">
                  <c:v>2341.17</c:v>
                </c:pt>
                <c:pt idx="10">
                  <c:v>2897.100148</c:v>
                </c:pt>
                <c:pt idx="11">
                  <c:v>3577.080078</c:v>
                </c:pt>
                <c:pt idx="12">
                  <c:v>3854</c:v>
                </c:pt>
                <c:pt idx="13">
                  <c:v>3911.2799999999997</c:v>
                </c:pt>
                <c:pt idx="14">
                  <c:v>4093.2</c:v>
                </c:pt>
                <c:pt idx="15">
                  <c:v>4872.2699069999999</c:v>
                </c:pt>
                <c:pt idx="16">
                  <c:v>5164.7999039999995</c:v>
                </c:pt>
                <c:pt idx="17">
                  <c:v>5208.3900989999993</c:v>
                </c:pt>
                <c:pt idx="18">
                  <c:v>7820.43</c:v>
                </c:pt>
                <c:pt idx="19">
                  <c:v>9354.4599999999991</c:v>
                </c:pt>
                <c:pt idx="20">
                  <c:v>8608.9497900000006</c:v>
                </c:pt>
                <c:pt idx="21">
                  <c:v>8056.0301070000005</c:v>
                </c:pt>
                <c:pt idx="22">
                  <c:v>10099.940436000001</c:v>
                </c:pt>
                <c:pt idx="23">
                  <c:v>10179.809889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B-403E-80E3-73B6AAB4E796}"/>
            </c:ext>
          </c:extLst>
        </c:ser>
        <c:ser>
          <c:idx val="1"/>
          <c:order val="1"/>
          <c:tx>
            <c:strRef>
              <c:f>Result!$J$9</c:f>
              <c:strCache>
                <c:ptCount val="1"/>
                <c:pt idx="0">
                  <c:v>Lump Sum Investing</c:v>
                </c:pt>
              </c:strCache>
            </c:strRef>
          </c:tx>
          <c:marker>
            <c:symbol val="none"/>
          </c:marker>
          <c:cat>
            <c:numRef>
              <c:f>Result!$J$13:$J$36</c:f>
              <c:numCache>
                <c:formatCode>m/d/yyyy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Result!$P$13:$P$36</c:f>
              <c:numCache>
                <c:formatCode>[$$-409]#,##0.00</c:formatCode>
                <c:ptCount val="24"/>
                <c:pt idx="0">
                  <c:v>4979.6400000000003</c:v>
                </c:pt>
                <c:pt idx="1">
                  <c:v>4800.1202039999998</c:v>
                </c:pt>
                <c:pt idx="2">
                  <c:v>5206.08</c:v>
                </c:pt>
                <c:pt idx="3">
                  <c:v>5636.5197960000005</c:v>
                </c:pt>
                <c:pt idx="4">
                  <c:v>5591.64</c:v>
                </c:pt>
                <c:pt idx="5">
                  <c:v>6195.4802039999995</c:v>
                </c:pt>
                <c:pt idx="6">
                  <c:v>6211.8002040000001</c:v>
                </c:pt>
                <c:pt idx="7">
                  <c:v>6415.8002040000001</c:v>
                </c:pt>
                <c:pt idx="8">
                  <c:v>5913.96</c:v>
                </c:pt>
                <c:pt idx="9">
                  <c:v>6921.72</c:v>
                </c:pt>
                <c:pt idx="10">
                  <c:v>7986.6004080000002</c:v>
                </c:pt>
                <c:pt idx="11">
                  <c:v>9355.4402039999986</c:v>
                </c:pt>
                <c:pt idx="12">
                  <c:v>9588</c:v>
                </c:pt>
                <c:pt idx="13">
                  <c:v>9277.92</c:v>
                </c:pt>
                <c:pt idx="14">
                  <c:v>9277.92</c:v>
                </c:pt>
                <c:pt idx="15">
                  <c:v>10687.559796000001</c:v>
                </c:pt>
                <c:pt idx="16">
                  <c:v>10975.199796000001</c:v>
                </c:pt>
                <c:pt idx="17">
                  <c:v>10732.440203999999</c:v>
                </c:pt>
                <c:pt idx="18">
                  <c:v>15795.720000000001</c:v>
                </c:pt>
                <c:pt idx="19">
                  <c:v>18527.28</c:v>
                </c:pt>
                <c:pt idx="20">
                  <c:v>16725.959591999999</c:v>
                </c:pt>
                <c:pt idx="21">
                  <c:v>15359.160204000002</c:v>
                </c:pt>
                <c:pt idx="22">
                  <c:v>18902.640815999999</c:v>
                </c:pt>
                <c:pt idx="23">
                  <c:v>18708.839796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B-403E-80E3-73B6AAB4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62656"/>
        <c:axId val="168285696"/>
      </c:lineChart>
      <c:dateAx>
        <c:axId val="168262656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txPr>
          <a:bodyPr/>
          <a:lstStyle/>
          <a:p>
            <a:pPr>
              <a:defRPr sz="1200" b="0"/>
            </a:pPr>
            <a:endParaRPr lang="en-US"/>
          </a:p>
        </c:txPr>
        <c:crossAx val="168285696"/>
        <c:crosses val="autoZero"/>
        <c:auto val="1"/>
        <c:lblOffset val="100"/>
        <c:baseTimeUnit val="months"/>
      </c:dateAx>
      <c:valAx>
        <c:axId val="168285696"/>
        <c:scaling>
          <c:orientation val="minMax"/>
          <c:max val="25000"/>
        </c:scaling>
        <c:delete val="0"/>
        <c:axPos val="l"/>
        <c:numFmt formatCode="[$$-409]#,##0.00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en-US"/>
          </a:p>
        </c:txPr>
        <c:crossAx val="16826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156391208146369"/>
          <c:y val="7.5177911035150258E-2"/>
          <c:w val="0.29343656754909775"/>
          <c:h val="0.14298207957935938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83</xdr:row>
      <xdr:rowOff>109536</xdr:rowOff>
    </xdr:from>
    <xdr:to>
      <xdr:col>11</xdr:col>
      <xdr:colOff>695325</xdr:colOff>
      <xdr:row>107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57</xdr:row>
      <xdr:rowOff>180975</xdr:rowOff>
    </xdr:from>
    <xdr:to>
      <xdr:col>11</xdr:col>
      <xdr:colOff>619126</xdr:colOff>
      <xdr:row>81</xdr:row>
      <xdr:rowOff>109539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J28" sqref="J27:J28"/>
    </sheetView>
  </sheetViews>
  <sheetFormatPr defaultRowHeight="15" x14ac:dyDescent="0.25"/>
  <cols>
    <col min="1" max="1" width="12.140625" customWidth="1"/>
  </cols>
  <sheetData>
    <row r="1" spans="1:7" x14ac:dyDescent="0.25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s="27">
        <v>43466</v>
      </c>
      <c r="B2">
        <v>18.010000000000002</v>
      </c>
      <c r="C2">
        <v>25.139999</v>
      </c>
      <c r="D2">
        <v>16.940000999999999</v>
      </c>
      <c r="E2">
        <v>24.41</v>
      </c>
      <c r="F2">
        <v>24.41</v>
      </c>
      <c r="G2">
        <v>2311913200</v>
      </c>
    </row>
    <row r="3" spans="1:7" x14ac:dyDescent="0.25">
      <c r="A3" s="27">
        <v>43497</v>
      </c>
      <c r="B3">
        <v>24.610001</v>
      </c>
      <c r="C3">
        <v>25.52</v>
      </c>
      <c r="D3">
        <v>22.27</v>
      </c>
      <c r="E3">
        <v>23.530000999999999</v>
      </c>
      <c r="F3">
        <v>23.530000999999999</v>
      </c>
      <c r="G3">
        <v>1301360800</v>
      </c>
    </row>
    <row r="4" spans="1:7" x14ac:dyDescent="0.25">
      <c r="A4" s="27">
        <v>43525</v>
      </c>
      <c r="B4">
        <v>23.969999000000001</v>
      </c>
      <c r="C4">
        <v>28.110001</v>
      </c>
      <c r="D4">
        <v>21.040001</v>
      </c>
      <c r="E4">
        <v>25.52</v>
      </c>
      <c r="F4">
        <v>25.52</v>
      </c>
      <c r="G4">
        <v>1499160400</v>
      </c>
    </row>
    <row r="5" spans="1:7" x14ac:dyDescent="0.25">
      <c r="A5" s="27">
        <v>43556</v>
      </c>
      <c r="B5">
        <v>26.42</v>
      </c>
      <c r="C5">
        <v>29.950001</v>
      </c>
      <c r="D5">
        <v>25.83</v>
      </c>
      <c r="E5">
        <v>27.629999000000002</v>
      </c>
      <c r="F5">
        <v>27.629999000000002</v>
      </c>
      <c r="G5">
        <v>1275793800</v>
      </c>
    </row>
    <row r="6" spans="1:7" x14ac:dyDescent="0.25">
      <c r="A6" s="27">
        <v>43586</v>
      </c>
      <c r="B6">
        <v>28.950001</v>
      </c>
      <c r="C6">
        <v>29.67</v>
      </c>
      <c r="D6">
        <v>26.030000999999999</v>
      </c>
      <c r="E6">
        <v>27.41</v>
      </c>
      <c r="F6">
        <v>27.41</v>
      </c>
      <c r="G6">
        <v>1675142900</v>
      </c>
    </row>
    <row r="7" spans="1:7" x14ac:dyDescent="0.25">
      <c r="A7" s="27">
        <v>43617</v>
      </c>
      <c r="B7">
        <v>28.75</v>
      </c>
      <c r="C7">
        <v>34.299999</v>
      </c>
      <c r="D7">
        <v>27.290001</v>
      </c>
      <c r="E7">
        <v>30.370000999999998</v>
      </c>
      <c r="F7">
        <v>30.370000999999998</v>
      </c>
      <c r="G7">
        <v>1578411200</v>
      </c>
    </row>
    <row r="8" spans="1:7" x14ac:dyDescent="0.25">
      <c r="A8" s="27">
        <v>43647</v>
      </c>
      <c r="B8">
        <v>31.790001</v>
      </c>
      <c r="C8">
        <v>34.860000999999997</v>
      </c>
      <c r="D8">
        <v>30.1</v>
      </c>
      <c r="E8">
        <v>30.450001</v>
      </c>
      <c r="F8">
        <v>30.450001</v>
      </c>
      <c r="G8">
        <v>1155469400</v>
      </c>
    </row>
    <row r="9" spans="1:7" x14ac:dyDescent="0.25">
      <c r="A9" s="27">
        <v>43678</v>
      </c>
      <c r="B9">
        <v>30.5</v>
      </c>
      <c r="C9">
        <v>35.549999</v>
      </c>
      <c r="D9">
        <v>27.65</v>
      </c>
      <c r="E9">
        <v>31.450001</v>
      </c>
      <c r="F9">
        <v>31.450001</v>
      </c>
      <c r="G9">
        <v>1645871800</v>
      </c>
    </row>
    <row r="10" spans="1:7" x14ac:dyDescent="0.25">
      <c r="A10" s="27">
        <v>43709</v>
      </c>
      <c r="B10">
        <v>30.83</v>
      </c>
      <c r="C10">
        <v>32.049999</v>
      </c>
      <c r="D10">
        <v>28.35</v>
      </c>
      <c r="E10">
        <v>28.99</v>
      </c>
      <c r="F10">
        <v>28.99</v>
      </c>
      <c r="G10">
        <v>1012749700</v>
      </c>
    </row>
    <row r="11" spans="1:7" x14ac:dyDescent="0.25">
      <c r="A11" s="27">
        <v>43739</v>
      </c>
      <c r="B11">
        <v>29.049999</v>
      </c>
      <c r="C11">
        <v>34.340000000000003</v>
      </c>
      <c r="D11">
        <v>27.43</v>
      </c>
      <c r="E11">
        <v>33.93</v>
      </c>
      <c r="F11">
        <v>33.93</v>
      </c>
      <c r="G11">
        <v>1067281800</v>
      </c>
    </row>
    <row r="12" spans="1:7" x14ac:dyDescent="0.25">
      <c r="A12" s="27">
        <v>43770</v>
      </c>
      <c r="B12">
        <v>34.369999</v>
      </c>
      <c r="C12">
        <v>41.790000999999997</v>
      </c>
      <c r="D12">
        <v>34.099997999999999</v>
      </c>
      <c r="E12">
        <v>39.150002000000001</v>
      </c>
      <c r="F12">
        <v>39.150002000000001</v>
      </c>
      <c r="G12">
        <v>1202279900</v>
      </c>
    </row>
    <row r="13" spans="1:7" x14ac:dyDescent="0.25">
      <c r="A13" s="27">
        <v>43800</v>
      </c>
      <c r="B13">
        <v>39.32</v>
      </c>
      <c r="C13">
        <v>47.310001</v>
      </c>
      <c r="D13">
        <v>37.150002000000001</v>
      </c>
      <c r="E13">
        <v>45.860000999999997</v>
      </c>
      <c r="F13">
        <v>45.860000999999997</v>
      </c>
      <c r="G13">
        <v>982440800</v>
      </c>
    </row>
    <row r="14" spans="1:7" x14ac:dyDescent="0.25">
      <c r="A14" s="27">
        <v>43831</v>
      </c>
      <c r="B14">
        <v>46.860000999999997</v>
      </c>
      <c r="C14">
        <v>52.810001</v>
      </c>
      <c r="D14">
        <v>46.099997999999999</v>
      </c>
      <c r="E14">
        <v>47</v>
      </c>
      <c r="F14">
        <v>47</v>
      </c>
      <c r="G14">
        <v>1227882000</v>
      </c>
    </row>
    <row r="15" spans="1:7" x14ac:dyDescent="0.25">
      <c r="A15" s="27">
        <v>43862</v>
      </c>
      <c r="B15">
        <v>46.400002000000001</v>
      </c>
      <c r="C15">
        <v>59.27</v>
      </c>
      <c r="D15">
        <v>41.040000999999997</v>
      </c>
      <c r="E15">
        <v>45.48</v>
      </c>
      <c r="F15">
        <v>45.48</v>
      </c>
      <c r="G15">
        <v>1283146900</v>
      </c>
    </row>
    <row r="16" spans="1:7" x14ac:dyDescent="0.25">
      <c r="A16" s="27">
        <v>43891</v>
      </c>
      <c r="B16">
        <v>47.419998</v>
      </c>
      <c r="C16">
        <v>50.200001</v>
      </c>
      <c r="D16">
        <v>36.75</v>
      </c>
      <c r="E16">
        <v>45.48</v>
      </c>
      <c r="F16">
        <v>45.48</v>
      </c>
      <c r="G16">
        <v>2095887300</v>
      </c>
    </row>
    <row r="17" spans="1:7" x14ac:dyDescent="0.25">
      <c r="A17" s="27">
        <v>43922</v>
      </c>
      <c r="B17">
        <v>44.18</v>
      </c>
      <c r="C17">
        <v>58.630001</v>
      </c>
      <c r="D17">
        <v>41.700001</v>
      </c>
      <c r="E17">
        <v>52.389999000000003</v>
      </c>
      <c r="F17">
        <v>52.389999000000003</v>
      </c>
      <c r="G17">
        <v>1714615700</v>
      </c>
    </row>
    <row r="18" spans="1:7" x14ac:dyDescent="0.25">
      <c r="A18" s="27">
        <v>43952</v>
      </c>
      <c r="B18">
        <v>51.07</v>
      </c>
      <c r="C18">
        <v>56.98</v>
      </c>
      <c r="D18">
        <v>49.09</v>
      </c>
      <c r="E18">
        <v>53.799999</v>
      </c>
      <c r="F18">
        <v>53.799999</v>
      </c>
      <c r="G18">
        <v>1192698100</v>
      </c>
    </row>
    <row r="19" spans="1:7" x14ac:dyDescent="0.25">
      <c r="A19" s="27">
        <v>43983</v>
      </c>
      <c r="B19">
        <v>53.310001</v>
      </c>
      <c r="C19">
        <v>59</v>
      </c>
      <c r="D19">
        <v>48.419998</v>
      </c>
      <c r="E19">
        <v>52.610000999999997</v>
      </c>
      <c r="F19">
        <v>52.610000999999997</v>
      </c>
      <c r="G19">
        <v>1174606200</v>
      </c>
    </row>
    <row r="20" spans="1:7" x14ac:dyDescent="0.25">
      <c r="A20" s="27">
        <v>44013</v>
      </c>
      <c r="B20">
        <v>52.630001</v>
      </c>
      <c r="C20">
        <v>78.959998999999996</v>
      </c>
      <c r="D20">
        <v>51.599997999999999</v>
      </c>
      <c r="E20">
        <v>77.430000000000007</v>
      </c>
      <c r="F20">
        <v>77.430000000000007</v>
      </c>
      <c r="G20">
        <v>1563684800</v>
      </c>
    </row>
    <row r="21" spans="1:7" x14ac:dyDescent="0.25">
      <c r="A21" s="27">
        <v>44044</v>
      </c>
      <c r="B21">
        <v>78.190002000000007</v>
      </c>
      <c r="C21">
        <v>92.639999000000003</v>
      </c>
      <c r="D21">
        <v>76.099997999999999</v>
      </c>
      <c r="E21">
        <v>90.82</v>
      </c>
      <c r="F21">
        <v>90.82</v>
      </c>
      <c r="G21">
        <v>1220335300</v>
      </c>
    </row>
    <row r="22" spans="1:7" x14ac:dyDescent="0.25">
      <c r="A22" s="27">
        <v>44075</v>
      </c>
      <c r="B22">
        <v>91.919998000000007</v>
      </c>
      <c r="C22">
        <v>94.279999000000004</v>
      </c>
      <c r="D22">
        <v>73.849997999999999</v>
      </c>
      <c r="E22">
        <v>81.989998</v>
      </c>
      <c r="F22">
        <v>81.989998</v>
      </c>
      <c r="G22">
        <v>1168263000</v>
      </c>
    </row>
    <row r="23" spans="1:7" x14ac:dyDescent="0.25">
      <c r="A23" s="27">
        <v>44105</v>
      </c>
      <c r="B23">
        <v>83.059997999999993</v>
      </c>
      <c r="C23">
        <v>88.720000999999996</v>
      </c>
      <c r="D23">
        <v>74.230002999999996</v>
      </c>
      <c r="E23">
        <v>75.290001000000004</v>
      </c>
      <c r="F23">
        <v>75.290001000000004</v>
      </c>
      <c r="G23">
        <v>1181118000</v>
      </c>
    </row>
    <row r="24" spans="1:7" x14ac:dyDescent="0.25">
      <c r="A24" s="27">
        <v>44136</v>
      </c>
      <c r="B24">
        <v>75.849997999999999</v>
      </c>
      <c r="C24">
        <v>92.739998</v>
      </c>
      <c r="D24">
        <v>73.760002</v>
      </c>
      <c r="E24">
        <v>92.660004000000001</v>
      </c>
      <c r="F24">
        <v>92.660004000000001</v>
      </c>
      <c r="G24">
        <v>907041400</v>
      </c>
    </row>
    <row r="25" spans="1:7" x14ac:dyDescent="0.25">
      <c r="A25" s="27">
        <v>44166</v>
      </c>
      <c r="B25">
        <v>92.25</v>
      </c>
      <c r="C25">
        <v>97.980002999999996</v>
      </c>
      <c r="D25">
        <v>89.029999000000004</v>
      </c>
      <c r="E25">
        <v>91.709998999999996</v>
      </c>
      <c r="F25">
        <v>91.709998999999996</v>
      </c>
      <c r="G25">
        <v>848701400</v>
      </c>
    </row>
    <row r="26" spans="1:7" x14ac:dyDescent="0.25">
      <c r="A26" s="27">
        <v>44197</v>
      </c>
      <c r="B26">
        <v>92.110000999999997</v>
      </c>
      <c r="C26">
        <v>99.230002999999996</v>
      </c>
      <c r="D26">
        <v>85.019997000000004</v>
      </c>
      <c r="E26">
        <v>85.639999000000003</v>
      </c>
      <c r="F26">
        <v>85.639999000000003</v>
      </c>
      <c r="G26">
        <v>997848700</v>
      </c>
    </row>
    <row r="27" spans="1:7" x14ac:dyDescent="0.25">
      <c r="A27" s="27">
        <v>44228</v>
      </c>
      <c r="B27">
        <v>86.830001999999993</v>
      </c>
      <c r="C27">
        <v>94.220000999999996</v>
      </c>
      <c r="D27">
        <v>79.360000999999997</v>
      </c>
      <c r="E27">
        <v>84.510002</v>
      </c>
      <c r="F27">
        <v>84.510002</v>
      </c>
      <c r="G27">
        <v>734954400</v>
      </c>
    </row>
    <row r="28" spans="1:7" x14ac:dyDescent="0.25">
      <c r="A28" s="27">
        <v>44256</v>
      </c>
      <c r="B28">
        <v>85.370002999999997</v>
      </c>
      <c r="C28">
        <v>86.949996999999996</v>
      </c>
      <c r="D28">
        <v>73.860000999999997</v>
      </c>
      <c r="E28">
        <v>78.5</v>
      </c>
      <c r="F28">
        <v>78.5</v>
      </c>
      <c r="G28">
        <v>1008228800</v>
      </c>
    </row>
    <row r="29" spans="1:7" x14ac:dyDescent="0.25">
      <c r="A29" s="27">
        <v>44287</v>
      </c>
      <c r="B29">
        <v>80.160004000000001</v>
      </c>
      <c r="C29">
        <v>89.199996999999996</v>
      </c>
      <c r="D29">
        <v>77.940002000000007</v>
      </c>
      <c r="E29">
        <v>81.620002999999997</v>
      </c>
      <c r="F29">
        <v>81.620002999999997</v>
      </c>
      <c r="G29">
        <v>986273800</v>
      </c>
    </row>
    <row r="30" spans="1:7" x14ac:dyDescent="0.25">
      <c r="A30" s="27">
        <v>44317</v>
      </c>
      <c r="B30">
        <v>81.970000999999996</v>
      </c>
      <c r="C30">
        <v>82</v>
      </c>
      <c r="D30">
        <v>72.5</v>
      </c>
      <c r="E30">
        <v>80.080001999999993</v>
      </c>
      <c r="F30">
        <v>80.080001999999993</v>
      </c>
      <c r="G30">
        <v>892921300</v>
      </c>
    </row>
    <row r="31" spans="1:7" x14ac:dyDescent="0.25">
      <c r="A31" s="27">
        <v>44348</v>
      </c>
      <c r="B31">
        <v>81.010002</v>
      </c>
      <c r="C31">
        <v>94.339995999999999</v>
      </c>
      <c r="D31">
        <v>78.959998999999996</v>
      </c>
      <c r="E31">
        <v>93.93</v>
      </c>
      <c r="F31">
        <v>93.93</v>
      </c>
      <c r="G31">
        <v>812057600</v>
      </c>
    </row>
    <row r="32" spans="1:7" x14ac:dyDescent="0.25">
      <c r="A32" s="27">
        <v>44378</v>
      </c>
      <c r="B32">
        <v>94.040001000000004</v>
      </c>
      <c r="C32">
        <v>106.970001</v>
      </c>
      <c r="D32">
        <v>84.239998</v>
      </c>
      <c r="E32">
        <v>106.19000200000001</v>
      </c>
      <c r="F32">
        <v>106.19000200000001</v>
      </c>
      <c r="G32">
        <v>1138122300</v>
      </c>
    </row>
    <row r="33" spans="1:7" x14ac:dyDescent="0.25">
      <c r="A33" s="27">
        <v>44409</v>
      </c>
      <c r="B33">
        <v>105.93</v>
      </c>
      <c r="C33">
        <v>122.489998</v>
      </c>
      <c r="D33">
        <v>101.980003</v>
      </c>
      <c r="E33">
        <v>110.720001</v>
      </c>
      <c r="F33">
        <v>110.720001</v>
      </c>
      <c r="G33">
        <v>1998033700</v>
      </c>
    </row>
    <row r="34" spans="1:7" x14ac:dyDescent="0.25">
      <c r="A34" s="27">
        <v>44440</v>
      </c>
      <c r="B34">
        <v>111.300003</v>
      </c>
      <c r="C34">
        <v>111.849998</v>
      </c>
      <c r="D34">
        <v>99.510002</v>
      </c>
      <c r="E34">
        <v>102.900002</v>
      </c>
      <c r="F34">
        <v>102.900002</v>
      </c>
      <c r="G34">
        <v>867013100</v>
      </c>
    </row>
    <row r="35" spans="1:7" x14ac:dyDescent="0.25">
      <c r="A35" s="27">
        <v>44470</v>
      </c>
      <c r="B35">
        <v>102.599998</v>
      </c>
      <c r="C35">
        <v>128.08000200000001</v>
      </c>
      <c r="D35">
        <v>99.82</v>
      </c>
      <c r="E35">
        <v>120.230003</v>
      </c>
      <c r="F35">
        <v>120.230003</v>
      </c>
      <c r="G35">
        <v>930142400</v>
      </c>
    </row>
    <row r="36" spans="1:7" x14ac:dyDescent="0.25">
      <c r="A36" s="27">
        <v>44501</v>
      </c>
      <c r="B36">
        <v>119.449997</v>
      </c>
      <c r="C36">
        <v>164.46000699999999</v>
      </c>
      <c r="D36">
        <v>118.129997</v>
      </c>
      <c r="E36">
        <v>158.36999499999999</v>
      </c>
      <c r="F36">
        <v>158.36999499999999</v>
      </c>
      <c r="G36">
        <v>1373528900</v>
      </c>
    </row>
    <row r="37" spans="1:7" x14ac:dyDescent="0.25">
      <c r="A37" s="27">
        <v>44531</v>
      </c>
      <c r="B37">
        <v>160.36999499999999</v>
      </c>
      <c r="C37">
        <v>160.88000500000001</v>
      </c>
      <c r="D37">
        <v>130.60000600000001</v>
      </c>
      <c r="E37">
        <v>143.89999399999999</v>
      </c>
      <c r="F37">
        <v>143.89999399999999</v>
      </c>
      <c r="G37">
        <v>1175404300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tabSelected="1" topLeftCell="A37" workbookViewId="0">
      <selection activeCell="R20" sqref="R20"/>
    </sheetView>
  </sheetViews>
  <sheetFormatPr defaultRowHeight="15" x14ac:dyDescent="0.25"/>
  <cols>
    <col min="1" max="1" width="9.140625" style="1"/>
    <col min="2" max="2" width="13" style="1" customWidth="1"/>
    <col min="3" max="3" width="17.85546875" style="1" bestFit="1" customWidth="1"/>
    <col min="4" max="4" width="20.7109375" style="1" bestFit="1" customWidth="1"/>
    <col min="5" max="5" width="14" style="1" customWidth="1"/>
    <col min="6" max="6" width="15.5703125" style="1" customWidth="1"/>
    <col min="7" max="7" width="13" style="1" customWidth="1"/>
    <col min="8" max="8" width="11.140625" style="1" bestFit="1" customWidth="1"/>
    <col min="9" max="9" width="9.140625" style="1"/>
    <col min="10" max="10" width="10.7109375" style="1" bestFit="1" customWidth="1"/>
    <col min="11" max="11" width="18.28515625" style="1" customWidth="1"/>
    <col min="12" max="12" width="16" style="1" bestFit="1" customWidth="1"/>
    <col min="13" max="13" width="13.140625" style="1" customWidth="1"/>
    <col min="14" max="14" width="14.85546875" style="1" customWidth="1"/>
    <col min="15" max="15" width="13.140625" style="1" bestFit="1" customWidth="1"/>
    <col min="16" max="16" width="11.140625" style="1" bestFit="1" customWidth="1"/>
    <col min="17" max="16384" width="9.140625" style="1"/>
  </cols>
  <sheetData>
    <row r="1" spans="2:16" ht="15.75" thickBot="1" x14ac:dyDescent="0.3"/>
    <row r="2" spans="2:16" x14ac:dyDescent="0.25">
      <c r="B2" s="18" t="s">
        <v>10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2:16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3"/>
    </row>
    <row r="4" spans="2:16" x14ac:dyDescent="0.25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2:16" ht="15.75" thickBot="1" x14ac:dyDescent="0.3"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/>
    </row>
    <row r="7" spans="2:16" x14ac:dyDescent="0.25">
      <c r="B7" s="2" t="s">
        <v>0</v>
      </c>
      <c r="C7" s="46">
        <v>5000</v>
      </c>
    </row>
    <row r="9" spans="2:16" ht="15" customHeight="1" x14ac:dyDescent="0.25">
      <c r="B9" s="17" t="s">
        <v>20</v>
      </c>
      <c r="C9" s="17"/>
      <c r="D9" s="17"/>
      <c r="E9" s="17"/>
      <c r="F9" s="17"/>
      <c r="G9" s="17"/>
      <c r="H9" s="17"/>
      <c r="J9" s="45" t="s">
        <v>19</v>
      </c>
      <c r="K9" s="45"/>
      <c r="L9" s="45"/>
      <c r="M9" s="45"/>
      <c r="N9" s="45"/>
      <c r="O9" s="45"/>
      <c r="P9" s="45"/>
    </row>
    <row r="10" spans="2:16" ht="15" customHeight="1" x14ac:dyDescent="0.25">
      <c r="B10" s="17"/>
      <c r="C10" s="17"/>
      <c r="D10" s="17"/>
      <c r="E10" s="17"/>
      <c r="F10" s="17"/>
      <c r="G10" s="17"/>
      <c r="H10" s="17"/>
      <c r="J10" s="45"/>
      <c r="K10" s="45"/>
      <c r="L10" s="45"/>
      <c r="M10" s="45"/>
      <c r="N10" s="45"/>
      <c r="O10" s="45"/>
      <c r="P10" s="45"/>
    </row>
    <row r="12" spans="2:16" ht="45" x14ac:dyDescent="0.25">
      <c r="B12" s="3" t="s">
        <v>1</v>
      </c>
      <c r="C12" s="4" t="s">
        <v>9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34"/>
      <c r="J12" s="3" t="str">
        <f>B12</f>
        <v>Date</v>
      </c>
      <c r="K12" s="4" t="s">
        <v>9</v>
      </c>
      <c r="L12" s="4" t="s">
        <v>2</v>
      </c>
      <c r="M12" s="4" t="s">
        <v>3</v>
      </c>
      <c r="N12" s="4" t="s">
        <v>4</v>
      </c>
      <c r="O12" s="4" t="s">
        <v>5</v>
      </c>
      <c r="P12" s="4" t="str">
        <f>H12</f>
        <v>Market value</v>
      </c>
    </row>
    <row r="13" spans="2:16" x14ac:dyDescent="0.25">
      <c r="B13" s="32">
        <f>Data!A2</f>
        <v>43466</v>
      </c>
      <c r="C13" s="40">
        <f>Data!F2</f>
        <v>24.41</v>
      </c>
      <c r="D13" s="6">
        <f t="shared" ref="D13:D48" si="0">$C$7/COUNT($B$13:$B$36)</f>
        <v>208.33333333333334</v>
      </c>
      <c r="E13" s="7">
        <f>ROUNDDOWN(D13/C13,0)</f>
        <v>8</v>
      </c>
      <c r="F13" s="6">
        <f>E13*C13</f>
        <v>195.28</v>
      </c>
      <c r="G13" s="7">
        <f>E13</f>
        <v>8</v>
      </c>
      <c r="H13" s="8">
        <f>E13*C13</f>
        <v>195.28</v>
      </c>
      <c r="J13" s="5">
        <f t="shared" ref="J13:K36" si="1">B13</f>
        <v>43466</v>
      </c>
      <c r="K13" s="6">
        <f t="shared" si="1"/>
        <v>24.41</v>
      </c>
      <c r="L13" s="6">
        <f>C7</f>
        <v>5000</v>
      </c>
      <c r="M13" s="9">
        <f>ROUNDDOWN(L13/K13,0)</f>
        <v>204</v>
      </c>
      <c r="N13" s="6">
        <f>M13*K13</f>
        <v>4979.6400000000003</v>
      </c>
      <c r="O13" s="9">
        <f>M13</f>
        <v>204</v>
      </c>
      <c r="P13" s="6">
        <f>$M$13*K13</f>
        <v>4979.6400000000003</v>
      </c>
    </row>
    <row r="14" spans="2:16" x14ac:dyDescent="0.25">
      <c r="B14" s="32">
        <f>Data!A3</f>
        <v>43497</v>
      </c>
      <c r="C14" s="40">
        <f>Data!F3</f>
        <v>23.530000999999999</v>
      </c>
      <c r="D14" s="6">
        <f t="shared" si="0"/>
        <v>208.33333333333334</v>
      </c>
      <c r="E14" s="7">
        <f t="shared" ref="E14:E48" si="2">ROUNDDOWN(D14/C14,0)</f>
        <v>8</v>
      </c>
      <c r="F14" s="6">
        <f t="shared" ref="F14:F36" si="3">E14*C14</f>
        <v>188.24000799999999</v>
      </c>
      <c r="G14" s="7">
        <f t="shared" ref="G14:G36" si="4">E14+G13</f>
        <v>16</v>
      </c>
      <c r="H14" s="8">
        <f t="shared" ref="H14:H36" si="5">G14*C14</f>
        <v>376.48001599999998</v>
      </c>
      <c r="J14" s="5">
        <f t="shared" si="1"/>
        <v>43497</v>
      </c>
      <c r="K14" s="6">
        <f t="shared" si="1"/>
        <v>23.530000999999999</v>
      </c>
      <c r="L14" s="7">
        <v>0</v>
      </c>
      <c r="M14" s="9">
        <f>ROUNDDOWN(L14/K14,0)</f>
        <v>0</v>
      </c>
      <c r="N14" s="9">
        <v>0</v>
      </c>
      <c r="O14" s="9">
        <f>O13+M14</f>
        <v>204</v>
      </c>
      <c r="P14" s="6">
        <f t="shared" ref="P14:P36" si="6">$M$13*K14</f>
        <v>4800.1202039999998</v>
      </c>
    </row>
    <row r="15" spans="2:16" x14ac:dyDescent="0.25">
      <c r="B15" s="32">
        <f>Data!A4</f>
        <v>43525</v>
      </c>
      <c r="C15" s="40">
        <f>Data!F4</f>
        <v>25.52</v>
      </c>
      <c r="D15" s="6">
        <f t="shared" si="0"/>
        <v>208.33333333333334</v>
      </c>
      <c r="E15" s="7">
        <f t="shared" si="2"/>
        <v>8</v>
      </c>
      <c r="F15" s="6">
        <f t="shared" si="3"/>
        <v>204.16</v>
      </c>
      <c r="G15" s="7">
        <f t="shared" si="4"/>
        <v>24</v>
      </c>
      <c r="H15" s="8">
        <f t="shared" si="5"/>
        <v>612.48</v>
      </c>
      <c r="J15" s="5">
        <f t="shared" si="1"/>
        <v>43525</v>
      </c>
      <c r="K15" s="6">
        <f t="shared" si="1"/>
        <v>25.52</v>
      </c>
      <c r="L15" s="7">
        <v>0</v>
      </c>
      <c r="M15" s="9">
        <f t="shared" ref="M15:M36" si="7">ROUNDDOWN(L15/K15,0)</f>
        <v>0</v>
      </c>
      <c r="N15" s="9">
        <v>0</v>
      </c>
      <c r="O15" s="9">
        <f t="shared" ref="O15:O36" si="8">O14+M15</f>
        <v>204</v>
      </c>
      <c r="P15" s="6">
        <f t="shared" si="6"/>
        <v>5206.08</v>
      </c>
    </row>
    <row r="16" spans="2:16" x14ac:dyDescent="0.25">
      <c r="B16" s="32">
        <f>Data!A5</f>
        <v>43556</v>
      </c>
      <c r="C16" s="40">
        <f>Data!F5</f>
        <v>27.629999000000002</v>
      </c>
      <c r="D16" s="6">
        <f t="shared" si="0"/>
        <v>208.33333333333334</v>
      </c>
      <c r="E16" s="7">
        <f t="shared" si="2"/>
        <v>7</v>
      </c>
      <c r="F16" s="6">
        <f t="shared" si="3"/>
        <v>193.40999300000001</v>
      </c>
      <c r="G16" s="7">
        <f t="shared" si="4"/>
        <v>31</v>
      </c>
      <c r="H16" s="8">
        <f t="shared" si="5"/>
        <v>856.52996900000005</v>
      </c>
      <c r="J16" s="5">
        <f t="shared" si="1"/>
        <v>43556</v>
      </c>
      <c r="K16" s="6">
        <f t="shared" si="1"/>
        <v>27.629999000000002</v>
      </c>
      <c r="L16" s="7">
        <v>0</v>
      </c>
      <c r="M16" s="9">
        <f t="shared" si="7"/>
        <v>0</v>
      </c>
      <c r="N16" s="9">
        <v>0</v>
      </c>
      <c r="O16" s="9">
        <f t="shared" si="8"/>
        <v>204</v>
      </c>
      <c r="P16" s="6">
        <f t="shared" si="6"/>
        <v>5636.5197960000005</v>
      </c>
    </row>
    <row r="17" spans="2:16" x14ac:dyDescent="0.25">
      <c r="B17" s="32">
        <f>Data!A6</f>
        <v>43586</v>
      </c>
      <c r="C17" s="40">
        <f>Data!F6</f>
        <v>27.41</v>
      </c>
      <c r="D17" s="6">
        <f t="shared" si="0"/>
        <v>208.33333333333334</v>
      </c>
      <c r="E17" s="7">
        <f t="shared" si="2"/>
        <v>7</v>
      </c>
      <c r="F17" s="6">
        <f t="shared" si="3"/>
        <v>191.87</v>
      </c>
      <c r="G17" s="7">
        <f t="shared" si="4"/>
        <v>38</v>
      </c>
      <c r="H17" s="8">
        <f t="shared" si="5"/>
        <v>1041.58</v>
      </c>
      <c r="J17" s="5">
        <f t="shared" si="1"/>
        <v>43586</v>
      </c>
      <c r="K17" s="6">
        <f t="shared" si="1"/>
        <v>27.41</v>
      </c>
      <c r="L17" s="7">
        <v>0</v>
      </c>
      <c r="M17" s="9">
        <f t="shared" si="7"/>
        <v>0</v>
      </c>
      <c r="N17" s="9">
        <v>0</v>
      </c>
      <c r="O17" s="9">
        <f t="shared" si="8"/>
        <v>204</v>
      </c>
      <c r="P17" s="6">
        <f t="shared" si="6"/>
        <v>5591.64</v>
      </c>
    </row>
    <row r="18" spans="2:16" x14ac:dyDescent="0.25">
      <c r="B18" s="32">
        <f>Data!A7</f>
        <v>43617</v>
      </c>
      <c r="C18" s="40">
        <f>Data!F7</f>
        <v>30.370000999999998</v>
      </c>
      <c r="D18" s="6">
        <f t="shared" si="0"/>
        <v>208.33333333333334</v>
      </c>
      <c r="E18" s="7">
        <f t="shared" si="2"/>
        <v>6</v>
      </c>
      <c r="F18" s="6">
        <f t="shared" si="3"/>
        <v>182.22000599999998</v>
      </c>
      <c r="G18" s="7">
        <f t="shared" si="4"/>
        <v>44</v>
      </c>
      <c r="H18" s="8">
        <f t="shared" si="5"/>
        <v>1336.2800439999999</v>
      </c>
      <c r="J18" s="5">
        <f t="shared" si="1"/>
        <v>43617</v>
      </c>
      <c r="K18" s="6">
        <f t="shared" si="1"/>
        <v>30.370000999999998</v>
      </c>
      <c r="L18" s="7">
        <v>0</v>
      </c>
      <c r="M18" s="9">
        <f t="shared" si="7"/>
        <v>0</v>
      </c>
      <c r="N18" s="9">
        <v>0</v>
      </c>
      <c r="O18" s="9">
        <f t="shared" si="8"/>
        <v>204</v>
      </c>
      <c r="P18" s="6">
        <f t="shared" si="6"/>
        <v>6195.4802039999995</v>
      </c>
    </row>
    <row r="19" spans="2:16" x14ac:dyDescent="0.25">
      <c r="B19" s="32">
        <f>Data!A8</f>
        <v>43647</v>
      </c>
      <c r="C19" s="40">
        <f>Data!F8</f>
        <v>30.450001</v>
      </c>
      <c r="D19" s="6">
        <f t="shared" si="0"/>
        <v>208.33333333333334</v>
      </c>
      <c r="E19" s="7">
        <f t="shared" si="2"/>
        <v>6</v>
      </c>
      <c r="F19" s="6">
        <f t="shared" si="3"/>
        <v>182.700006</v>
      </c>
      <c r="G19" s="7">
        <f t="shared" si="4"/>
        <v>50</v>
      </c>
      <c r="H19" s="8">
        <f t="shared" si="5"/>
        <v>1522.5000500000001</v>
      </c>
      <c r="J19" s="5">
        <f t="shared" si="1"/>
        <v>43647</v>
      </c>
      <c r="K19" s="6">
        <f t="shared" si="1"/>
        <v>30.450001</v>
      </c>
      <c r="L19" s="7">
        <v>0</v>
      </c>
      <c r="M19" s="9">
        <f t="shared" si="7"/>
        <v>0</v>
      </c>
      <c r="N19" s="9">
        <v>0</v>
      </c>
      <c r="O19" s="9">
        <f t="shared" si="8"/>
        <v>204</v>
      </c>
      <c r="P19" s="6">
        <f t="shared" si="6"/>
        <v>6211.8002040000001</v>
      </c>
    </row>
    <row r="20" spans="2:16" x14ac:dyDescent="0.25">
      <c r="B20" s="32">
        <f>Data!A9</f>
        <v>43678</v>
      </c>
      <c r="C20" s="40">
        <f>Data!F9</f>
        <v>31.450001</v>
      </c>
      <c r="D20" s="6">
        <f t="shared" si="0"/>
        <v>208.33333333333334</v>
      </c>
      <c r="E20" s="7">
        <f t="shared" si="2"/>
        <v>6</v>
      </c>
      <c r="F20" s="6">
        <f t="shared" si="3"/>
        <v>188.700006</v>
      </c>
      <c r="G20" s="7">
        <f t="shared" si="4"/>
        <v>56</v>
      </c>
      <c r="H20" s="8">
        <f t="shared" si="5"/>
        <v>1761.2000560000001</v>
      </c>
      <c r="J20" s="5">
        <f t="shared" si="1"/>
        <v>43678</v>
      </c>
      <c r="K20" s="6">
        <f t="shared" si="1"/>
        <v>31.450001</v>
      </c>
      <c r="L20" s="7">
        <v>0</v>
      </c>
      <c r="M20" s="9">
        <f t="shared" si="7"/>
        <v>0</v>
      </c>
      <c r="N20" s="9">
        <v>0</v>
      </c>
      <c r="O20" s="9">
        <f t="shared" si="8"/>
        <v>204</v>
      </c>
      <c r="P20" s="6">
        <f t="shared" si="6"/>
        <v>6415.8002040000001</v>
      </c>
    </row>
    <row r="21" spans="2:16" x14ac:dyDescent="0.25">
      <c r="B21" s="32">
        <f>Data!A10</f>
        <v>43709</v>
      </c>
      <c r="C21" s="40">
        <f>Data!F10</f>
        <v>28.99</v>
      </c>
      <c r="D21" s="6">
        <f t="shared" si="0"/>
        <v>208.33333333333334</v>
      </c>
      <c r="E21" s="7">
        <f t="shared" si="2"/>
        <v>7</v>
      </c>
      <c r="F21" s="6">
        <f t="shared" si="3"/>
        <v>202.92999999999998</v>
      </c>
      <c r="G21" s="7">
        <f t="shared" si="4"/>
        <v>63</v>
      </c>
      <c r="H21" s="8">
        <f t="shared" si="5"/>
        <v>1826.37</v>
      </c>
      <c r="J21" s="5">
        <f t="shared" si="1"/>
        <v>43709</v>
      </c>
      <c r="K21" s="6">
        <f t="shared" si="1"/>
        <v>28.99</v>
      </c>
      <c r="L21" s="7">
        <v>0</v>
      </c>
      <c r="M21" s="9">
        <f t="shared" si="7"/>
        <v>0</v>
      </c>
      <c r="N21" s="9">
        <v>0</v>
      </c>
      <c r="O21" s="9">
        <f t="shared" si="8"/>
        <v>204</v>
      </c>
      <c r="P21" s="6">
        <f t="shared" si="6"/>
        <v>5913.96</v>
      </c>
    </row>
    <row r="22" spans="2:16" x14ac:dyDescent="0.25">
      <c r="B22" s="32">
        <f>Data!A11</f>
        <v>43739</v>
      </c>
      <c r="C22" s="40">
        <f>Data!F11</f>
        <v>33.93</v>
      </c>
      <c r="D22" s="6">
        <f t="shared" si="0"/>
        <v>208.33333333333334</v>
      </c>
      <c r="E22" s="7">
        <f t="shared" si="2"/>
        <v>6</v>
      </c>
      <c r="F22" s="6">
        <f t="shared" si="3"/>
        <v>203.57999999999998</v>
      </c>
      <c r="G22" s="7">
        <f t="shared" si="4"/>
        <v>69</v>
      </c>
      <c r="H22" s="8">
        <f t="shared" si="5"/>
        <v>2341.17</v>
      </c>
      <c r="J22" s="5">
        <f t="shared" si="1"/>
        <v>43739</v>
      </c>
      <c r="K22" s="6">
        <f t="shared" si="1"/>
        <v>33.93</v>
      </c>
      <c r="L22" s="7">
        <v>0</v>
      </c>
      <c r="M22" s="9">
        <f t="shared" si="7"/>
        <v>0</v>
      </c>
      <c r="N22" s="9">
        <v>0</v>
      </c>
      <c r="O22" s="9">
        <f t="shared" si="8"/>
        <v>204</v>
      </c>
      <c r="P22" s="6">
        <f t="shared" si="6"/>
        <v>6921.72</v>
      </c>
    </row>
    <row r="23" spans="2:16" x14ac:dyDescent="0.25">
      <c r="B23" s="32">
        <f>Data!A12</f>
        <v>43770</v>
      </c>
      <c r="C23" s="40">
        <f>Data!F12</f>
        <v>39.150002000000001</v>
      </c>
      <c r="D23" s="6">
        <f t="shared" si="0"/>
        <v>208.33333333333334</v>
      </c>
      <c r="E23" s="7">
        <f t="shared" si="2"/>
        <v>5</v>
      </c>
      <c r="F23" s="6">
        <f t="shared" si="3"/>
        <v>195.75001</v>
      </c>
      <c r="G23" s="7">
        <f t="shared" si="4"/>
        <v>74</v>
      </c>
      <c r="H23" s="8">
        <f t="shared" si="5"/>
        <v>2897.100148</v>
      </c>
      <c r="J23" s="5">
        <f t="shared" si="1"/>
        <v>43770</v>
      </c>
      <c r="K23" s="6">
        <f t="shared" si="1"/>
        <v>39.150002000000001</v>
      </c>
      <c r="L23" s="7">
        <v>0</v>
      </c>
      <c r="M23" s="9">
        <f t="shared" si="7"/>
        <v>0</v>
      </c>
      <c r="N23" s="9">
        <v>0</v>
      </c>
      <c r="O23" s="9">
        <f t="shared" si="8"/>
        <v>204</v>
      </c>
      <c r="P23" s="6">
        <f t="shared" si="6"/>
        <v>7986.6004080000002</v>
      </c>
    </row>
    <row r="24" spans="2:16" x14ac:dyDescent="0.25">
      <c r="B24" s="32">
        <f>Data!A13</f>
        <v>43800</v>
      </c>
      <c r="C24" s="40">
        <f>Data!F13</f>
        <v>45.860000999999997</v>
      </c>
      <c r="D24" s="6">
        <f t="shared" si="0"/>
        <v>208.33333333333334</v>
      </c>
      <c r="E24" s="7">
        <f t="shared" si="2"/>
        <v>4</v>
      </c>
      <c r="F24" s="6">
        <f t="shared" si="3"/>
        <v>183.44000399999999</v>
      </c>
      <c r="G24" s="7">
        <f t="shared" si="4"/>
        <v>78</v>
      </c>
      <c r="H24" s="8">
        <f t="shared" si="5"/>
        <v>3577.080078</v>
      </c>
      <c r="J24" s="5">
        <f t="shared" si="1"/>
        <v>43800</v>
      </c>
      <c r="K24" s="6">
        <f t="shared" si="1"/>
        <v>45.860000999999997</v>
      </c>
      <c r="L24" s="7">
        <v>0</v>
      </c>
      <c r="M24" s="9">
        <f t="shared" si="7"/>
        <v>0</v>
      </c>
      <c r="N24" s="9">
        <v>0</v>
      </c>
      <c r="O24" s="9">
        <f t="shared" si="8"/>
        <v>204</v>
      </c>
      <c r="P24" s="6">
        <f t="shared" si="6"/>
        <v>9355.4402039999986</v>
      </c>
    </row>
    <row r="25" spans="2:16" x14ac:dyDescent="0.25">
      <c r="B25" s="32">
        <f>Data!A14</f>
        <v>43831</v>
      </c>
      <c r="C25" s="40">
        <f>Data!F14</f>
        <v>47</v>
      </c>
      <c r="D25" s="6">
        <f t="shared" si="0"/>
        <v>208.33333333333334</v>
      </c>
      <c r="E25" s="7">
        <f t="shared" si="2"/>
        <v>4</v>
      </c>
      <c r="F25" s="6">
        <f t="shared" si="3"/>
        <v>188</v>
      </c>
      <c r="G25" s="7">
        <f t="shared" si="4"/>
        <v>82</v>
      </c>
      <c r="H25" s="8">
        <f t="shared" si="5"/>
        <v>3854</v>
      </c>
      <c r="J25" s="5">
        <f t="shared" si="1"/>
        <v>43831</v>
      </c>
      <c r="K25" s="6">
        <f t="shared" si="1"/>
        <v>47</v>
      </c>
      <c r="L25" s="7">
        <v>0</v>
      </c>
      <c r="M25" s="9">
        <f t="shared" si="7"/>
        <v>0</v>
      </c>
      <c r="N25" s="9">
        <v>0</v>
      </c>
      <c r="O25" s="9">
        <f t="shared" si="8"/>
        <v>204</v>
      </c>
      <c r="P25" s="6">
        <f t="shared" si="6"/>
        <v>9588</v>
      </c>
    </row>
    <row r="26" spans="2:16" x14ac:dyDescent="0.25">
      <c r="B26" s="32">
        <f>Data!A15</f>
        <v>43862</v>
      </c>
      <c r="C26" s="40">
        <f>Data!F15</f>
        <v>45.48</v>
      </c>
      <c r="D26" s="6">
        <f t="shared" si="0"/>
        <v>208.33333333333334</v>
      </c>
      <c r="E26" s="7">
        <f t="shared" si="2"/>
        <v>4</v>
      </c>
      <c r="F26" s="6">
        <f t="shared" si="3"/>
        <v>181.92</v>
      </c>
      <c r="G26" s="7">
        <f t="shared" si="4"/>
        <v>86</v>
      </c>
      <c r="H26" s="8">
        <f t="shared" si="5"/>
        <v>3911.2799999999997</v>
      </c>
      <c r="J26" s="5">
        <f t="shared" si="1"/>
        <v>43862</v>
      </c>
      <c r="K26" s="6">
        <f t="shared" si="1"/>
        <v>45.48</v>
      </c>
      <c r="L26" s="7">
        <v>0</v>
      </c>
      <c r="M26" s="9">
        <f t="shared" si="7"/>
        <v>0</v>
      </c>
      <c r="N26" s="9">
        <v>0</v>
      </c>
      <c r="O26" s="9">
        <f t="shared" si="8"/>
        <v>204</v>
      </c>
      <c r="P26" s="6">
        <f t="shared" si="6"/>
        <v>9277.92</v>
      </c>
    </row>
    <row r="27" spans="2:16" x14ac:dyDescent="0.25">
      <c r="B27" s="32">
        <f>Data!A16</f>
        <v>43891</v>
      </c>
      <c r="C27" s="40">
        <f>Data!F16</f>
        <v>45.48</v>
      </c>
      <c r="D27" s="6">
        <f t="shared" si="0"/>
        <v>208.33333333333334</v>
      </c>
      <c r="E27" s="7">
        <f t="shared" si="2"/>
        <v>4</v>
      </c>
      <c r="F27" s="6">
        <f t="shared" si="3"/>
        <v>181.92</v>
      </c>
      <c r="G27" s="7">
        <f t="shared" si="4"/>
        <v>90</v>
      </c>
      <c r="H27" s="8">
        <f t="shared" si="5"/>
        <v>4093.2</v>
      </c>
      <c r="J27" s="5">
        <f t="shared" si="1"/>
        <v>43891</v>
      </c>
      <c r="K27" s="6">
        <f t="shared" si="1"/>
        <v>45.48</v>
      </c>
      <c r="L27" s="7">
        <v>0</v>
      </c>
      <c r="M27" s="9">
        <f t="shared" si="7"/>
        <v>0</v>
      </c>
      <c r="N27" s="9">
        <v>0</v>
      </c>
      <c r="O27" s="9">
        <f t="shared" si="8"/>
        <v>204</v>
      </c>
      <c r="P27" s="6">
        <f t="shared" si="6"/>
        <v>9277.92</v>
      </c>
    </row>
    <row r="28" spans="2:16" x14ac:dyDescent="0.25">
      <c r="B28" s="32">
        <f>Data!A17</f>
        <v>43922</v>
      </c>
      <c r="C28" s="40">
        <f>Data!F17</f>
        <v>52.389999000000003</v>
      </c>
      <c r="D28" s="6">
        <f t="shared" si="0"/>
        <v>208.33333333333334</v>
      </c>
      <c r="E28" s="7">
        <f t="shared" si="2"/>
        <v>3</v>
      </c>
      <c r="F28" s="6">
        <f t="shared" si="3"/>
        <v>157.16999700000002</v>
      </c>
      <c r="G28" s="7">
        <f t="shared" si="4"/>
        <v>93</v>
      </c>
      <c r="H28" s="8">
        <f t="shared" si="5"/>
        <v>4872.2699069999999</v>
      </c>
      <c r="J28" s="5">
        <f t="shared" si="1"/>
        <v>43922</v>
      </c>
      <c r="K28" s="6">
        <f t="shared" si="1"/>
        <v>52.389999000000003</v>
      </c>
      <c r="L28" s="7">
        <v>0</v>
      </c>
      <c r="M28" s="9">
        <f t="shared" si="7"/>
        <v>0</v>
      </c>
      <c r="N28" s="9">
        <v>0</v>
      </c>
      <c r="O28" s="9">
        <f t="shared" si="8"/>
        <v>204</v>
      </c>
      <c r="P28" s="6">
        <f t="shared" si="6"/>
        <v>10687.559796000001</v>
      </c>
    </row>
    <row r="29" spans="2:16" x14ac:dyDescent="0.25">
      <c r="B29" s="32">
        <f>Data!A18</f>
        <v>43952</v>
      </c>
      <c r="C29" s="40">
        <f>Data!F18</f>
        <v>53.799999</v>
      </c>
      <c r="D29" s="6">
        <f t="shared" si="0"/>
        <v>208.33333333333334</v>
      </c>
      <c r="E29" s="7">
        <f t="shared" si="2"/>
        <v>3</v>
      </c>
      <c r="F29" s="6">
        <f t="shared" si="3"/>
        <v>161.39999699999998</v>
      </c>
      <c r="G29" s="7">
        <f t="shared" si="4"/>
        <v>96</v>
      </c>
      <c r="H29" s="8">
        <f t="shared" si="5"/>
        <v>5164.7999039999995</v>
      </c>
      <c r="J29" s="5">
        <f t="shared" si="1"/>
        <v>43952</v>
      </c>
      <c r="K29" s="6">
        <f t="shared" si="1"/>
        <v>53.799999</v>
      </c>
      <c r="L29" s="7">
        <v>0</v>
      </c>
      <c r="M29" s="9">
        <f t="shared" si="7"/>
        <v>0</v>
      </c>
      <c r="N29" s="9">
        <v>0</v>
      </c>
      <c r="O29" s="9">
        <f t="shared" si="8"/>
        <v>204</v>
      </c>
      <c r="P29" s="6">
        <f t="shared" si="6"/>
        <v>10975.199796000001</v>
      </c>
    </row>
    <row r="30" spans="2:16" x14ac:dyDescent="0.25">
      <c r="B30" s="32">
        <f>Data!A19</f>
        <v>43983</v>
      </c>
      <c r="C30" s="40">
        <f>Data!F19</f>
        <v>52.610000999999997</v>
      </c>
      <c r="D30" s="6">
        <f t="shared" si="0"/>
        <v>208.33333333333334</v>
      </c>
      <c r="E30" s="7">
        <f t="shared" si="2"/>
        <v>3</v>
      </c>
      <c r="F30" s="6">
        <f t="shared" si="3"/>
        <v>157.83000299999998</v>
      </c>
      <c r="G30" s="7">
        <f t="shared" si="4"/>
        <v>99</v>
      </c>
      <c r="H30" s="8">
        <f t="shared" si="5"/>
        <v>5208.3900989999993</v>
      </c>
      <c r="J30" s="5">
        <f t="shared" si="1"/>
        <v>43983</v>
      </c>
      <c r="K30" s="6">
        <f t="shared" si="1"/>
        <v>52.610000999999997</v>
      </c>
      <c r="L30" s="7">
        <v>0</v>
      </c>
      <c r="M30" s="9">
        <f t="shared" si="7"/>
        <v>0</v>
      </c>
      <c r="N30" s="9">
        <v>0</v>
      </c>
      <c r="O30" s="9">
        <f t="shared" si="8"/>
        <v>204</v>
      </c>
      <c r="P30" s="6">
        <f t="shared" si="6"/>
        <v>10732.440203999999</v>
      </c>
    </row>
    <row r="31" spans="2:16" x14ac:dyDescent="0.25">
      <c r="B31" s="32">
        <f>Data!A20</f>
        <v>44013</v>
      </c>
      <c r="C31" s="40">
        <f>Data!F20</f>
        <v>77.430000000000007</v>
      </c>
      <c r="D31" s="6">
        <f t="shared" si="0"/>
        <v>208.33333333333334</v>
      </c>
      <c r="E31" s="7">
        <f t="shared" si="2"/>
        <v>2</v>
      </c>
      <c r="F31" s="6">
        <f t="shared" si="3"/>
        <v>154.86000000000001</v>
      </c>
      <c r="G31" s="7">
        <f t="shared" si="4"/>
        <v>101</v>
      </c>
      <c r="H31" s="8">
        <f t="shared" si="5"/>
        <v>7820.43</v>
      </c>
      <c r="J31" s="5">
        <f t="shared" si="1"/>
        <v>44013</v>
      </c>
      <c r="K31" s="6">
        <f t="shared" si="1"/>
        <v>77.430000000000007</v>
      </c>
      <c r="L31" s="7">
        <v>0</v>
      </c>
      <c r="M31" s="9">
        <f t="shared" si="7"/>
        <v>0</v>
      </c>
      <c r="N31" s="9">
        <v>0</v>
      </c>
      <c r="O31" s="9">
        <f t="shared" si="8"/>
        <v>204</v>
      </c>
      <c r="P31" s="6">
        <f t="shared" si="6"/>
        <v>15795.720000000001</v>
      </c>
    </row>
    <row r="32" spans="2:16" x14ac:dyDescent="0.25">
      <c r="B32" s="32">
        <f>Data!A21</f>
        <v>44044</v>
      </c>
      <c r="C32" s="40">
        <f>Data!F21</f>
        <v>90.82</v>
      </c>
      <c r="D32" s="6">
        <f t="shared" si="0"/>
        <v>208.33333333333334</v>
      </c>
      <c r="E32" s="7">
        <f t="shared" si="2"/>
        <v>2</v>
      </c>
      <c r="F32" s="6">
        <f t="shared" si="3"/>
        <v>181.64</v>
      </c>
      <c r="G32" s="7">
        <f t="shared" si="4"/>
        <v>103</v>
      </c>
      <c r="H32" s="8">
        <f t="shared" si="5"/>
        <v>9354.4599999999991</v>
      </c>
      <c r="J32" s="5">
        <f t="shared" si="1"/>
        <v>44044</v>
      </c>
      <c r="K32" s="6">
        <f t="shared" si="1"/>
        <v>90.82</v>
      </c>
      <c r="L32" s="7">
        <v>0</v>
      </c>
      <c r="M32" s="9">
        <f t="shared" si="7"/>
        <v>0</v>
      </c>
      <c r="N32" s="9">
        <v>0</v>
      </c>
      <c r="O32" s="9">
        <f t="shared" si="8"/>
        <v>204</v>
      </c>
      <c r="P32" s="6">
        <f t="shared" si="6"/>
        <v>18527.28</v>
      </c>
    </row>
    <row r="33" spans="2:16" x14ac:dyDescent="0.25">
      <c r="B33" s="32">
        <f>Data!A22</f>
        <v>44075</v>
      </c>
      <c r="C33" s="40">
        <f>Data!F22</f>
        <v>81.989998</v>
      </c>
      <c r="D33" s="6">
        <f t="shared" si="0"/>
        <v>208.33333333333334</v>
      </c>
      <c r="E33" s="7">
        <f t="shared" si="2"/>
        <v>2</v>
      </c>
      <c r="F33" s="6">
        <f t="shared" si="3"/>
        <v>163.979996</v>
      </c>
      <c r="G33" s="7">
        <f t="shared" si="4"/>
        <v>105</v>
      </c>
      <c r="H33" s="8">
        <f t="shared" si="5"/>
        <v>8608.9497900000006</v>
      </c>
      <c r="J33" s="5">
        <f t="shared" si="1"/>
        <v>44075</v>
      </c>
      <c r="K33" s="6">
        <f t="shared" si="1"/>
        <v>81.989998</v>
      </c>
      <c r="L33" s="7">
        <v>0</v>
      </c>
      <c r="M33" s="9">
        <f t="shared" si="7"/>
        <v>0</v>
      </c>
      <c r="N33" s="9">
        <v>0</v>
      </c>
      <c r="O33" s="9">
        <f t="shared" si="8"/>
        <v>204</v>
      </c>
      <c r="P33" s="6">
        <f t="shared" si="6"/>
        <v>16725.959591999999</v>
      </c>
    </row>
    <row r="34" spans="2:16" x14ac:dyDescent="0.25">
      <c r="B34" s="32">
        <f>Data!A23</f>
        <v>44105</v>
      </c>
      <c r="C34" s="40">
        <f>Data!F23</f>
        <v>75.290001000000004</v>
      </c>
      <c r="D34" s="6">
        <f t="shared" si="0"/>
        <v>208.33333333333334</v>
      </c>
      <c r="E34" s="7">
        <f t="shared" si="2"/>
        <v>2</v>
      </c>
      <c r="F34" s="6">
        <f t="shared" si="3"/>
        <v>150.58000200000001</v>
      </c>
      <c r="G34" s="7">
        <f t="shared" si="4"/>
        <v>107</v>
      </c>
      <c r="H34" s="8">
        <f t="shared" si="5"/>
        <v>8056.0301070000005</v>
      </c>
      <c r="J34" s="5">
        <f t="shared" si="1"/>
        <v>44105</v>
      </c>
      <c r="K34" s="6">
        <f t="shared" si="1"/>
        <v>75.290001000000004</v>
      </c>
      <c r="L34" s="7">
        <v>0</v>
      </c>
      <c r="M34" s="9">
        <f t="shared" si="7"/>
        <v>0</v>
      </c>
      <c r="N34" s="9">
        <v>0</v>
      </c>
      <c r="O34" s="9">
        <f t="shared" si="8"/>
        <v>204</v>
      </c>
      <c r="P34" s="6">
        <f t="shared" si="6"/>
        <v>15359.160204000002</v>
      </c>
    </row>
    <row r="35" spans="2:16" x14ac:dyDescent="0.25">
      <c r="B35" s="32">
        <f>Data!A24</f>
        <v>44136</v>
      </c>
      <c r="C35" s="40">
        <f>Data!F24</f>
        <v>92.660004000000001</v>
      </c>
      <c r="D35" s="6">
        <f t="shared" si="0"/>
        <v>208.33333333333334</v>
      </c>
      <c r="E35" s="7">
        <f t="shared" si="2"/>
        <v>2</v>
      </c>
      <c r="F35" s="6">
        <f t="shared" si="3"/>
        <v>185.320008</v>
      </c>
      <c r="G35" s="7">
        <f t="shared" si="4"/>
        <v>109</v>
      </c>
      <c r="H35" s="8">
        <f t="shared" si="5"/>
        <v>10099.940436000001</v>
      </c>
      <c r="J35" s="5">
        <f t="shared" si="1"/>
        <v>44136</v>
      </c>
      <c r="K35" s="6">
        <f t="shared" si="1"/>
        <v>92.660004000000001</v>
      </c>
      <c r="L35" s="7">
        <v>0</v>
      </c>
      <c r="M35" s="9">
        <f t="shared" si="7"/>
        <v>0</v>
      </c>
      <c r="N35" s="9">
        <v>0</v>
      </c>
      <c r="O35" s="9">
        <f t="shared" si="8"/>
        <v>204</v>
      </c>
      <c r="P35" s="6">
        <f t="shared" si="6"/>
        <v>18902.640815999999</v>
      </c>
    </row>
    <row r="36" spans="2:16" x14ac:dyDescent="0.25">
      <c r="B36" s="32">
        <f>Data!A25</f>
        <v>44166</v>
      </c>
      <c r="C36" s="40">
        <f>Data!F25</f>
        <v>91.709998999999996</v>
      </c>
      <c r="D36" s="28">
        <f t="shared" si="0"/>
        <v>208.33333333333334</v>
      </c>
      <c r="E36" s="29">
        <f t="shared" si="2"/>
        <v>2</v>
      </c>
      <c r="F36" s="28">
        <f t="shared" si="3"/>
        <v>183.41999799999999</v>
      </c>
      <c r="G36" s="29">
        <f t="shared" si="4"/>
        <v>111</v>
      </c>
      <c r="H36" s="30">
        <f t="shared" si="5"/>
        <v>10179.809889</v>
      </c>
      <c r="I36" s="31"/>
      <c r="J36" s="32">
        <f t="shared" si="1"/>
        <v>44166</v>
      </c>
      <c r="K36" s="28">
        <f t="shared" si="1"/>
        <v>91.709998999999996</v>
      </c>
      <c r="L36" s="29">
        <v>0</v>
      </c>
      <c r="M36" s="33">
        <f t="shared" si="7"/>
        <v>0</v>
      </c>
      <c r="N36" s="33">
        <v>0</v>
      </c>
      <c r="O36" s="33">
        <f t="shared" si="8"/>
        <v>204</v>
      </c>
      <c r="P36" s="28">
        <f t="shared" si="6"/>
        <v>18708.839796</v>
      </c>
    </row>
    <row r="37" spans="2:16" x14ac:dyDescent="0.25">
      <c r="B37" s="32">
        <f>Data!A26</f>
        <v>44197</v>
      </c>
      <c r="C37" s="40">
        <f>Data!F26</f>
        <v>85.639999000000003</v>
      </c>
      <c r="D37" s="28">
        <f t="shared" si="0"/>
        <v>208.33333333333334</v>
      </c>
      <c r="E37" s="29">
        <f t="shared" si="2"/>
        <v>2</v>
      </c>
      <c r="F37" s="28">
        <f t="shared" ref="F37:F48" si="9">E37*C37</f>
        <v>171.27999800000001</v>
      </c>
      <c r="G37" s="29">
        <f t="shared" ref="G37:G48" si="10">E37+G36</f>
        <v>113</v>
      </c>
      <c r="H37" s="30">
        <f t="shared" ref="H37:H48" si="11">G37*C37</f>
        <v>9677.3198869999997</v>
      </c>
      <c r="I37" s="31"/>
      <c r="J37" s="32">
        <f t="shared" ref="J37:J48" si="12">B37</f>
        <v>44197</v>
      </c>
      <c r="K37" s="28">
        <f t="shared" ref="K37:K48" si="13">C37</f>
        <v>85.639999000000003</v>
      </c>
      <c r="L37" s="29">
        <v>1</v>
      </c>
      <c r="M37" s="33">
        <f t="shared" ref="M37:M48" si="14">ROUNDDOWN(L37/K37,0)</f>
        <v>0</v>
      </c>
      <c r="N37" s="33">
        <v>1</v>
      </c>
      <c r="O37" s="33">
        <f t="shared" ref="O37:O48" si="15">O36+M37</f>
        <v>204</v>
      </c>
      <c r="P37" s="28">
        <f t="shared" ref="P37:P48" si="16">$M$13*K37</f>
        <v>17470.559796000001</v>
      </c>
    </row>
    <row r="38" spans="2:16" x14ac:dyDescent="0.25">
      <c r="B38" s="32">
        <f>Data!A27</f>
        <v>44228</v>
      </c>
      <c r="C38" s="40">
        <f>Data!F27</f>
        <v>84.510002</v>
      </c>
      <c r="D38" s="28">
        <f t="shared" si="0"/>
        <v>208.33333333333334</v>
      </c>
      <c r="E38" s="29">
        <f t="shared" si="2"/>
        <v>2</v>
      </c>
      <c r="F38" s="28">
        <f t="shared" si="9"/>
        <v>169.020004</v>
      </c>
      <c r="G38" s="29">
        <f t="shared" si="10"/>
        <v>115</v>
      </c>
      <c r="H38" s="30">
        <f t="shared" si="11"/>
        <v>9718.6502299999993</v>
      </c>
      <c r="I38" s="31"/>
      <c r="J38" s="32">
        <f t="shared" si="12"/>
        <v>44228</v>
      </c>
      <c r="K38" s="28">
        <f t="shared" si="13"/>
        <v>84.510002</v>
      </c>
      <c r="L38" s="29">
        <v>2</v>
      </c>
      <c r="M38" s="33">
        <f t="shared" si="14"/>
        <v>0</v>
      </c>
      <c r="N38" s="33">
        <v>2</v>
      </c>
      <c r="O38" s="33">
        <f t="shared" si="15"/>
        <v>204</v>
      </c>
      <c r="P38" s="28">
        <f t="shared" si="16"/>
        <v>17240.040408000001</v>
      </c>
    </row>
    <row r="39" spans="2:16" x14ac:dyDescent="0.25">
      <c r="B39" s="32">
        <f>Data!A28</f>
        <v>44256</v>
      </c>
      <c r="C39" s="40">
        <f>Data!F28</f>
        <v>78.5</v>
      </c>
      <c r="D39" s="28">
        <f t="shared" si="0"/>
        <v>208.33333333333334</v>
      </c>
      <c r="E39" s="29">
        <f t="shared" si="2"/>
        <v>2</v>
      </c>
      <c r="F39" s="28">
        <f t="shared" si="9"/>
        <v>157</v>
      </c>
      <c r="G39" s="29">
        <f t="shared" si="10"/>
        <v>117</v>
      </c>
      <c r="H39" s="30">
        <f t="shared" si="11"/>
        <v>9184.5</v>
      </c>
      <c r="I39" s="31"/>
      <c r="J39" s="32">
        <f t="shared" si="12"/>
        <v>44256</v>
      </c>
      <c r="K39" s="28">
        <f t="shared" si="13"/>
        <v>78.5</v>
      </c>
      <c r="L39" s="29">
        <v>3</v>
      </c>
      <c r="M39" s="33">
        <f t="shared" si="14"/>
        <v>0</v>
      </c>
      <c r="N39" s="33">
        <v>3</v>
      </c>
      <c r="O39" s="33">
        <f t="shared" si="15"/>
        <v>204</v>
      </c>
      <c r="P39" s="28">
        <f t="shared" si="16"/>
        <v>16014</v>
      </c>
    </row>
    <row r="40" spans="2:16" x14ac:dyDescent="0.25">
      <c r="B40" s="32">
        <f>Data!A29</f>
        <v>44287</v>
      </c>
      <c r="C40" s="40">
        <f>Data!F29</f>
        <v>81.620002999999997</v>
      </c>
      <c r="D40" s="28">
        <f t="shared" si="0"/>
        <v>208.33333333333334</v>
      </c>
      <c r="E40" s="29">
        <f t="shared" si="2"/>
        <v>2</v>
      </c>
      <c r="F40" s="28">
        <f t="shared" si="9"/>
        <v>163.24000599999999</v>
      </c>
      <c r="G40" s="29">
        <f t="shared" si="10"/>
        <v>119</v>
      </c>
      <c r="H40" s="30">
        <f t="shared" si="11"/>
        <v>9712.7803569999996</v>
      </c>
      <c r="I40" s="31"/>
      <c r="J40" s="32">
        <f t="shared" si="12"/>
        <v>44287</v>
      </c>
      <c r="K40" s="28">
        <f t="shared" si="13"/>
        <v>81.620002999999997</v>
      </c>
      <c r="L40" s="29">
        <v>4</v>
      </c>
      <c r="M40" s="33">
        <f t="shared" si="14"/>
        <v>0</v>
      </c>
      <c r="N40" s="33">
        <v>4</v>
      </c>
      <c r="O40" s="33">
        <f t="shared" si="15"/>
        <v>204</v>
      </c>
      <c r="P40" s="28">
        <f t="shared" si="16"/>
        <v>16650.480611999999</v>
      </c>
    </row>
    <row r="41" spans="2:16" x14ac:dyDescent="0.25">
      <c r="B41" s="32">
        <f>Data!A30</f>
        <v>44317</v>
      </c>
      <c r="C41" s="40">
        <f>Data!F30</f>
        <v>80.080001999999993</v>
      </c>
      <c r="D41" s="28">
        <f t="shared" si="0"/>
        <v>208.33333333333334</v>
      </c>
      <c r="E41" s="29">
        <f t="shared" si="2"/>
        <v>2</v>
      </c>
      <c r="F41" s="28">
        <f t="shared" si="9"/>
        <v>160.16000399999999</v>
      </c>
      <c r="G41" s="29">
        <f t="shared" si="10"/>
        <v>121</v>
      </c>
      <c r="H41" s="30">
        <f t="shared" si="11"/>
        <v>9689.6802419999985</v>
      </c>
      <c r="I41" s="31"/>
      <c r="J41" s="32">
        <f t="shared" si="12"/>
        <v>44317</v>
      </c>
      <c r="K41" s="28">
        <f t="shared" si="13"/>
        <v>80.080001999999993</v>
      </c>
      <c r="L41" s="29">
        <v>5</v>
      </c>
      <c r="M41" s="33">
        <f t="shared" si="14"/>
        <v>0</v>
      </c>
      <c r="N41" s="33">
        <v>5</v>
      </c>
      <c r="O41" s="33">
        <f t="shared" si="15"/>
        <v>204</v>
      </c>
      <c r="P41" s="28">
        <f t="shared" si="16"/>
        <v>16336.320407999998</v>
      </c>
    </row>
    <row r="42" spans="2:16" x14ac:dyDescent="0.25">
      <c r="B42" s="32">
        <f>Data!A31</f>
        <v>44348</v>
      </c>
      <c r="C42" s="40">
        <f>Data!F31</f>
        <v>93.93</v>
      </c>
      <c r="D42" s="28">
        <f t="shared" si="0"/>
        <v>208.33333333333334</v>
      </c>
      <c r="E42" s="29">
        <f t="shared" si="2"/>
        <v>2</v>
      </c>
      <c r="F42" s="28">
        <f t="shared" si="9"/>
        <v>187.86</v>
      </c>
      <c r="G42" s="29">
        <f t="shared" si="10"/>
        <v>123</v>
      </c>
      <c r="H42" s="30">
        <f t="shared" si="11"/>
        <v>11553.390000000001</v>
      </c>
      <c r="I42" s="31"/>
      <c r="J42" s="32">
        <f t="shared" si="12"/>
        <v>44348</v>
      </c>
      <c r="K42" s="28">
        <f t="shared" si="13"/>
        <v>93.93</v>
      </c>
      <c r="L42" s="29">
        <v>6</v>
      </c>
      <c r="M42" s="33">
        <f t="shared" si="14"/>
        <v>0</v>
      </c>
      <c r="N42" s="33">
        <v>6</v>
      </c>
      <c r="O42" s="33">
        <f t="shared" si="15"/>
        <v>204</v>
      </c>
      <c r="P42" s="28">
        <f t="shared" si="16"/>
        <v>19161.72</v>
      </c>
    </row>
    <row r="43" spans="2:16" x14ac:dyDescent="0.25">
      <c r="B43" s="32">
        <f>Data!A32</f>
        <v>44378</v>
      </c>
      <c r="C43" s="40">
        <f>Data!F32</f>
        <v>106.19000200000001</v>
      </c>
      <c r="D43" s="28">
        <f t="shared" si="0"/>
        <v>208.33333333333334</v>
      </c>
      <c r="E43" s="29">
        <f t="shared" si="2"/>
        <v>1</v>
      </c>
      <c r="F43" s="28">
        <f t="shared" si="9"/>
        <v>106.19000200000001</v>
      </c>
      <c r="G43" s="29">
        <f t="shared" si="10"/>
        <v>124</v>
      </c>
      <c r="H43" s="30">
        <f t="shared" si="11"/>
        <v>13167.560248000002</v>
      </c>
      <c r="I43" s="31"/>
      <c r="J43" s="32">
        <f t="shared" si="12"/>
        <v>44378</v>
      </c>
      <c r="K43" s="28">
        <f t="shared" si="13"/>
        <v>106.19000200000001</v>
      </c>
      <c r="L43" s="29">
        <v>7</v>
      </c>
      <c r="M43" s="33">
        <f t="shared" si="14"/>
        <v>0</v>
      </c>
      <c r="N43" s="33">
        <v>7</v>
      </c>
      <c r="O43" s="33">
        <f t="shared" si="15"/>
        <v>204</v>
      </c>
      <c r="P43" s="28">
        <f t="shared" si="16"/>
        <v>21662.760408000002</v>
      </c>
    </row>
    <row r="44" spans="2:16" x14ac:dyDescent="0.25">
      <c r="B44" s="32">
        <f>Data!A33</f>
        <v>44409</v>
      </c>
      <c r="C44" s="40">
        <f>Data!F33</f>
        <v>110.720001</v>
      </c>
      <c r="D44" s="28">
        <f t="shared" si="0"/>
        <v>208.33333333333334</v>
      </c>
      <c r="E44" s="29">
        <f t="shared" si="2"/>
        <v>1</v>
      </c>
      <c r="F44" s="28">
        <f t="shared" si="9"/>
        <v>110.720001</v>
      </c>
      <c r="G44" s="29">
        <f t="shared" si="10"/>
        <v>125</v>
      </c>
      <c r="H44" s="30">
        <f t="shared" si="11"/>
        <v>13840.000124999999</v>
      </c>
      <c r="I44" s="31"/>
      <c r="J44" s="32">
        <f t="shared" si="12"/>
        <v>44409</v>
      </c>
      <c r="K44" s="28">
        <f t="shared" si="13"/>
        <v>110.720001</v>
      </c>
      <c r="L44" s="29">
        <v>8</v>
      </c>
      <c r="M44" s="33">
        <f t="shared" si="14"/>
        <v>0</v>
      </c>
      <c r="N44" s="33">
        <v>8</v>
      </c>
      <c r="O44" s="33">
        <f t="shared" si="15"/>
        <v>204</v>
      </c>
      <c r="P44" s="28">
        <f t="shared" si="16"/>
        <v>22586.880204000001</v>
      </c>
    </row>
    <row r="45" spans="2:16" x14ac:dyDescent="0.25">
      <c r="B45" s="32">
        <f>Data!A34</f>
        <v>44440</v>
      </c>
      <c r="C45" s="40">
        <f>Data!F34</f>
        <v>102.900002</v>
      </c>
      <c r="D45" s="28">
        <f t="shared" si="0"/>
        <v>208.33333333333334</v>
      </c>
      <c r="E45" s="29">
        <f t="shared" si="2"/>
        <v>2</v>
      </c>
      <c r="F45" s="28">
        <f t="shared" si="9"/>
        <v>205.800004</v>
      </c>
      <c r="G45" s="29">
        <f t="shared" si="10"/>
        <v>127</v>
      </c>
      <c r="H45" s="30">
        <f t="shared" si="11"/>
        <v>13068.300254</v>
      </c>
      <c r="I45" s="31"/>
      <c r="J45" s="32">
        <f t="shared" si="12"/>
        <v>44440</v>
      </c>
      <c r="K45" s="28">
        <f t="shared" si="13"/>
        <v>102.900002</v>
      </c>
      <c r="L45" s="29">
        <v>9</v>
      </c>
      <c r="M45" s="33">
        <f t="shared" si="14"/>
        <v>0</v>
      </c>
      <c r="N45" s="33">
        <v>9</v>
      </c>
      <c r="O45" s="33">
        <f t="shared" si="15"/>
        <v>204</v>
      </c>
      <c r="P45" s="28">
        <f t="shared" si="16"/>
        <v>20991.600407999998</v>
      </c>
    </row>
    <row r="46" spans="2:16" x14ac:dyDescent="0.25">
      <c r="B46" s="32">
        <f>Data!A35</f>
        <v>44470</v>
      </c>
      <c r="C46" s="40">
        <f>Data!F35</f>
        <v>120.230003</v>
      </c>
      <c r="D46" s="28">
        <f t="shared" si="0"/>
        <v>208.33333333333334</v>
      </c>
      <c r="E46" s="29">
        <f t="shared" si="2"/>
        <v>1</v>
      </c>
      <c r="F46" s="28">
        <f t="shared" si="9"/>
        <v>120.230003</v>
      </c>
      <c r="G46" s="29">
        <f t="shared" si="10"/>
        <v>128</v>
      </c>
      <c r="H46" s="30">
        <f t="shared" si="11"/>
        <v>15389.440384</v>
      </c>
      <c r="I46" s="31"/>
      <c r="J46" s="32">
        <f t="shared" si="12"/>
        <v>44470</v>
      </c>
      <c r="K46" s="28">
        <f t="shared" si="13"/>
        <v>120.230003</v>
      </c>
      <c r="L46" s="29">
        <v>10</v>
      </c>
      <c r="M46" s="33">
        <f t="shared" si="14"/>
        <v>0</v>
      </c>
      <c r="N46" s="33">
        <v>10</v>
      </c>
      <c r="O46" s="33">
        <f t="shared" si="15"/>
        <v>204</v>
      </c>
      <c r="P46" s="28">
        <f t="shared" si="16"/>
        <v>24526.920611999998</v>
      </c>
    </row>
    <row r="47" spans="2:16" x14ac:dyDescent="0.25">
      <c r="B47" s="32">
        <f>Data!A36</f>
        <v>44501</v>
      </c>
      <c r="C47" s="40">
        <f>Data!F36</f>
        <v>158.36999499999999</v>
      </c>
      <c r="D47" s="28">
        <f t="shared" si="0"/>
        <v>208.33333333333334</v>
      </c>
      <c r="E47" s="29">
        <f t="shared" si="2"/>
        <v>1</v>
      </c>
      <c r="F47" s="28">
        <f t="shared" si="9"/>
        <v>158.36999499999999</v>
      </c>
      <c r="G47" s="29">
        <f t="shared" si="10"/>
        <v>129</v>
      </c>
      <c r="H47" s="30">
        <f t="shared" si="11"/>
        <v>20429.729354999999</v>
      </c>
      <c r="I47" s="31"/>
      <c r="J47" s="32">
        <f t="shared" si="12"/>
        <v>44501</v>
      </c>
      <c r="K47" s="28">
        <f t="shared" si="13"/>
        <v>158.36999499999999</v>
      </c>
      <c r="L47" s="29">
        <v>11</v>
      </c>
      <c r="M47" s="33">
        <f t="shared" si="14"/>
        <v>0</v>
      </c>
      <c r="N47" s="33">
        <v>11</v>
      </c>
      <c r="O47" s="33">
        <f t="shared" si="15"/>
        <v>204</v>
      </c>
      <c r="P47" s="28">
        <f t="shared" si="16"/>
        <v>32307.478979999996</v>
      </c>
    </row>
    <row r="48" spans="2:16" x14ac:dyDescent="0.25">
      <c r="B48" s="10">
        <f>Data!A37</f>
        <v>44531</v>
      </c>
      <c r="C48" s="41">
        <f>Data!F37</f>
        <v>143.89999399999999</v>
      </c>
      <c r="D48" s="11">
        <f t="shared" si="0"/>
        <v>208.33333333333334</v>
      </c>
      <c r="E48" s="12">
        <f t="shared" si="2"/>
        <v>1</v>
      </c>
      <c r="F48" s="11">
        <f t="shared" si="9"/>
        <v>143.89999399999999</v>
      </c>
      <c r="G48" s="12">
        <f t="shared" si="10"/>
        <v>130</v>
      </c>
      <c r="H48" s="13">
        <f t="shared" si="11"/>
        <v>18706.999219999998</v>
      </c>
      <c r="I48" s="35"/>
      <c r="J48" s="10">
        <f t="shared" si="12"/>
        <v>44531</v>
      </c>
      <c r="K48" s="11">
        <f t="shared" si="13"/>
        <v>143.89999399999999</v>
      </c>
      <c r="L48" s="12">
        <v>12</v>
      </c>
      <c r="M48" s="14">
        <f t="shared" si="14"/>
        <v>0</v>
      </c>
      <c r="N48" s="14">
        <v>12</v>
      </c>
      <c r="O48" s="14">
        <f t="shared" si="15"/>
        <v>204</v>
      </c>
      <c r="P48" s="11">
        <f t="shared" si="16"/>
        <v>29355.598775999999</v>
      </c>
    </row>
    <row r="50" spans="3:16" ht="15.75" thickBot="1" x14ac:dyDescent="0.3"/>
    <row r="51" spans="3:16" ht="15.75" thickBot="1" x14ac:dyDescent="0.3">
      <c r="D51" s="15" t="s">
        <v>11</v>
      </c>
      <c r="L51" s="15" t="s">
        <v>11</v>
      </c>
      <c r="N51" s="42" t="s">
        <v>18</v>
      </c>
      <c r="O51" s="43"/>
      <c r="P51" s="44"/>
    </row>
    <row r="52" spans="3:16" ht="15.75" thickBot="1" x14ac:dyDescent="0.3">
      <c r="C52" s="16" t="s">
        <v>7</v>
      </c>
      <c r="D52" s="7">
        <f>SUM(E13:E48)</f>
        <v>130</v>
      </c>
      <c r="K52" s="16" t="s">
        <v>7</v>
      </c>
      <c r="L52" s="7">
        <f>SUM(M13:M48)</f>
        <v>204</v>
      </c>
    </row>
    <row r="53" spans="3:16" ht="15.75" x14ac:dyDescent="0.25">
      <c r="C53" s="16" t="s">
        <v>8</v>
      </c>
      <c r="D53" s="38">
        <f>SUM(F13:F48)</f>
        <v>6214.0900449999999</v>
      </c>
      <c r="K53" s="16" t="s">
        <v>8</v>
      </c>
      <c r="L53" s="39">
        <f>SUM(P13)</f>
        <v>4979.6400000000003</v>
      </c>
      <c r="N53" s="47" t="str">
        <f>IF(H48&gt;P48, "Dollar Cost Average", "Lump Sum Investing")</f>
        <v>Lump Sum Investing</v>
      </c>
      <c r="O53" s="48"/>
      <c r="P53" s="49"/>
    </row>
    <row r="54" spans="3:16" ht="16.5" thickBot="1" x14ac:dyDescent="0.3">
      <c r="N54" s="50">
        <f>IF(H48&gt;P48, H48, P48)</f>
        <v>29355.598775999999</v>
      </c>
      <c r="O54" s="51"/>
      <c r="P54" s="52"/>
    </row>
    <row r="55" spans="3:16" x14ac:dyDescent="0.25">
      <c r="C55" s="16" t="s">
        <v>21</v>
      </c>
      <c r="D55" s="36">
        <f>D53/D52</f>
        <v>47.800692653846156</v>
      </c>
      <c r="K55" s="16" t="s">
        <v>21</v>
      </c>
      <c r="L55" s="37">
        <f>L53/L52</f>
        <v>24.41</v>
      </c>
    </row>
  </sheetData>
  <mergeCells count="6">
    <mergeCell ref="N54:P54"/>
    <mergeCell ref="N53:P53"/>
    <mergeCell ref="B9:H10"/>
    <mergeCell ref="J9:P10"/>
    <mergeCell ref="B2:P5"/>
    <mergeCell ref="N51:P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2015-04-25T19:41:36Z</dcterms:created>
  <dcterms:modified xsi:type="dcterms:W3CDTF">2022-03-01T01:50:57Z</dcterms:modified>
</cp:coreProperties>
</file>