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120" yWindow="210" windowWidth="24915" windowHeight="12015"/>
  </bookViews>
  <sheets>
    <sheet name="Compare" sheetId="1" r:id="rId1"/>
  </sheets>
  <calcPr calcId="162913"/>
</workbook>
</file>

<file path=xl/calcChain.xml><?xml version="1.0" encoding="utf-8"?>
<calcChain xmlns="http://schemas.openxmlformats.org/spreadsheetml/2006/main">
  <c r="N59" i="1" l="1"/>
  <c r="O59" i="1"/>
  <c r="N60" i="1"/>
  <c r="O60" i="1"/>
  <c r="O58" i="1"/>
  <c r="N58" i="1"/>
  <c r="O57" i="1"/>
  <c r="N57" i="1"/>
  <c r="M60" i="1"/>
  <c r="L60" i="1"/>
  <c r="M58" i="1"/>
  <c r="L58" i="1"/>
  <c r="M59" i="1"/>
  <c r="L59" i="1"/>
  <c r="M57" i="1"/>
  <c r="L57" i="1"/>
  <c r="M43" i="1"/>
  <c r="L43" i="1"/>
  <c r="M39" i="1"/>
  <c r="L39" i="1"/>
  <c r="L34" i="1"/>
  <c r="M34" i="1"/>
  <c r="L35" i="1"/>
  <c r="M35" i="1"/>
  <c r="L36" i="1"/>
  <c r="M36" i="1"/>
  <c r="L37" i="1"/>
  <c r="M37" i="1"/>
  <c r="L38" i="1"/>
  <c r="L45" i="1" s="1"/>
  <c r="M38" i="1"/>
  <c r="M45" i="1" s="1"/>
  <c r="L42" i="1"/>
  <c r="M42" i="1"/>
  <c r="L44" i="1"/>
  <c r="M44" i="1"/>
  <c r="M28" i="1"/>
  <c r="L28" i="1"/>
  <c r="M27" i="1"/>
  <c r="L27" i="1"/>
  <c r="M53" i="1" l="1"/>
  <c r="L53" i="1"/>
  <c r="L21" i="1"/>
  <c r="M21" i="1"/>
  <c r="M22" i="1"/>
  <c r="L22" i="1"/>
  <c r="M20" i="1"/>
  <c r="L20" i="1"/>
  <c r="M49" i="1"/>
  <c r="L49" i="1"/>
  <c r="M26" i="1"/>
  <c r="L26" i="1"/>
  <c r="M19" i="1"/>
  <c r="L19" i="1"/>
  <c r="M11" i="1"/>
  <c r="L11" i="1"/>
  <c r="M4" i="1"/>
  <c r="L4" i="1"/>
  <c r="L51" i="1" l="1"/>
  <c r="L50" i="1"/>
  <c r="M51" i="1"/>
  <c r="M50" i="1"/>
  <c r="C15" i="1"/>
  <c r="B15" i="1"/>
  <c r="I15" i="1"/>
  <c r="M29" i="1"/>
  <c r="L29" i="1"/>
  <c r="M23" i="1"/>
  <c r="L23" i="1"/>
  <c r="M8" i="1"/>
  <c r="M12" i="1" s="1"/>
  <c r="M14" i="1" s="1"/>
  <c r="L8" i="1"/>
  <c r="L12" i="1" s="1"/>
  <c r="L14" i="1" s="1"/>
  <c r="H15" i="1"/>
  <c r="G15" i="1"/>
  <c r="D15" i="1"/>
  <c r="D16" i="1" l="1"/>
  <c r="I16" i="1"/>
</calcChain>
</file>

<file path=xl/sharedStrings.xml><?xml version="1.0" encoding="utf-8"?>
<sst xmlns="http://schemas.openxmlformats.org/spreadsheetml/2006/main" count="86" uniqueCount="35">
  <si>
    <t>10 - Years</t>
  </si>
  <si>
    <t>EPS</t>
  </si>
  <si>
    <t>Book Value</t>
  </si>
  <si>
    <t>Dividend</t>
  </si>
  <si>
    <t>N/A</t>
  </si>
  <si>
    <t>Total</t>
  </si>
  <si>
    <t>Total Cash</t>
  </si>
  <si>
    <t>Intrinsic Value = EPS x (8.5 + 2 G) x 4.4 / Y</t>
  </si>
  <si>
    <t>Stock Symbols</t>
  </si>
  <si>
    <t>Earnings Per Share (EPS)</t>
  </si>
  <si>
    <t>Projected Growth Rate (%)</t>
  </si>
  <si>
    <t>Corporate Bond Yield 20 yrs AAA (%)</t>
  </si>
  <si>
    <t>Intrinsic Value of a Share</t>
  </si>
  <si>
    <t>RGV = IV / P</t>
  </si>
  <si>
    <t>IV</t>
  </si>
  <si>
    <t>P (Current Price)</t>
  </si>
  <si>
    <t>RGV (Relative Graham Value</t>
  </si>
  <si>
    <t>Intrinsic Value = EPS x (7 + 1.5 G) x 4.4 / Y</t>
  </si>
  <si>
    <t>Corporate Bond Yield 20 yrs A Corp (%)</t>
  </si>
  <si>
    <t>Current Book Value ($)</t>
  </si>
  <si>
    <t>Old Book Value ($)</t>
  </si>
  <si>
    <t># of Years between Book Values</t>
  </si>
  <si>
    <t>Average percent change in book value per year (%)</t>
  </si>
  <si>
    <t>AMD</t>
  </si>
  <si>
    <t>INTC</t>
  </si>
  <si>
    <t>Value Investing</t>
  </si>
  <si>
    <t>https://www.macrotrends.net/</t>
  </si>
  <si>
    <t>EPS and Book Value Information</t>
  </si>
  <si>
    <t>https://finance.yahoo.com/quote/amd/analysis/</t>
  </si>
  <si>
    <t>Projected Growth Rate</t>
  </si>
  <si>
    <t>https://fred.stlouisfed.org/series/AAA</t>
  </si>
  <si>
    <t>https://finance.yahoo.com/</t>
  </si>
  <si>
    <t>Current Price</t>
  </si>
  <si>
    <t>Intrinsic Value = EPS x (7 + G) x 8.5 / Y</t>
  </si>
  <si>
    <t>Margin of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</si>
</sst>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"/>
    <numFmt numFmtId="165" formatCode="0.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Arial Black"/>
      <family val="2"/>
    </font>
    <font>
      <sz val="45"/>
      <color theme="0"/>
      <name val="Arial Black"/>
      <family val="2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3" borderId="3" xfId="0" applyFill="1" applyBorder="1" applyAlignment="1">
      <alignment horizontal="center"/>
    </xf>
    <xf numFmtId="0" fontId="0" fillId="0" borderId="0" xfId="0" applyFill="1" applyBorder="1"/>
    <xf numFmtId="0" fontId="2" fillId="2" borderId="3" xfId="0" applyFont="1" applyFill="1" applyBorder="1"/>
    <xf numFmtId="2" fontId="0" fillId="4" borderId="3" xfId="0" applyNumberFormat="1" applyFill="1" applyBorder="1"/>
    <xf numFmtId="164" fontId="0" fillId="4" borderId="3" xfId="0" applyNumberFormat="1" applyFill="1" applyBorder="1"/>
    <xf numFmtId="2" fontId="0" fillId="0" borderId="3" xfId="0" applyNumberFormat="1" applyBorder="1"/>
    <xf numFmtId="0" fontId="0" fillId="0" borderId="3" xfId="0" applyBorder="1"/>
    <xf numFmtId="2" fontId="0" fillId="3" borderId="0" xfId="0" applyNumberFormat="1" applyFill="1" applyBorder="1"/>
    <xf numFmtId="2" fontId="0" fillId="9" borderId="7" xfId="0" applyNumberFormat="1" applyFill="1" applyBorder="1"/>
    <xf numFmtId="2" fontId="5" fillId="8" borderId="7" xfId="0" applyNumberFormat="1" applyFont="1" applyFill="1" applyBorder="1"/>
    <xf numFmtId="2" fontId="5" fillId="8" borderId="8" xfId="0" applyNumberFormat="1" applyFont="1" applyFill="1" applyBorder="1"/>
    <xf numFmtId="2" fontId="0" fillId="9" borderId="8" xfId="0" applyNumberFormat="1" applyFill="1" applyBorder="1"/>
    <xf numFmtId="164" fontId="0" fillId="8" borderId="7" xfId="0" applyNumberFormat="1" applyFill="1" applyBorder="1"/>
    <xf numFmtId="164" fontId="0" fillId="8" borderId="8" xfId="0" applyNumberFormat="1" applyFill="1" applyBorder="1"/>
    <xf numFmtId="0" fontId="0" fillId="0" borderId="0" xfId="0" applyBorder="1"/>
    <xf numFmtId="2" fontId="5" fillId="3" borderId="5" xfId="0" applyNumberFormat="1" applyFont="1" applyFill="1" applyBorder="1" applyAlignment="1"/>
    <xf numFmtId="0" fontId="0" fillId="3" borderId="4" xfId="0" applyFill="1" applyBorder="1" applyAlignment="1">
      <alignment horizontal="center"/>
    </xf>
    <xf numFmtId="0" fontId="2" fillId="2" borderId="6" xfId="0" applyFont="1" applyFill="1" applyBorder="1"/>
    <xf numFmtId="2" fontId="0" fillId="4" borderId="6" xfId="0" applyNumberFormat="1" applyFill="1" applyBorder="1"/>
    <xf numFmtId="164" fontId="0" fillId="4" borderId="6" xfId="0" applyNumberFormat="1" applyFill="1" applyBorder="1"/>
    <xf numFmtId="165" fontId="0" fillId="0" borderId="3" xfId="0" applyNumberFormat="1" applyBorder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3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0" fontId="7" fillId="11" borderId="11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Fill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 wrapText="1"/>
    </xf>
    <xf numFmtId="0" fontId="4" fillId="6" borderId="4" xfId="0" applyFont="1" applyFill="1" applyBorder="1"/>
    <xf numFmtId="0" fontId="0" fillId="0" borderId="13" xfId="0" applyBorder="1"/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2" fontId="0" fillId="3" borderId="17" xfId="0" applyNumberFormat="1" applyFill="1" applyBorder="1"/>
    <xf numFmtId="2" fontId="0" fillId="3" borderId="18" xfId="0" applyNumberFormat="1" applyFill="1" applyBorder="1"/>
    <xf numFmtId="2" fontId="5" fillId="3" borderId="18" xfId="0" applyNumberFormat="1" applyFont="1" applyFill="1" applyBorder="1"/>
    <xf numFmtId="0" fontId="5" fillId="8" borderId="19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0" fillId="3" borderId="20" xfId="0" applyFill="1" applyBorder="1"/>
    <xf numFmtId="2" fontId="5" fillId="3" borderId="18" xfId="0" applyNumberFormat="1" applyFont="1" applyFill="1" applyBorder="1" applyAlignment="1"/>
    <xf numFmtId="0" fontId="0" fillId="9" borderId="19" xfId="0" applyFill="1" applyBorder="1"/>
    <xf numFmtId="0" fontId="5" fillId="3" borderId="21" xfId="0" applyFont="1" applyFill="1" applyBorder="1" applyAlignment="1">
      <alignment horizontal="left"/>
    </xf>
    <xf numFmtId="2" fontId="5" fillId="3" borderId="17" xfId="0" applyNumberFormat="1" applyFont="1" applyFill="1" applyBorder="1"/>
    <xf numFmtId="0" fontId="1" fillId="7" borderId="22" xfId="0" applyFont="1" applyFill="1" applyBorder="1" applyAlignment="1">
      <alignment horizontal="center"/>
    </xf>
    <xf numFmtId="2" fontId="5" fillId="8" borderId="12" xfId="0" applyNumberFormat="1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27" xfId="0" applyBorder="1"/>
    <xf numFmtId="0" fontId="1" fillId="7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/>
    </xf>
    <xf numFmtId="166" fontId="0" fillId="0" borderId="27" xfId="0" applyNumberFormat="1" applyBorder="1"/>
    <xf numFmtId="166" fontId="0" fillId="0" borderId="28" xfId="0" applyNumberFormat="1" applyBorder="1"/>
    <xf numFmtId="166" fontId="0" fillId="0" borderId="29" xfId="0" applyNumberFormat="1" applyBorder="1"/>
    <xf numFmtId="0" fontId="0" fillId="0" borderId="31" xfId="0" applyBorder="1"/>
    <xf numFmtId="0" fontId="0" fillId="0" borderId="32" xfId="0" applyBorder="1"/>
    <xf numFmtId="2" fontId="5" fillId="3" borderId="20" xfId="0" applyNumberFormat="1" applyFont="1" applyFill="1" applyBorder="1"/>
    <xf numFmtId="2" fontId="5" fillId="3" borderId="20" xfId="0" applyNumberFormat="1" applyFont="1" applyFill="1" applyBorder="1" applyAlignment="1"/>
    <xf numFmtId="0" fontId="1" fillId="7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5" fillId="0" borderId="27" xfId="0" applyFont="1" applyFill="1" applyBorder="1"/>
    <xf numFmtId="0" fontId="5" fillId="3" borderId="20" xfId="0" applyFont="1" applyFill="1" applyBorder="1" applyAlignment="1">
      <alignment horizontal="left"/>
    </xf>
    <xf numFmtId="0" fontId="1" fillId="7" borderId="27" xfId="0" applyFont="1" applyFill="1" applyBorder="1" applyAlignment="1">
      <alignment horizontal="center"/>
    </xf>
    <xf numFmtId="2" fontId="0" fillId="3" borderId="21" xfId="0" applyNumberFormat="1" applyFill="1" applyBorder="1"/>
    <xf numFmtId="2" fontId="0" fillId="3" borderId="20" xfId="0" applyNumberFormat="1" applyFill="1" applyBorder="1"/>
    <xf numFmtId="2" fontId="5" fillId="3" borderId="21" xfId="0" applyNumberFormat="1" applyFont="1" applyFill="1" applyBorder="1"/>
    <xf numFmtId="2" fontId="0" fillId="10" borderId="18" xfId="0" applyNumberFormat="1" applyFill="1" applyBorder="1"/>
    <xf numFmtId="0" fontId="0" fillId="3" borderId="18" xfId="0" applyFill="1" applyBorder="1"/>
    <xf numFmtId="0" fontId="0" fillId="3" borderId="21" xfId="0" applyFill="1" applyBorder="1"/>
    <xf numFmtId="0" fontId="0" fillId="8" borderId="19" xfId="0" applyFill="1" applyBorder="1"/>
    <xf numFmtId="2" fontId="0" fillId="10" borderId="2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A31" workbookViewId="0">
      <selection activeCell="P44" sqref="P44"/>
    </sheetView>
  </sheetViews>
  <sheetFormatPr defaultRowHeight="15" x14ac:dyDescent="0.25"/>
  <cols>
    <col min="3" max="3" width="11" bestFit="1" customWidth="1"/>
    <col min="8" max="8" width="11" bestFit="1" customWidth="1"/>
    <col min="11" max="11" width="47" bestFit="1" customWidth="1"/>
    <col min="14" max="15" width="12.42578125" bestFit="1" customWidth="1"/>
    <col min="16" max="16" width="45.42578125" bestFit="1" customWidth="1"/>
    <col min="18" max="18" width="30" bestFit="1" customWidth="1"/>
  </cols>
  <sheetData>
    <row r="1" spans="1:21" ht="69.75" thickBot="1" x14ac:dyDescent="1.35">
      <c r="A1" s="32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3" spans="1:21" ht="21.75" thickBot="1" x14ac:dyDescent="0.4">
      <c r="A3" s="29" t="s">
        <v>23</v>
      </c>
      <c r="B3" s="30"/>
      <c r="C3" s="30"/>
      <c r="D3" s="30"/>
      <c r="F3" s="29" t="s">
        <v>24</v>
      </c>
      <c r="G3" s="30"/>
      <c r="H3" s="30"/>
      <c r="I3" s="30"/>
      <c r="K3" s="40" t="s">
        <v>7</v>
      </c>
    </row>
    <row r="4" spans="1:21" x14ac:dyDescent="0.25">
      <c r="A4" s="17" t="s">
        <v>0</v>
      </c>
      <c r="B4" s="17" t="s">
        <v>1</v>
      </c>
      <c r="C4" s="17" t="s">
        <v>2</v>
      </c>
      <c r="D4" s="17" t="s">
        <v>3</v>
      </c>
      <c r="F4" s="1" t="s">
        <v>0</v>
      </c>
      <c r="G4" s="1" t="s">
        <v>1</v>
      </c>
      <c r="H4" s="1" t="s">
        <v>2</v>
      </c>
      <c r="I4" s="1" t="s">
        <v>3</v>
      </c>
      <c r="K4" s="63" t="s">
        <v>8</v>
      </c>
      <c r="L4" s="78" t="str">
        <f>A3</f>
        <v>AMD</v>
      </c>
      <c r="M4" s="43" t="str">
        <f>F3</f>
        <v>INTC</v>
      </c>
      <c r="P4" s="36" t="s">
        <v>26</v>
      </c>
      <c r="R4" s="37" t="s">
        <v>27</v>
      </c>
    </row>
    <row r="5" spans="1:21" x14ac:dyDescent="0.25">
      <c r="A5" s="7">
        <v>2011</v>
      </c>
      <c r="B5" s="6">
        <v>0.66</v>
      </c>
      <c r="C5" s="7">
        <v>11.13</v>
      </c>
      <c r="D5" s="21" t="s">
        <v>4</v>
      </c>
      <c r="F5" s="7">
        <v>2011</v>
      </c>
      <c r="G5" s="7">
        <v>2.39</v>
      </c>
      <c r="H5" s="6">
        <v>7.13</v>
      </c>
      <c r="I5" s="21" t="s">
        <v>4</v>
      </c>
      <c r="K5" s="53" t="s">
        <v>9</v>
      </c>
      <c r="L5" s="79">
        <v>3.24</v>
      </c>
      <c r="M5" s="45">
        <v>5.16</v>
      </c>
      <c r="P5" s="35" t="s">
        <v>28</v>
      </c>
      <c r="R5" s="37" t="s">
        <v>29</v>
      </c>
    </row>
    <row r="6" spans="1:21" ht="18.75" customHeight="1" x14ac:dyDescent="0.25">
      <c r="A6" s="7">
        <v>2012</v>
      </c>
      <c r="B6" s="6">
        <v>-1.6</v>
      </c>
      <c r="C6" s="7">
        <v>14.58</v>
      </c>
      <c r="D6" s="21" t="s">
        <v>4</v>
      </c>
      <c r="F6" s="7">
        <v>2012</v>
      </c>
      <c r="G6" s="7">
        <v>2.13</v>
      </c>
      <c r="H6" s="6">
        <v>7.62</v>
      </c>
      <c r="I6" s="21" t="s">
        <v>4</v>
      </c>
      <c r="K6" s="77" t="s">
        <v>10</v>
      </c>
      <c r="L6" s="80">
        <v>26.2</v>
      </c>
      <c r="M6" s="46">
        <v>-0.4</v>
      </c>
      <c r="P6" s="35" t="s">
        <v>30</v>
      </c>
      <c r="R6" s="38" t="s">
        <v>11</v>
      </c>
      <c r="S6" s="23"/>
      <c r="T6" s="24"/>
      <c r="U6" s="23"/>
    </row>
    <row r="7" spans="1:21" ht="15.75" thickBot="1" x14ac:dyDescent="0.3">
      <c r="A7" s="7">
        <v>2013</v>
      </c>
      <c r="B7" s="6">
        <v>-0.11</v>
      </c>
      <c r="C7" s="7">
        <v>24.08</v>
      </c>
      <c r="D7" s="21" t="s">
        <v>4</v>
      </c>
      <c r="F7" s="7">
        <v>2013</v>
      </c>
      <c r="G7" s="7">
        <v>1.89</v>
      </c>
      <c r="H7" s="6">
        <v>6.81</v>
      </c>
      <c r="I7" s="21" t="s">
        <v>4</v>
      </c>
      <c r="K7" s="77" t="s">
        <v>11</v>
      </c>
      <c r="L7" s="72">
        <v>2.68</v>
      </c>
      <c r="M7" s="47">
        <v>2.68</v>
      </c>
      <c r="P7" s="35" t="s">
        <v>31</v>
      </c>
      <c r="R7" s="39" t="s">
        <v>32</v>
      </c>
      <c r="S7" s="23"/>
      <c r="T7" s="24"/>
      <c r="U7" s="23"/>
    </row>
    <row r="8" spans="1:21" ht="15.75" thickBot="1" x14ac:dyDescent="0.3">
      <c r="A8" s="7">
        <v>2014</v>
      </c>
      <c r="B8" s="6">
        <v>-0.53</v>
      </c>
      <c r="C8" s="7">
        <v>28.4</v>
      </c>
      <c r="D8" s="21" t="s">
        <v>4</v>
      </c>
      <c r="F8" s="7">
        <v>2014</v>
      </c>
      <c r="G8" s="7">
        <v>2.31</v>
      </c>
      <c r="H8" s="6">
        <v>8.93</v>
      </c>
      <c r="I8" s="21" t="s">
        <v>4</v>
      </c>
      <c r="K8" s="48" t="s">
        <v>12</v>
      </c>
      <c r="L8" s="10">
        <f>L5*(8.5+2*L6)*4.4/L7</f>
        <v>323.95164179104478</v>
      </c>
      <c r="M8" s="11">
        <f>M5*(8.5+2*M6)*4.4/M7</f>
        <v>65.23164179104478</v>
      </c>
      <c r="R8" s="22"/>
      <c r="S8" s="23"/>
      <c r="T8" s="24"/>
      <c r="U8" s="23"/>
    </row>
    <row r="9" spans="1:21" x14ac:dyDescent="0.25">
      <c r="A9" s="7">
        <v>2015</v>
      </c>
      <c r="B9" s="6">
        <v>-0.84</v>
      </c>
      <c r="C9" s="7">
        <v>99.56</v>
      </c>
      <c r="D9" s="21" t="s">
        <v>4</v>
      </c>
      <c r="F9" s="7">
        <v>2015</v>
      </c>
      <c r="G9" s="7">
        <v>2.33</v>
      </c>
      <c r="H9" s="6">
        <v>8.83</v>
      </c>
      <c r="I9" s="21" t="s">
        <v>4</v>
      </c>
      <c r="R9" s="22"/>
      <c r="S9" s="23"/>
      <c r="T9" s="24"/>
      <c r="U9" s="23"/>
    </row>
    <row r="10" spans="1:21" ht="16.5" thickBot="1" x14ac:dyDescent="0.3">
      <c r="A10" s="7">
        <v>2016</v>
      </c>
      <c r="B10" s="6">
        <v>-0.6</v>
      </c>
      <c r="C10" s="7">
        <v>27.73</v>
      </c>
      <c r="D10" s="21" t="s">
        <v>4</v>
      </c>
      <c r="F10" s="7">
        <v>2016</v>
      </c>
      <c r="G10" s="7">
        <v>2.12</v>
      </c>
      <c r="H10" s="6">
        <v>9.1</v>
      </c>
      <c r="I10" s="21" t="s">
        <v>4</v>
      </c>
      <c r="K10" s="49" t="s">
        <v>13</v>
      </c>
      <c r="R10" s="22"/>
      <c r="S10" s="23"/>
      <c r="T10" s="24"/>
      <c r="U10" s="23"/>
    </row>
    <row r="11" spans="1:21" x14ac:dyDescent="0.25">
      <c r="A11" s="7">
        <v>2017</v>
      </c>
      <c r="B11" s="6">
        <v>-0.03</v>
      </c>
      <c r="C11" s="7">
        <v>102.19</v>
      </c>
      <c r="D11" s="21" t="s">
        <v>4</v>
      </c>
      <c r="F11" s="7">
        <v>2017</v>
      </c>
      <c r="G11" s="7">
        <v>1.99</v>
      </c>
      <c r="H11" s="6">
        <v>9.42</v>
      </c>
      <c r="I11" s="21" t="s">
        <v>4</v>
      </c>
      <c r="K11" s="41" t="s">
        <v>8</v>
      </c>
      <c r="L11" s="42" t="str">
        <f>A3</f>
        <v>AMD</v>
      </c>
      <c r="M11" s="43" t="str">
        <f>F3</f>
        <v>INTC</v>
      </c>
      <c r="R11" s="22"/>
      <c r="S11" s="23"/>
      <c r="T11" s="24"/>
      <c r="U11" s="23"/>
    </row>
    <row r="12" spans="1:21" x14ac:dyDescent="0.25">
      <c r="A12" s="7">
        <v>2018</v>
      </c>
      <c r="B12" s="6">
        <v>0.32</v>
      </c>
      <c r="C12" s="7">
        <v>72.33</v>
      </c>
      <c r="D12" s="21" t="s">
        <v>4</v>
      </c>
      <c r="F12" s="7">
        <v>2018</v>
      </c>
      <c r="G12" s="28">
        <v>4.4800000000000004</v>
      </c>
      <c r="H12" s="6">
        <v>11.58</v>
      </c>
      <c r="I12" s="21" t="s">
        <v>4</v>
      </c>
      <c r="K12" s="44" t="s">
        <v>14</v>
      </c>
      <c r="L12" s="8">
        <f>L8</f>
        <v>323.95164179104478</v>
      </c>
      <c r="M12" s="46">
        <f>M8</f>
        <v>65.23164179104478</v>
      </c>
      <c r="R12" s="22"/>
      <c r="S12" s="23"/>
      <c r="T12" s="24"/>
      <c r="U12" s="23"/>
    </row>
    <row r="13" spans="1:21" ht="15.75" thickBot="1" x14ac:dyDescent="0.3">
      <c r="A13" s="7">
        <v>2019</v>
      </c>
      <c r="B13" s="6">
        <v>0.3</v>
      </c>
      <c r="C13" s="7">
        <v>66.61</v>
      </c>
      <c r="D13" s="21" t="s">
        <v>4</v>
      </c>
      <c r="F13" s="7">
        <v>2019</v>
      </c>
      <c r="G13" s="28">
        <v>4.71</v>
      </c>
      <c r="H13" s="6">
        <v>11.72</v>
      </c>
      <c r="I13" s="21" t="s">
        <v>4</v>
      </c>
      <c r="K13" s="50" t="s">
        <v>15</v>
      </c>
      <c r="L13" s="16">
        <v>157.80000000000001</v>
      </c>
      <c r="M13" s="51">
        <v>49.76</v>
      </c>
      <c r="R13" s="22"/>
      <c r="S13" s="23"/>
      <c r="T13" s="24"/>
      <c r="U13" s="23"/>
    </row>
    <row r="14" spans="1:21" ht="15.75" thickBot="1" x14ac:dyDescent="0.3">
      <c r="A14" s="7">
        <v>2020</v>
      </c>
      <c r="B14" s="6">
        <v>2.06</v>
      </c>
      <c r="C14" s="7">
        <v>80.75</v>
      </c>
      <c r="D14" s="21" t="s">
        <v>4</v>
      </c>
      <c r="F14" s="7">
        <v>2020</v>
      </c>
      <c r="G14" s="28">
        <v>4.9400000000000004</v>
      </c>
      <c r="H14" s="6">
        <v>11.04</v>
      </c>
      <c r="I14" s="21" t="s">
        <v>4</v>
      </c>
      <c r="K14" s="52" t="s">
        <v>16</v>
      </c>
      <c r="L14" s="9">
        <f>L12/L13</f>
        <v>2.0529254866352646</v>
      </c>
      <c r="M14" s="12">
        <f t="shared" ref="M14" si="0">M12/M13</f>
        <v>1.3109252771512214</v>
      </c>
      <c r="R14" s="22"/>
      <c r="S14" s="23"/>
      <c r="T14" s="24"/>
      <c r="U14" s="23"/>
    </row>
    <row r="15" spans="1:21" x14ac:dyDescent="0.25">
      <c r="A15" s="18" t="s">
        <v>5</v>
      </c>
      <c r="B15" s="19">
        <f>SUM(B5:B14)</f>
        <v>-0.37000000000000011</v>
      </c>
      <c r="C15" s="19">
        <f>AVERAGE(C5:C14)</f>
        <v>52.73599999999999</v>
      </c>
      <c r="D15" s="20">
        <f>SUM(D5:D14)</f>
        <v>0</v>
      </c>
      <c r="F15" s="3" t="s">
        <v>5</v>
      </c>
      <c r="G15" s="4">
        <f>SUM(G5:G14)</f>
        <v>29.290000000000003</v>
      </c>
      <c r="H15" s="4">
        <f>AVERAGE(H5:H14)</f>
        <v>9.218</v>
      </c>
      <c r="I15" s="5">
        <f>SUM(I5:I14)</f>
        <v>0</v>
      </c>
      <c r="R15" s="22"/>
      <c r="S15" s="23"/>
      <c r="T15" s="24"/>
      <c r="U15" s="23"/>
    </row>
    <row r="16" spans="1:21" x14ac:dyDescent="0.25">
      <c r="B16" s="31" t="s">
        <v>6</v>
      </c>
      <c r="C16" s="31"/>
      <c r="D16" s="6">
        <f>C15+D15</f>
        <v>52.73599999999999</v>
      </c>
      <c r="G16" s="31" t="s">
        <v>6</v>
      </c>
      <c r="H16" s="31"/>
      <c r="I16" s="6">
        <f>H15+I15</f>
        <v>9.218</v>
      </c>
      <c r="R16" s="22"/>
      <c r="S16" s="23"/>
      <c r="T16" s="24"/>
      <c r="U16" s="23"/>
    </row>
    <row r="17" spans="11:21" x14ac:dyDescent="0.25">
      <c r="O17" s="15"/>
      <c r="P17" s="15"/>
      <c r="R17" s="22"/>
      <c r="S17" s="23"/>
      <c r="T17" s="24"/>
      <c r="U17" s="23"/>
    </row>
    <row r="18" spans="11:21" ht="16.5" thickBot="1" x14ac:dyDescent="0.3">
      <c r="K18" s="40" t="s">
        <v>17</v>
      </c>
      <c r="O18" s="15"/>
      <c r="P18" s="15"/>
      <c r="R18" s="22"/>
      <c r="S18" s="23"/>
      <c r="T18" s="24"/>
      <c r="U18" s="23"/>
    </row>
    <row r="19" spans="11:21" x14ac:dyDescent="0.25">
      <c r="K19" s="76" t="s">
        <v>8</v>
      </c>
      <c r="L19" s="78" t="str">
        <f>A3</f>
        <v>AMD</v>
      </c>
      <c r="M19" s="43" t="str">
        <f>F3</f>
        <v>INTC</v>
      </c>
      <c r="O19" s="15"/>
      <c r="P19" s="15"/>
      <c r="R19" s="22"/>
      <c r="S19" s="23"/>
      <c r="T19" s="24"/>
      <c r="U19" s="23"/>
    </row>
    <row r="20" spans="11:21" x14ac:dyDescent="0.25">
      <c r="K20" s="53" t="s">
        <v>9</v>
      </c>
      <c r="L20" s="79">
        <f t="shared" ref="L20:M22" si="1">L5</f>
        <v>3.24</v>
      </c>
      <c r="M20" s="45">
        <f t="shared" si="1"/>
        <v>5.16</v>
      </c>
      <c r="R20" s="22"/>
      <c r="S20" s="23"/>
      <c r="T20" s="24"/>
      <c r="U20" s="23"/>
    </row>
    <row r="21" spans="11:21" x14ac:dyDescent="0.25">
      <c r="K21" s="77" t="s">
        <v>10</v>
      </c>
      <c r="L21" s="80">
        <f t="shared" si="1"/>
        <v>26.2</v>
      </c>
      <c r="M21" s="46">
        <f t="shared" si="1"/>
        <v>-0.4</v>
      </c>
      <c r="R21" s="22"/>
      <c r="S21" s="23"/>
      <c r="T21" s="24"/>
      <c r="U21" s="23"/>
    </row>
    <row r="22" spans="11:21" ht="15.75" thickBot="1" x14ac:dyDescent="0.3">
      <c r="K22" s="77" t="s">
        <v>18</v>
      </c>
      <c r="L22" s="72">
        <f t="shared" si="1"/>
        <v>2.68</v>
      </c>
      <c r="M22" s="47">
        <f t="shared" si="1"/>
        <v>2.68</v>
      </c>
      <c r="R22" s="22"/>
      <c r="S22" s="23"/>
      <c r="T22" s="24"/>
      <c r="U22" s="23"/>
    </row>
    <row r="23" spans="11:21" ht="15.75" thickBot="1" x14ac:dyDescent="0.3">
      <c r="K23" s="48" t="s">
        <v>12</v>
      </c>
      <c r="L23" s="10">
        <f>L20*(7+1.5*L21)*4.4/L22</f>
        <v>246.28835820895523</v>
      </c>
      <c r="M23" s="11">
        <f t="shared" ref="M23" si="2">M20*(7+1.5*M21)*4.4/M22</f>
        <v>54.218507462686574</v>
      </c>
      <c r="R23" s="22"/>
      <c r="S23" s="23"/>
      <c r="T23" s="24"/>
      <c r="U23" s="23"/>
    </row>
    <row r="24" spans="11:21" x14ac:dyDescent="0.25">
      <c r="R24" s="22"/>
      <c r="S24" s="23"/>
      <c r="T24" s="24"/>
      <c r="U24" s="23"/>
    </row>
    <row r="25" spans="11:21" ht="16.5" thickBot="1" x14ac:dyDescent="0.3">
      <c r="K25" s="49" t="s">
        <v>13</v>
      </c>
      <c r="R25" s="22"/>
      <c r="S25" s="23"/>
      <c r="T25" s="24"/>
      <c r="U25" s="23"/>
    </row>
    <row r="26" spans="11:21" x14ac:dyDescent="0.25">
      <c r="K26" s="63" t="s">
        <v>8</v>
      </c>
      <c r="L26" s="78" t="str">
        <f>A3</f>
        <v>AMD</v>
      </c>
      <c r="M26" s="43" t="str">
        <f>F3</f>
        <v>INTC</v>
      </c>
      <c r="R26" s="22"/>
      <c r="S26" s="23"/>
      <c r="T26" s="24"/>
      <c r="U26" s="23"/>
    </row>
    <row r="27" spans="11:21" x14ac:dyDescent="0.25">
      <c r="K27" s="53" t="s">
        <v>14</v>
      </c>
      <c r="L27" s="81">
        <f>L23</f>
        <v>246.28835820895523</v>
      </c>
      <c r="M27" s="54">
        <f>M23</f>
        <v>54.218507462686574</v>
      </c>
      <c r="R27" s="22"/>
      <c r="S27" s="23"/>
      <c r="T27" s="24"/>
      <c r="U27" s="23"/>
    </row>
    <row r="28" spans="11:21" ht="15.75" thickBot="1" x14ac:dyDescent="0.3">
      <c r="K28" s="50" t="s">
        <v>15</v>
      </c>
      <c r="L28" s="73">
        <f>L13</f>
        <v>157.80000000000001</v>
      </c>
      <c r="M28" s="51">
        <f>M13</f>
        <v>49.76</v>
      </c>
      <c r="R28" s="22"/>
      <c r="S28" s="23"/>
      <c r="T28" s="24"/>
      <c r="U28" s="23"/>
    </row>
    <row r="29" spans="11:21" ht="15.75" thickBot="1" x14ac:dyDescent="0.3">
      <c r="K29" s="52" t="s">
        <v>16</v>
      </c>
      <c r="L29" s="9">
        <f>L27/L28</f>
        <v>1.5607627262924919</v>
      </c>
      <c r="M29" s="12">
        <f t="shared" ref="M29" si="3">M27/M28</f>
        <v>1.089600230359457</v>
      </c>
      <c r="R29" s="22"/>
      <c r="S29" s="23"/>
      <c r="T29" s="24"/>
      <c r="U29" s="23"/>
    </row>
    <row r="30" spans="11:21" x14ac:dyDescent="0.25">
      <c r="P30" s="15"/>
      <c r="Q30" s="15"/>
      <c r="R30" s="22"/>
      <c r="S30" s="23"/>
      <c r="T30" s="24"/>
      <c r="U30" s="23"/>
    </row>
    <row r="31" spans="11:21" x14ac:dyDescent="0.25">
      <c r="P31" s="15"/>
      <c r="Q31" s="15"/>
      <c r="R31" s="22"/>
      <c r="S31" s="23"/>
      <c r="T31" s="24"/>
      <c r="U31" s="23"/>
    </row>
    <row r="32" spans="11:21" x14ac:dyDescent="0.25">
      <c r="P32" s="15"/>
      <c r="Q32" s="15"/>
      <c r="R32" s="22"/>
      <c r="S32" s="23"/>
      <c r="T32" s="24"/>
      <c r="U32" s="23"/>
    </row>
    <row r="33" spans="9:21" ht="16.5" thickBot="1" x14ac:dyDescent="0.3">
      <c r="K33" s="40" t="s">
        <v>33</v>
      </c>
      <c r="P33" s="15"/>
      <c r="Q33" s="15"/>
      <c r="R33" s="22"/>
      <c r="S33" s="23"/>
      <c r="T33" s="24"/>
      <c r="U33" s="23"/>
    </row>
    <row r="34" spans="9:21" x14ac:dyDescent="0.25">
      <c r="K34" s="76" t="s">
        <v>8</v>
      </c>
      <c r="L34" s="78" t="str">
        <f>L4</f>
        <v>AMD</v>
      </c>
      <c r="M34" s="55" t="str">
        <f>M4</f>
        <v>INTC</v>
      </c>
      <c r="P34" s="15"/>
      <c r="Q34" s="15"/>
      <c r="R34" s="22"/>
      <c r="S34" s="23"/>
      <c r="T34" s="24"/>
      <c r="U34" s="23"/>
    </row>
    <row r="35" spans="9:21" x14ac:dyDescent="0.25">
      <c r="K35" s="53" t="s">
        <v>9</v>
      </c>
      <c r="L35" s="79">
        <f t="shared" ref="L35:M35" si="4">L20</f>
        <v>3.24</v>
      </c>
      <c r="M35" s="45">
        <f t="shared" si="4"/>
        <v>5.16</v>
      </c>
      <c r="P35" s="15"/>
      <c r="Q35" s="15"/>
      <c r="R35" s="22"/>
      <c r="S35" s="23"/>
      <c r="T35" s="24"/>
      <c r="U35" s="23"/>
    </row>
    <row r="36" spans="9:21" x14ac:dyDescent="0.25">
      <c r="K36" s="77" t="s">
        <v>10</v>
      </c>
      <c r="L36" s="80">
        <f t="shared" ref="L36:M36" si="5">L21</f>
        <v>26.2</v>
      </c>
      <c r="M36" s="46">
        <f t="shared" si="5"/>
        <v>-0.4</v>
      </c>
      <c r="P36" s="15"/>
      <c r="Q36" s="15"/>
      <c r="R36" s="22"/>
      <c r="S36" s="23"/>
      <c r="T36" s="24"/>
      <c r="U36" s="23"/>
    </row>
    <row r="37" spans="9:21" ht="15.75" thickBot="1" x14ac:dyDescent="0.3">
      <c r="K37" s="77" t="s">
        <v>18</v>
      </c>
      <c r="L37" s="72">
        <f t="shared" ref="L37:M37" si="6">L22</f>
        <v>2.68</v>
      </c>
      <c r="M37" s="47">
        <f t="shared" si="6"/>
        <v>2.68</v>
      </c>
      <c r="P37" s="15"/>
      <c r="Q37" s="15"/>
      <c r="R37" s="22"/>
      <c r="S37" s="23"/>
      <c r="T37" s="24"/>
      <c r="U37" s="23"/>
    </row>
    <row r="38" spans="9:21" ht="15" hidden="1" customHeight="1" x14ac:dyDescent="0.3">
      <c r="K38" s="48" t="s">
        <v>12</v>
      </c>
      <c r="L38" s="10">
        <f>L35*(7+1.5*L36)*4.4/L37</f>
        <v>246.28835820895523</v>
      </c>
      <c r="M38" s="11">
        <f t="shared" ref="M38:M39" si="7">M35*(7+1.5*M36)*4.4/M37</f>
        <v>54.218507462686574</v>
      </c>
      <c r="R38" s="22"/>
      <c r="S38" s="23"/>
      <c r="T38" s="24"/>
      <c r="U38" s="23"/>
    </row>
    <row r="39" spans="9:21" ht="15.75" thickBot="1" x14ac:dyDescent="0.3">
      <c r="I39" s="25"/>
      <c r="J39" s="2"/>
      <c r="K39" s="48" t="s">
        <v>12</v>
      </c>
      <c r="L39" s="10">
        <f>(L35*(7+L36)*8.5)/L37</f>
        <v>341.16716417910447</v>
      </c>
      <c r="M39" s="56">
        <f>(M35*(7+M36)*8.5)/M37</f>
        <v>108.01343283582089</v>
      </c>
      <c r="N39" s="2"/>
      <c r="O39" s="2"/>
      <c r="P39" s="2"/>
      <c r="Q39" s="2"/>
      <c r="R39" s="26"/>
      <c r="S39" s="27"/>
      <c r="T39" s="24"/>
      <c r="U39" s="23"/>
    </row>
    <row r="40" spans="9:21" x14ac:dyDescent="0.25">
      <c r="I40" s="25"/>
      <c r="J40" s="2"/>
      <c r="N40" s="2"/>
      <c r="O40" s="2"/>
      <c r="P40" s="2"/>
      <c r="Q40" s="2"/>
      <c r="R40" s="26"/>
      <c r="S40" s="27"/>
      <c r="T40" s="24"/>
      <c r="U40" s="23"/>
    </row>
    <row r="41" spans="9:21" ht="16.5" thickBot="1" x14ac:dyDescent="0.3">
      <c r="I41" s="25"/>
      <c r="J41" s="2"/>
      <c r="K41" s="49" t="s">
        <v>13</v>
      </c>
      <c r="N41" s="2"/>
      <c r="O41" s="2"/>
      <c r="P41" s="2"/>
      <c r="Q41" s="2"/>
      <c r="R41" s="26"/>
      <c r="S41" s="27"/>
      <c r="T41" s="24"/>
      <c r="U41" s="23"/>
    </row>
    <row r="42" spans="9:21" ht="15.75" thickBot="1" x14ac:dyDescent="0.3">
      <c r="I42" s="25"/>
      <c r="J42" s="2"/>
      <c r="K42" s="63" t="s">
        <v>8</v>
      </c>
      <c r="L42" s="74" t="str">
        <f>L4</f>
        <v>AMD</v>
      </c>
      <c r="M42" s="75" t="str">
        <f>M4</f>
        <v>INTC</v>
      </c>
      <c r="N42" s="2"/>
      <c r="O42" s="2"/>
      <c r="P42" s="2"/>
      <c r="Q42" s="2"/>
      <c r="R42" s="26"/>
      <c r="S42" s="27"/>
      <c r="T42" s="24"/>
      <c r="U42" s="23"/>
    </row>
    <row r="43" spans="9:21" x14ac:dyDescent="0.25">
      <c r="I43" s="25"/>
      <c r="J43" s="2"/>
      <c r="K43" s="53" t="s">
        <v>14</v>
      </c>
      <c r="L43" s="72">
        <f>L39</f>
        <v>341.16716417910447</v>
      </c>
      <c r="M43" s="47">
        <f>M39</f>
        <v>108.01343283582089</v>
      </c>
      <c r="N43" s="2"/>
      <c r="O43" s="2"/>
      <c r="P43" s="2"/>
      <c r="Q43" s="2"/>
      <c r="R43" s="26"/>
      <c r="S43" s="27"/>
      <c r="T43" s="24"/>
      <c r="U43" s="23"/>
    </row>
    <row r="44" spans="9:21" ht="15.75" thickBot="1" x14ac:dyDescent="0.3">
      <c r="I44" s="25"/>
      <c r="J44" s="2"/>
      <c r="K44" s="50" t="s">
        <v>15</v>
      </c>
      <c r="L44" s="73">
        <f>L28</f>
        <v>157.80000000000001</v>
      </c>
      <c r="M44" s="51">
        <f>M28</f>
        <v>49.76</v>
      </c>
      <c r="N44" s="2"/>
      <c r="O44" s="2"/>
      <c r="P44" s="2"/>
      <c r="Q44" s="2"/>
      <c r="R44" s="26"/>
      <c r="S44" s="27"/>
      <c r="T44" s="24"/>
      <c r="U44" s="23"/>
    </row>
    <row r="45" spans="9:21" ht="15.75" thickBot="1" x14ac:dyDescent="0.3">
      <c r="I45" s="25"/>
      <c r="J45" s="2"/>
      <c r="K45" s="52" t="s">
        <v>16</v>
      </c>
      <c r="L45" s="9">
        <f>L43/L44</f>
        <v>2.1620225866863398</v>
      </c>
      <c r="M45" s="12">
        <f t="shared" ref="M45" si="8">M43/M44</f>
        <v>2.1706879589192303</v>
      </c>
      <c r="N45" s="2"/>
      <c r="O45" s="2"/>
      <c r="P45" s="2"/>
      <c r="Q45" s="2"/>
      <c r="R45" s="26"/>
      <c r="S45" s="27"/>
      <c r="T45" s="24"/>
      <c r="U45" s="23"/>
    </row>
    <row r="46" spans="9:21" x14ac:dyDescent="0.25">
      <c r="I46" s="25"/>
      <c r="J46" s="2"/>
      <c r="N46" s="2"/>
      <c r="O46" s="2"/>
      <c r="P46" s="2"/>
      <c r="Q46" s="2"/>
      <c r="R46" s="26"/>
      <c r="S46" s="27"/>
      <c r="T46" s="24"/>
      <c r="U46" s="23"/>
    </row>
    <row r="47" spans="9:21" x14ac:dyDescent="0.25">
      <c r="I47" s="25"/>
      <c r="J47" s="2"/>
      <c r="K47" s="2"/>
      <c r="L47" s="2"/>
      <c r="M47" s="2"/>
      <c r="N47" s="2"/>
      <c r="O47" s="2"/>
      <c r="P47" s="2"/>
      <c r="Q47" s="2"/>
      <c r="R47" s="26"/>
      <c r="S47" s="27"/>
      <c r="T47" s="24"/>
      <c r="U47" s="23"/>
    </row>
    <row r="48" spans="9:21" ht="15.75" thickBot="1" x14ac:dyDescent="0.3">
      <c r="I48" s="25"/>
      <c r="J48" s="2"/>
      <c r="N48" s="2"/>
      <c r="O48" s="2"/>
      <c r="P48" s="2"/>
      <c r="Q48" s="2"/>
      <c r="R48" s="26"/>
      <c r="S48" s="27"/>
      <c r="T48" s="24"/>
      <c r="U48" s="23"/>
    </row>
    <row r="49" spans="9:21" x14ac:dyDescent="0.25">
      <c r="I49" s="25"/>
      <c r="J49" s="2"/>
      <c r="K49" s="63" t="s">
        <v>8</v>
      </c>
      <c r="L49" s="78" t="str">
        <f>A3</f>
        <v>AMD</v>
      </c>
      <c r="M49" s="43" t="str">
        <f>F3</f>
        <v>INTC</v>
      </c>
      <c r="N49" s="2"/>
      <c r="O49" s="2"/>
      <c r="R49" s="26"/>
      <c r="S49" s="27"/>
      <c r="T49" s="24"/>
      <c r="U49" s="23"/>
    </row>
    <row r="50" spans="9:21" x14ac:dyDescent="0.25">
      <c r="K50" s="84" t="s">
        <v>19</v>
      </c>
      <c r="L50" s="86">
        <f>C14</f>
        <v>80.75</v>
      </c>
      <c r="M50" s="82">
        <f>H14</f>
        <v>11.04</v>
      </c>
      <c r="R50" s="22"/>
      <c r="S50" s="23"/>
      <c r="T50" s="24"/>
      <c r="U50" s="23"/>
    </row>
    <row r="51" spans="9:21" x14ac:dyDescent="0.25">
      <c r="K51" s="50" t="s">
        <v>20</v>
      </c>
      <c r="L51" s="80">
        <f>C6</f>
        <v>14.58</v>
      </c>
      <c r="M51" s="46">
        <f>H5</f>
        <v>7.13</v>
      </c>
      <c r="R51" s="22"/>
      <c r="S51" s="23"/>
      <c r="T51" s="24"/>
      <c r="U51" s="23"/>
    </row>
    <row r="52" spans="9:21" ht="15.75" thickBot="1" x14ac:dyDescent="0.3">
      <c r="K52" s="50" t="s">
        <v>21</v>
      </c>
      <c r="L52" s="50">
        <v>10</v>
      </c>
      <c r="M52" s="83">
        <v>10</v>
      </c>
      <c r="R52" s="22"/>
      <c r="S52" s="23"/>
      <c r="T52" s="24"/>
      <c r="U52" s="23"/>
    </row>
    <row r="53" spans="9:21" ht="15.75" thickBot="1" x14ac:dyDescent="0.3">
      <c r="K53" s="85" t="s">
        <v>22</v>
      </c>
      <c r="L53" s="13">
        <f>C15/L50</f>
        <v>0.65307739938080478</v>
      </c>
      <c r="M53" s="14">
        <f>H15/M50</f>
        <v>0.83496376811594208</v>
      </c>
    </row>
    <row r="56" spans="9:21" ht="15.75" thickBot="1" x14ac:dyDescent="0.3"/>
    <row r="57" spans="9:21" ht="15.75" thickBot="1" x14ac:dyDescent="0.3">
      <c r="K57" s="66" t="s">
        <v>34</v>
      </c>
      <c r="L57" s="64" t="str">
        <f>L4</f>
        <v>AMD</v>
      </c>
      <c r="M57" s="64" t="str">
        <f>M4</f>
        <v>INTC</v>
      </c>
      <c r="N57" s="64" t="str">
        <f>L19</f>
        <v>AMD</v>
      </c>
      <c r="O57" s="65" t="str">
        <f>M19</f>
        <v>INTC</v>
      </c>
    </row>
    <row r="58" spans="9:21" x14ac:dyDescent="0.25">
      <c r="K58" s="63" t="s">
        <v>7</v>
      </c>
      <c r="L58" s="67">
        <f>(L8-L13)/L8</f>
        <v>0.5128902600166968</v>
      </c>
      <c r="M58" s="67">
        <f>(M8-M13)/M8</f>
        <v>0.23718001519270027</v>
      </c>
      <c r="N58" s="70" t="str">
        <f>IF(L58&gt;0,"Undervalued","Overvalued")</f>
        <v>Undervalued</v>
      </c>
      <c r="O58" s="71" t="str">
        <f>IF(M58&gt;0,"Undervalued","Overvalued")</f>
        <v>Undervalued</v>
      </c>
    </row>
    <row r="59" spans="9:21" x14ac:dyDescent="0.25">
      <c r="K59" s="61" t="s">
        <v>17</v>
      </c>
      <c r="L59" s="68">
        <f>(L23-L28)/L23</f>
        <v>0.35928762062671349</v>
      </c>
      <c r="M59" s="68">
        <f>(M23-M28)/M23</f>
        <v>8.2232205778717565E-2</v>
      </c>
      <c r="N59" s="57" t="str">
        <f t="shared" ref="N59:N60" si="9">IF(L59&gt;0,"Undervalued","Overvalued")</f>
        <v>Undervalued</v>
      </c>
      <c r="O59" s="58" t="str">
        <f t="shared" ref="O59:O60" si="10">IF(M59&gt;0,"Undervalued","Overvalued")</f>
        <v>Undervalued</v>
      </c>
    </row>
    <row r="60" spans="9:21" ht="15.75" thickBot="1" x14ac:dyDescent="0.3">
      <c r="K60" s="62" t="s">
        <v>33</v>
      </c>
      <c r="L60" s="69">
        <f>(L39-L44)/L39</f>
        <v>0.53747014200593224</v>
      </c>
      <c r="M60" s="69">
        <f>(M39-M44)/M39</f>
        <v>0.53931655819480717</v>
      </c>
      <c r="N60" s="59" t="str">
        <f t="shared" si="9"/>
        <v>Undervalued</v>
      </c>
      <c r="O60" s="60" t="str">
        <f t="shared" si="10"/>
        <v>Undervalued</v>
      </c>
    </row>
  </sheetData>
  <mergeCells count="5">
    <mergeCell ref="A3:D3"/>
    <mergeCell ref="F3:I3"/>
    <mergeCell ref="B16:C16"/>
    <mergeCell ref="G16:H16"/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Company>STATE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DayTrader</dc:creator>
  <cp:lastModifiedBy>Tin Hang</cp:lastModifiedBy>
  <dcterms:created xsi:type="dcterms:W3CDTF">2012-10-19T05:59:38Z</dcterms:created>
  <dcterms:modified xsi:type="dcterms:W3CDTF">2021-11-25T21:33:10Z</dcterms:modified>
</cp:coreProperties>
</file>