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F:\PhD work\Noise\Impulse noise\results\"/>
    </mc:Choice>
  </mc:AlternateContent>
  <bookViews>
    <workbookView xWindow="0" yWindow="0" windowWidth="11700" windowHeight="10005" firstSheet="1" activeTab="3"/>
  </bookViews>
  <sheets>
    <sheet name="Sheet1" sheetId="1" r:id="rId1"/>
    <sheet name="Sheet2" sheetId="2" r:id="rId2"/>
    <sheet name="Sheet3" sheetId="3" r:id="rId3"/>
    <sheet name="Sheet4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3" l="1"/>
  <c r="I18" i="3"/>
  <c r="I14" i="3"/>
  <c r="I13" i="3"/>
  <c r="I11" i="3"/>
  <c r="H19" i="3"/>
  <c r="H18" i="3"/>
  <c r="H16" i="3"/>
  <c r="H15" i="3"/>
  <c r="H14" i="3"/>
  <c r="H13" i="3"/>
  <c r="H12" i="3"/>
  <c r="H11" i="3"/>
  <c r="G19" i="3"/>
  <c r="G18" i="3"/>
  <c r="G17" i="3"/>
  <c r="G16" i="3"/>
  <c r="G15" i="3"/>
  <c r="G14" i="3"/>
  <c r="G13" i="3"/>
  <c r="G12" i="3"/>
  <c r="G11" i="3"/>
  <c r="G10" i="3"/>
  <c r="F19" i="3"/>
  <c r="F18" i="3"/>
  <c r="F17" i="3"/>
  <c r="F16" i="3"/>
  <c r="F15" i="3"/>
  <c r="F14" i="3"/>
  <c r="F13" i="3"/>
  <c r="F12" i="3"/>
  <c r="F11" i="3"/>
  <c r="F10" i="3"/>
  <c r="E19" i="3"/>
  <c r="E18" i="3"/>
  <c r="E17" i="3"/>
  <c r="E16" i="3"/>
  <c r="E15" i="3"/>
  <c r="E14" i="3"/>
  <c r="E13" i="3"/>
  <c r="E12" i="3"/>
  <c r="E11" i="3"/>
  <c r="E10" i="3"/>
</calcChain>
</file>

<file path=xl/sharedStrings.xml><?xml version="1.0" encoding="utf-8"?>
<sst xmlns="http://schemas.openxmlformats.org/spreadsheetml/2006/main" count="35" uniqueCount="8">
  <si>
    <t>Image_number</t>
  </si>
  <si>
    <t>Our_method</t>
  </si>
  <si>
    <t>BDND</t>
  </si>
  <si>
    <t>SMFID</t>
  </si>
  <si>
    <t>SMFID_2010</t>
  </si>
  <si>
    <t>alpha_trimmed</t>
  </si>
  <si>
    <t>IDCIR</t>
  </si>
  <si>
    <t>Noise_density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</si>
</sst>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J1" sqref="J1:P11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</row>
    <row r="2" spans="1:1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J2">
        <v>1</v>
      </c>
      <c r="K2">
        <v>0</v>
      </c>
      <c r="L2">
        <v>56100</v>
      </c>
      <c r="M2">
        <v>218</v>
      </c>
      <c r="N2">
        <v>45900</v>
      </c>
      <c r="O2">
        <v>0</v>
      </c>
      <c r="P2">
        <v>0</v>
      </c>
    </row>
    <row r="3" spans="1:16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J3">
        <v>2</v>
      </c>
      <c r="K3">
        <v>0</v>
      </c>
      <c r="L3">
        <v>43103</v>
      </c>
      <c r="M3">
        <v>1013</v>
      </c>
      <c r="N3">
        <v>35271</v>
      </c>
      <c r="O3">
        <v>109</v>
      </c>
      <c r="P3">
        <v>246</v>
      </c>
    </row>
    <row r="4" spans="1:16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J4">
        <v>3</v>
      </c>
      <c r="K4">
        <v>0</v>
      </c>
      <c r="L4">
        <v>213200</v>
      </c>
      <c r="M4">
        <v>192</v>
      </c>
      <c r="N4">
        <v>23424</v>
      </c>
      <c r="O4">
        <v>64</v>
      </c>
      <c r="P4">
        <v>0</v>
      </c>
    </row>
    <row r="5" spans="1:16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J5">
        <v>4</v>
      </c>
      <c r="K5">
        <v>0</v>
      </c>
      <c r="L5">
        <v>39209</v>
      </c>
      <c r="M5">
        <v>513</v>
      </c>
      <c r="N5">
        <v>30754</v>
      </c>
      <c r="O5">
        <v>39</v>
      </c>
      <c r="P5">
        <v>1845</v>
      </c>
    </row>
    <row r="6" spans="1:16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J6">
        <v>5</v>
      </c>
      <c r="K6">
        <v>0</v>
      </c>
      <c r="L6">
        <v>33138</v>
      </c>
      <c r="M6">
        <v>3414</v>
      </c>
      <c r="N6">
        <v>26706</v>
      </c>
      <c r="O6">
        <v>24</v>
      </c>
      <c r="P6">
        <v>9933</v>
      </c>
    </row>
    <row r="7" spans="1:16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J7">
        <v>6</v>
      </c>
      <c r="K7">
        <v>0</v>
      </c>
      <c r="L7">
        <v>75988</v>
      </c>
      <c r="M7">
        <v>824</v>
      </c>
      <c r="N7">
        <v>2802</v>
      </c>
      <c r="O7">
        <v>614</v>
      </c>
      <c r="P7">
        <v>0</v>
      </c>
    </row>
    <row r="8" spans="1:16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J8">
        <v>7</v>
      </c>
      <c r="K8">
        <v>0</v>
      </c>
      <c r="L8">
        <v>38870</v>
      </c>
      <c r="M8">
        <v>760</v>
      </c>
      <c r="N8">
        <v>23998</v>
      </c>
      <c r="O8">
        <v>16900</v>
      </c>
      <c r="P8">
        <v>0</v>
      </c>
    </row>
    <row r="9" spans="1:16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J9">
        <v>8</v>
      </c>
      <c r="K9">
        <v>0</v>
      </c>
      <c r="L9">
        <v>13152</v>
      </c>
      <c r="M9">
        <v>83</v>
      </c>
      <c r="N9">
        <v>8286</v>
      </c>
      <c r="O9">
        <v>0</v>
      </c>
      <c r="P9">
        <v>0</v>
      </c>
    </row>
    <row r="10" spans="1:16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J10">
        <v>9</v>
      </c>
      <c r="K10">
        <v>0</v>
      </c>
      <c r="L10">
        <v>23694</v>
      </c>
      <c r="M10">
        <v>116</v>
      </c>
      <c r="N10">
        <v>26112</v>
      </c>
      <c r="O10">
        <v>12</v>
      </c>
      <c r="P10">
        <v>54</v>
      </c>
    </row>
    <row r="11" spans="1:16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J11">
        <v>10</v>
      </c>
      <c r="K11">
        <v>0</v>
      </c>
      <c r="L11">
        <v>63670</v>
      </c>
      <c r="M11">
        <v>5154</v>
      </c>
      <c r="N11">
        <v>16746</v>
      </c>
      <c r="O11">
        <v>1627</v>
      </c>
      <c r="P11">
        <v>14621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"/>
  <sheetViews>
    <sheetView workbookViewId="0">
      <selection activeCell="J1" sqref="J1:P2"/>
    </sheetView>
  </sheetViews>
  <sheetFormatPr defaultRowHeight="15" x14ac:dyDescent="0.25"/>
  <sheetData>
    <row r="1" spans="1:16" x14ac:dyDescent="0.2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</row>
    <row r="2" spans="1:1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J2">
        <v>0</v>
      </c>
      <c r="K2">
        <v>0</v>
      </c>
      <c r="L2">
        <v>60013</v>
      </c>
      <c r="M2">
        <v>1229</v>
      </c>
      <c r="N2">
        <v>24000</v>
      </c>
      <c r="O2">
        <v>1939</v>
      </c>
      <c r="P2">
        <v>2670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I20"/>
  <sheetViews>
    <sheetView topLeftCell="B7" workbookViewId="0">
      <selection activeCell="I20" sqref="I20"/>
    </sheetView>
  </sheetViews>
  <sheetFormatPr defaultRowHeight="15" x14ac:dyDescent="0.25"/>
  <sheetData>
    <row r="9" spans="3:9" x14ac:dyDescent="0.25">
      <c r="C9" s="1" t="s">
        <v>0</v>
      </c>
      <c r="D9" s="1" t="s">
        <v>1</v>
      </c>
      <c r="E9" s="1" t="s">
        <v>2</v>
      </c>
      <c r="F9" s="1" t="s">
        <v>3</v>
      </c>
      <c r="G9" s="1" t="s">
        <v>4</v>
      </c>
      <c r="H9" s="1" t="s">
        <v>5</v>
      </c>
      <c r="I9" s="1" t="s">
        <v>6</v>
      </c>
    </row>
    <row r="10" spans="3:9" x14ac:dyDescent="0.25">
      <c r="C10" s="1">
        <v>1</v>
      </c>
      <c r="D10" s="1">
        <v>0</v>
      </c>
      <c r="E10" s="1">
        <f>(56100/91800)*100</f>
        <v>61.111111111111114</v>
      </c>
      <c r="F10" s="1">
        <f>(218/91800)*100</f>
        <v>0.23747276688453162</v>
      </c>
      <c r="G10" s="1">
        <f>(45900/91800)*100</f>
        <v>50</v>
      </c>
      <c r="H10" s="1">
        <v>0</v>
      </c>
      <c r="I10" s="1">
        <v>0</v>
      </c>
    </row>
    <row r="11" spans="3:9" x14ac:dyDescent="0.25">
      <c r="C11" s="1">
        <v>2</v>
      </c>
      <c r="D11" s="1">
        <v>0</v>
      </c>
      <c r="E11" s="1">
        <f>(43103/90000)*100</f>
        <v>47.892222222222223</v>
      </c>
      <c r="F11" s="1">
        <f>(1013/90000)*100</f>
        <v>1.1255555555555554</v>
      </c>
      <c r="G11" s="1">
        <f>(35271/90000)*100</f>
        <v>39.190000000000005</v>
      </c>
      <c r="H11" s="1">
        <f>(109/90000)*100</f>
        <v>0.12111111111111111</v>
      </c>
      <c r="I11" s="1">
        <f>(246/90000)*100</f>
        <v>0.27333333333333332</v>
      </c>
    </row>
    <row r="12" spans="3:9" x14ac:dyDescent="0.25">
      <c r="C12" s="1">
        <v>3</v>
      </c>
      <c r="D12" s="1">
        <v>0</v>
      </c>
      <c r="E12" s="1">
        <f>(213200/250000)*100</f>
        <v>85.28</v>
      </c>
      <c r="F12" s="1">
        <f>(192/250000)*100</f>
        <v>7.6800000000000007E-2</v>
      </c>
      <c r="G12" s="1">
        <f>(23424/250000)*100</f>
        <v>9.3696000000000002</v>
      </c>
      <c r="H12" s="1">
        <f>(64/250000)*100</f>
        <v>2.5599999999999998E-2</v>
      </c>
      <c r="I12" s="1">
        <v>0</v>
      </c>
    </row>
    <row r="13" spans="3:9" x14ac:dyDescent="0.25">
      <c r="C13" s="1">
        <v>4</v>
      </c>
      <c r="D13" s="1">
        <v>0</v>
      </c>
      <c r="E13" s="1">
        <f>(39209/172800)*100</f>
        <v>22.690393518518519</v>
      </c>
      <c r="F13" s="1">
        <f>(513/172800)*100</f>
        <v>0.296875</v>
      </c>
      <c r="G13" s="1">
        <f>(30754/172800)*100</f>
        <v>17.797453703703702</v>
      </c>
      <c r="H13" s="1">
        <f>(39/172800)*100</f>
        <v>2.2569444444444444E-2</v>
      </c>
      <c r="I13" s="1">
        <f>(1845/172800)*100</f>
        <v>1.0677083333333333</v>
      </c>
    </row>
    <row r="14" spans="3:9" x14ac:dyDescent="0.25">
      <c r="C14" s="1">
        <v>5</v>
      </c>
      <c r="D14" s="1">
        <v>0</v>
      </c>
      <c r="E14" s="1">
        <f>(33138/90000)*100</f>
        <v>36.82</v>
      </c>
      <c r="F14" s="1">
        <f>(3414/90000)*100</f>
        <v>3.7933333333333334</v>
      </c>
      <c r="G14" s="1">
        <f>(26706/90000)*100</f>
        <v>29.673333333333336</v>
      </c>
      <c r="H14" s="1">
        <f>(24/90000)*100</f>
        <v>2.6666666666666668E-2</v>
      </c>
      <c r="I14" s="1">
        <f>(9933/90000)*100</f>
        <v>11.036666666666667</v>
      </c>
    </row>
    <row r="15" spans="3:9" x14ac:dyDescent="0.25">
      <c r="C15" s="1">
        <v>6</v>
      </c>
      <c r="D15" s="1">
        <v>0</v>
      </c>
      <c r="E15" s="1">
        <f>(75988/76176)*100</f>
        <v>99.753203108590625</v>
      </c>
      <c r="F15" s="1">
        <f>(824/76176)*100</f>
        <v>1.0817055240495694</v>
      </c>
      <c r="G15" s="1">
        <f>(2802/76176)*100</f>
        <v>3.6783238815374921</v>
      </c>
      <c r="H15" s="1">
        <f>(614/76176)*100</f>
        <v>0.80602814534761602</v>
      </c>
      <c r="I15" s="1">
        <v>0</v>
      </c>
    </row>
    <row r="16" spans="3:9" x14ac:dyDescent="0.25">
      <c r="C16" s="1">
        <v>7</v>
      </c>
      <c r="D16" s="1">
        <v>0</v>
      </c>
      <c r="E16" s="1">
        <f>(38870/113568)*100</f>
        <v>34.226190476190474</v>
      </c>
      <c r="F16" s="1">
        <f>(760/113568)*100</f>
        <v>0.6692025922795154</v>
      </c>
      <c r="G16" s="1">
        <f>(23998/113568)*100</f>
        <v>21.13095238095238</v>
      </c>
      <c r="H16" s="1">
        <f>(16900/113568)*100</f>
        <v>14.880952380952381</v>
      </c>
      <c r="I16" s="1">
        <v>0</v>
      </c>
    </row>
    <row r="17" spans="3:9" x14ac:dyDescent="0.25">
      <c r="C17" s="1">
        <v>8</v>
      </c>
      <c r="D17" s="1">
        <v>0</v>
      </c>
      <c r="E17" s="1">
        <f>(13152/94430)*100</f>
        <v>13.927777189452502</v>
      </c>
      <c r="F17" s="1">
        <f>(83/94430)*100</f>
        <v>8.7895795827597156E-2</v>
      </c>
      <c r="G17" s="1">
        <f>(8286/94430)*100</f>
        <v>8.7747537858731341</v>
      </c>
      <c r="H17" s="1">
        <v>0</v>
      </c>
      <c r="I17" s="1">
        <v>0</v>
      </c>
    </row>
    <row r="18" spans="3:9" x14ac:dyDescent="0.25">
      <c r="C18" s="1">
        <v>9</v>
      </c>
      <c r="D18" s="1">
        <v>0</v>
      </c>
      <c r="E18" s="1">
        <f>(23694/58800)*100</f>
        <v>40.295918367346943</v>
      </c>
      <c r="F18" s="1">
        <f>(116/58800)*100</f>
        <v>0.19727891156462585</v>
      </c>
      <c r="G18" s="1">
        <f>(26112/58800)*100</f>
        <v>44.408163265306122</v>
      </c>
      <c r="H18" s="1">
        <f>(12/58800)*100</f>
        <v>2.0408163265306124E-2</v>
      </c>
      <c r="I18" s="1">
        <f>(54/58800)*100</f>
        <v>9.1836734693877542E-2</v>
      </c>
    </row>
    <row r="19" spans="3:9" x14ac:dyDescent="0.25">
      <c r="C19" s="1">
        <v>10</v>
      </c>
      <c r="D19" s="1">
        <v>0</v>
      </c>
      <c r="E19" s="1">
        <f>(63670/307200)*100</f>
        <v>20.725911458333332</v>
      </c>
      <c r="F19" s="1">
        <f>(5154/307200)*100</f>
        <v>1.677734375</v>
      </c>
      <c r="G19" s="1">
        <f>(16746/307200)*100</f>
        <v>5.451171875</v>
      </c>
      <c r="H19" s="1">
        <f>(1627/307200)*100</f>
        <v>0.52962239583333326</v>
      </c>
      <c r="I19" s="1">
        <f>(14621/307200)*100</f>
        <v>4.7594401041666661</v>
      </c>
    </row>
    <row r="20" spans="3:9" x14ac:dyDescent="0.25">
      <c r="E20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G1" sqref="G1:G1048576"/>
    </sheetView>
  </sheetViews>
  <sheetFormatPr defaultRowHeight="15" x14ac:dyDescent="0.25"/>
  <sheetData>
    <row r="1" spans="1:17" x14ac:dyDescent="0.25">
      <c r="A1" s="2">
        <v>2197.625</v>
      </c>
      <c r="B1" s="2">
        <v>10.757</v>
      </c>
      <c r="C1" s="2">
        <v>4.5599999999999996</v>
      </c>
      <c r="D1" s="2">
        <v>12.486000000000001</v>
      </c>
      <c r="E1" s="2">
        <v>10.077999999999999</v>
      </c>
      <c r="F1" s="2">
        <v>12.691000000000001</v>
      </c>
      <c r="G1" s="2">
        <v>26.11</v>
      </c>
      <c r="H1" s="2">
        <v>3.5870000000000002</v>
      </c>
      <c r="I1" s="2">
        <v>109.44199999999999</v>
      </c>
      <c r="J1" s="2">
        <v>29.335000000000001</v>
      </c>
      <c r="K1" s="2">
        <v>22.885000000000002</v>
      </c>
      <c r="L1" s="2">
        <v>72.405000000000001</v>
      </c>
      <c r="M1" s="2">
        <v>190.10599999999999</v>
      </c>
      <c r="N1" s="2">
        <v>88.308000000000007</v>
      </c>
      <c r="O1" s="2">
        <v>26.260999999999999</v>
      </c>
      <c r="P1" s="2">
        <v>26.260999999999999</v>
      </c>
      <c r="Q1" s="2">
        <v>4.6100000000000003</v>
      </c>
    </row>
    <row r="2" spans="1:17" x14ac:dyDescent="0.25">
      <c r="A2" s="2">
        <v>2197.75</v>
      </c>
      <c r="B2" s="2">
        <v>11.946999999999999</v>
      </c>
      <c r="C2" s="2">
        <v>4.6360000000000001</v>
      </c>
      <c r="D2" s="2">
        <v>13.016999999999999</v>
      </c>
      <c r="E2" s="2">
        <v>10.599</v>
      </c>
      <c r="F2" s="2">
        <v>11.058</v>
      </c>
      <c r="G2" s="2">
        <v>25.172999999999998</v>
      </c>
      <c r="H2" s="2">
        <v>3.5939999999999999</v>
      </c>
      <c r="I2" s="2">
        <v>109.364</v>
      </c>
      <c r="J2" s="2">
        <v>28.068999999999999</v>
      </c>
      <c r="K2" s="2">
        <v>22.276</v>
      </c>
      <c r="L2" s="2">
        <v>66.352000000000004</v>
      </c>
      <c r="M2" s="2">
        <v>190.066</v>
      </c>
      <c r="N2" s="2">
        <v>88.290999999999997</v>
      </c>
      <c r="O2" s="2">
        <v>18.597999999999999</v>
      </c>
      <c r="P2" s="2">
        <v>18.597999999999999</v>
      </c>
      <c r="Q2" s="2">
        <v>3.673</v>
      </c>
    </row>
    <row r="3" spans="1:17" x14ac:dyDescent="0.25">
      <c r="A3" s="2">
        <v>2197.875</v>
      </c>
      <c r="B3" s="2">
        <v>13.157999999999999</v>
      </c>
      <c r="C3" s="2">
        <v>4.7030000000000003</v>
      </c>
      <c r="D3" s="2">
        <v>12.744999999999999</v>
      </c>
      <c r="E3" s="2">
        <v>10.574</v>
      </c>
      <c r="F3" s="2">
        <v>9.5519999999999996</v>
      </c>
      <c r="G3" s="2">
        <v>23.895</v>
      </c>
      <c r="H3" s="2">
        <v>3.601</v>
      </c>
      <c r="I3" s="2">
        <v>109.416</v>
      </c>
      <c r="J3" s="2">
        <v>26.027000000000001</v>
      </c>
      <c r="K3" s="2">
        <v>21.763000000000002</v>
      </c>
      <c r="L3" s="2">
        <v>62.043999999999997</v>
      </c>
      <c r="M3" s="2">
        <v>195.43</v>
      </c>
      <c r="N3" s="2">
        <v>88.272000000000006</v>
      </c>
      <c r="O3" s="2">
        <v>14.202</v>
      </c>
      <c r="P3" s="2">
        <v>14.202</v>
      </c>
      <c r="Q3" s="2">
        <v>2.395</v>
      </c>
    </row>
    <row r="4" spans="1:17" x14ac:dyDescent="0.25">
      <c r="A4" s="2">
        <v>2198</v>
      </c>
      <c r="B4" s="2">
        <v>14.276</v>
      </c>
      <c r="C4" s="2">
        <v>4.7380000000000004</v>
      </c>
      <c r="D4" s="2">
        <v>11.951000000000001</v>
      </c>
      <c r="E4" s="2">
        <v>10.108000000000001</v>
      </c>
      <c r="F4" s="2">
        <v>8.4380000000000006</v>
      </c>
      <c r="G4" s="2">
        <v>23.079000000000001</v>
      </c>
      <c r="H4" s="2">
        <v>3.6059999999999999</v>
      </c>
      <c r="I4" s="2">
        <v>109.50700000000001</v>
      </c>
      <c r="J4" s="2">
        <v>24.734000000000002</v>
      </c>
      <c r="K4" s="2">
        <v>21.423999999999999</v>
      </c>
      <c r="L4" s="2">
        <v>58.555999999999997</v>
      </c>
      <c r="M4" s="2">
        <v>202.02799999999999</v>
      </c>
      <c r="N4" s="2">
        <v>88.272000000000006</v>
      </c>
      <c r="O4" s="2">
        <v>11.173</v>
      </c>
      <c r="P4" s="2">
        <v>11.173</v>
      </c>
      <c r="Q4" s="2">
        <v>1.579</v>
      </c>
    </row>
    <row r="5" spans="1:17" x14ac:dyDescent="0.25">
      <c r="A5" s="2">
        <v>2198.125</v>
      </c>
      <c r="B5" s="2">
        <v>15.217000000000001</v>
      </c>
      <c r="C5" s="2">
        <v>4.7519999999999998</v>
      </c>
      <c r="D5" s="2">
        <v>10.987</v>
      </c>
      <c r="E5" s="2">
        <v>9.4030000000000005</v>
      </c>
      <c r="F5" s="2">
        <v>7.75</v>
      </c>
      <c r="G5" s="2">
        <v>22.846</v>
      </c>
      <c r="H5" s="2">
        <v>3.6080000000000001</v>
      </c>
      <c r="I5" s="2">
        <v>109.492</v>
      </c>
      <c r="J5" s="2">
        <v>24.605</v>
      </c>
      <c r="K5" s="2">
        <v>21.085999999999999</v>
      </c>
      <c r="L5" s="2">
        <v>56.228999999999999</v>
      </c>
      <c r="M5" s="2">
        <v>207.822</v>
      </c>
      <c r="N5" s="2">
        <v>88.272000000000006</v>
      </c>
      <c r="O5" s="2">
        <v>9.3829999999999991</v>
      </c>
      <c r="P5" s="2">
        <v>9.3829999999999991</v>
      </c>
      <c r="Q5" s="2">
        <v>1.3460000000000001</v>
      </c>
    </row>
    <row r="6" spans="1:17" x14ac:dyDescent="0.25">
      <c r="A6" s="2">
        <v>2198.25</v>
      </c>
      <c r="B6" s="2">
        <v>15.927</v>
      </c>
      <c r="C6" s="2">
        <v>4.7300000000000004</v>
      </c>
      <c r="D6" s="2">
        <v>10.128</v>
      </c>
      <c r="E6" s="2">
        <v>8.6709999999999994</v>
      </c>
      <c r="F6" s="2">
        <v>7.4130000000000003</v>
      </c>
      <c r="G6" s="2">
        <v>22.838999999999999</v>
      </c>
      <c r="H6" s="2">
        <v>3.5950000000000002</v>
      </c>
      <c r="I6" s="2">
        <v>108.92400000000001</v>
      </c>
      <c r="J6" s="2">
        <v>24.626999999999999</v>
      </c>
      <c r="K6" s="2">
        <v>21.05</v>
      </c>
      <c r="L6" s="2">
        <v>58.143999999999998</v>
      </c>
      <c r="M6" s="2">
        <v>212.31</v>
      </c>
      <c r="N6" s="2">
        <v>88.272000000000006</v>
      </c>
      <c r="O6" s="2">
        <v>10.843999999999999</v>
      </c>
      <c r="P6" s="2">
        <v>10.843999999999999</v>
      </c>
      <c r="Q6" s="2">
        <v>1.339</v>
      </c>
    </row>
    <row r="7" spans="1:17" x14ac:dyDescent="0.25">
      <c r="A7" s="2">
        <v>2198.375</v>
      </c>
      <c r="B7" s="2">
        <v>16.376999999999999</v>
      </c>
      <c r="C7" s="2">
        <v>4.5609999999999999</v>
      </c>
      <c r="D7" s="2">
        <v>9.4239999999999995</v>
      </c>
      <c r="E7" s="2">
        <v>8.0519999999999996</v>
      </c>
      <c r="F7" s="2">
        <v>7.3570000000000002</v>
      </c>
      <c r="G7" s="2">
        <v>22.963000000000001</v>
      </c>
      <c r="H7" s="2">
        <v>3.589</v>
      </c>
      <c r="I7" s="2">
        <v>108.776</v>
      </c>
      <c r="J7" s="2">
        <v>24.69</v>
      </c>
      <c r="K7" s="2">
        <v>21.236000000000001</v>
      </c>
      <c r="L7" s="2">
        <v>61.543999999999997</v>
      </c>
      <c r="M7" s="2">
        <v>214.87899999999999</v>
      </c>
      <c r="N7" s="2">
        <v>88.272000000000006</v>
      </c>
      <c r="O7" s="2">
        <v>13.74</v>
      </c>
      <c r="P7" s="2">
        <v>13.74</v>
      </c>
      <c r="Q7" s="2">
        <v>1.4630000000000001</v>
      </c>
    </row>
    <row r="8" spans="1:17" x14ac:dyDescent="0.25">
      <c r="A8" s="2">
        <v>2198.5</v>
      </c>
      <c r="B8" s="2">
        <v>16.54</v>
      </c>
      <c r="C8" s="2">
        <v>4.6509999999999998</v>
      </c>
      <c r="D8" s="2">
        <v>8.9390000000000001</v>
      </c>
      <c r="E8" s="2">
        <v>7.6379999999999999</v>
      </c>
      <c r="F8" s="2">
        <v>7.609</v>
      </c>
      <c r="G8" s="2">
        <v>23.053999999999998</v>
      </c>
      <c r="H8" s="2">
        <v>3.5790000000000002</v>
      </c>
      <c r="I8" s="2">
        <v>108.715</v>
      </c>
      <c r="J8" s="2">
        <v>24.748999999999999</v>
      </c>
      <c r="K8" s="2">
        <v>21.359000000000002</v>
      </c>
      <c r="L8" s="2">
        <v>66.299000000000007</v>
      </c>
      <c r="M8" s="2">
        <v>216.98099999999999</v>
      </c>
      <c r="N8" s="2">
        <v>88.272000000000006</v>
      </c>
      <c r="O8" s="2">
        <v>18.539000000000001</v>
      </c>
      <c r="P8" s="2">
        <v>18.539000000000001</v>
      </c>
      <c r="Q8" s="2">
        <v>1.554</v>
      </c>
    </row>
    <row r="9" spans="1:17" x14ac:dyDescent="0.25">
      <c r="A9" s="2">
        <v>2198.625</v>
      </c>
      <c r="B9" s="2">
        <v>16.527000000000001</v>
      </c>
      <c r="C9" s="2">
        <v>4.6520000000000001</v>
      </c>
      <c r="D9" s="2">
        <v>8.548</v>
      </c>
      <c r="E9" s="2">
        <v>7.3310000000000004</v>
      </c>
      <c r="F9" s="2">
        <v>7.84</v>
      </c>
      <c r="G9" s="2">
        <v>22.844999999999999</v>
      </c>
      <c r="H9" s="2">
        <v>3.5720000000000001</v>
      </c>
      <c r="I9" s="2">
        <v>108.666</v>
      </c>
      <c r="J9" s="2">
        <v>24.443999999999999</v>
      </c>
      <c r="K9" s="2">
        <v>21.245000000000001</v>
      </c>
      <c r="L9" s="2">
        <v>70.012</v>
      </c>
      <c r="M9" s="2">
        <v>220.06100000000001</v>
      </c>
      <c r="N9" s="2">
        <v>88.272000000000006</v>
      </c>
      <c r="O9" s="2">
        <v>23</v>
      </c>
      <c r="P9" s="2">
        <v>23</v>
      </c>
      <c r="Q9" s="2">
        <v>1.345</v>
      </c>
    </row>
    <row r="10" spans="1:17" x14ac:dyDescent="0.25">
      <c r="A10" s="2">
        <v>2469.375</v>
      </c>
      <c r="B10" s="2">
        <v>10.65</v>
      </c>
      <c r="C10" s="2">
        <v>5.234</v>
      </c>
      <c r="D10" s="2">
        <v>19.419</v>
      </c>
      <c r="E10" s="2">
        <v>16.273</v>
      </c>
      <c r="F10" s="2">
        <v>10.855</v>
      </c>
      <c r="G10" s="2">
        <v>24.295000000000002</v>
      </c>
      <c r="H10" s="2">
        <v>5.9550000000000001</v>
      </c>
      <c r="I10" s="2">
        <v>89.238</v>
      </c>
      <c r="J10" s="2">
        <v>22.536000000000001</v>
      </c>
      <c r="K10" s="2">
        <v>26.053000000000001</v>
      </c>
      <c r="L10" s="2">
        <v>70.361999999999995</v>
      </c>
      <c r="M10" s="2">
        <v>206.34800000000001</v>
      </c>
      <c r="N10" s="2">
        <v>92.587000000000003</v>
      </c>
      <c r="O10" s="2">
        <v>23.457000000000001</v>
      </c>
      <c r="P10" s="2">
        <v>23.457000000000001</v>
      </c>
      <c r="Q10" s="2">
        <v>2.7949999999999999</v>
      </c>
    </row>
    <row r="13" spans="1:17" x14ac:dyDescent="0.25">
      <c r="A13" s="2">
        <v>2411.25</v>
      </c>
      <c r="B13" s="2">
        <v>13.238</v>
      </c>
      <c r="C13" s="2">
        <v>5.4580000000000002</v>
      </c>
      <c r="D13" s="2">
        <v>27.173999999999999</v>
      </c>
      <c r="E13" s="2">
        <v>19.568000000000001</v>
      </c>
      <c r="F13" s="2">
        <v>9.5239999999999991</v>
      </c>
      <c r="G13" s="2">
        <v>24.334</v>
      </c>
      <c r="H13" s="2">
        <v>5.4249999999999998</v>
      </c>
      <c r="I13" s="2">
        <v>91.063999999999993</v>
      </c>
      <c r="J13" s="2">
        <v>22.12</v>
      </c>
      <c r="K13" s="2">
        <v>26.548999999999999</v>
      </c>
      <c r="L13" s="2">
        <v>72.134</v>
      </c>
      <c r="M13" s="2">
        <v>214.268</v>
      </c>
      <c r="N13" s="2">
        <v>91.659000000000006</v>
      </c>
      <c r="O13" s="2">
        <v>25.875</v>
      </c>
      <c r="P13" s="2">
        <v>25.875</v>
      </c>
      <c r="Q13" s="2">
        <v>2.8340000000000001</v>
      </c>
    </row>
    <row r="14" spans="1:17" x14ac:dyDescent="0.25">
      <c r="A14" s="2">
        <v>2411.375</v>
      </c>
      <c r="B14" s="2">
        <v>13.433</v>
      </c>
      <c r="C14" s="2">
        <v>5.4349999999999996</v>
      </c>
      <c r="D14" s="2">
        <v>31.015999999999998</v>
      </c>
      <c r="E14" s="2">
        <v>22.032</v>
      </c>
      <c r="F14" s="2">
        <v>9.1440000000000001</v>
      </c>
      <c r="G14" s="2">
        <v>24.556999999999999</v>
      </c>
      <c r="H14" s="2">
        <v>5.4249999999999998</v>
      </c>
      <c r="I14" s="2">
        <v>91.016999999999996</v>
      </c>
      <c r="J14" s="2">
        <v>22.189</v>
      </c>
      <c r="K14" s="2">
        <v>26.923999999999999</v>
      </c>
      <c r="L14" s="2">
        <v>64.191000000000003</v>
      </c>
      <c r="M14" s="2">
        <v>217.59299999999999</v>
      </c>
      <c r="N14" s="2">
        <v>91.658000000000001</v>
      </c>
      <c r="O14" s="2">
        <v>16.294</v>
      </c>
      <c r="P14" s="2">
        <v>16.294</v>
      </c>
      <c r="Q14" s="2">
        <v>3.0569999999999999</v>
      </c>
    </row>
    <row r="15" spans="1:17" x14ac:dyDescent="0.25">
      <c r="A15" s="2">
        <v>2411.5</v>
      </c>
      <c r="B15" s="2">
        <v>13.648</v>
      </c>
      <c r="C15" s="2">
        <v>5.4169999999999998</v>
      </c>
      <c r="D15" s="2">
        <v>36.454000000000001</v>
      </c>
      <c r="E15" s="2">
        <v>24.282</v>
      </c>
      <c r="F15" s="2">
        <v>8.9</v>
      </c>
      <c r="G15" s="2">
        <v>24.408999999999999</v>
      </c>
      <c r="H15" s="2">
        <v>5.423</v>
      </c>
      <c r="I15" s="2">
        <v>90.950999999999993</v>
      </c>
      <c r="J15" s="2">
        <v>22.167999999999999</v>
      </c>
      <c r="K15" s="2">
        <v>26.65</v>
      </c>
      <c r="L15" s="2">
        <v>61</v>
      </c>
      <c r="M15" s="2">
        <v>218.98099999999999</v>
      </c>
      <c r="N15" s="2">
        <v>91.658000000000001</v>
      </c>
      <c r="O15" s="2">
        <v>13.247999999999999</v>
      </c>
      <c r="P15" s="2">
        <v>13.247999999999999</v>
      </c>
      <c r="Q15" s="2">
        <v>2.9089999999999998</v>
      </c>
    </row>
    <row r="16" spans="1:17" x14ac:dyDescent="0.25">
      <c r="A16" s="2">
        <v>2411.625</v>
      </c>
      <c r="B16" s="2">
        <v>13.874000000000001</v>
      </c>
      <c r="C16" s="2">
        <v>5.3890000000000002</v>
      </c>
      <c r="D16" s="2">
        <v>41.963000000000001</v>
      </c>
      <c r="E16" s="2">
        <v>25.847999999999999</v>
      </c>
      <c r="F16" s="2">
        <v>8.8580000000000005</v>
      </c>
      <c r="G16" s="2">
        <v>24.382999999999999</v>
      </c>
      <c r="H16" s="2">
        <v>5.42</v>
      </c>
      <c r="I16" s="2">
        <v>90.953999999999994</v>
      </c>
      <c r="J16" s="2">
        <v>22.100999999999999</v>
      </c>
      <c r="K16" s="2">
        <v>26.664000000000001</v>
      </c>
      <c r="L16" s="2">
        <v>59.534999999999997</v>
      </c>
      <c r="M16" s="2">
        <v>219.16300000000001</v>
      </c>
      <c r="N16" s="2">
        <v>91.643000000000001</v>
      </c>
      <c r="O16" s="2">
        <v>11.978999999999999</v>
      </c>
      <c r="P16" s="2">
        <v>11.978999999999999</v>
      </c>
      <c r="Q16" s="2">
        <v>2.883</v>
      </c>
    </row>
    <row r="17" spans="1:17" x14ac:dyDescent="0.25">
      <c r="A17" s="2">
        <v>2411.75</v>
      </c>
      <c r="B17" s="2">
        <v>14.087999999999999</v>
      </c>
      <c r="C17" s="2">
        <v>5.3460000000000001</v>
      </c>
      <c r="D17" s="2">
        <v>45.801000000000002</v>
      </c>
      <c r="E17" s="2">
        <v>26.753</v>
      </c>
      <c r="F17" s="2">
        <v>8.8580000000000005</v>
      </c>
      <c r="G17" s="2">
        <v>24.652000000000001</v>
      </c>
      <c r="H17" s="2">
        <v>5.4219999999999997</v>
      </c>
      <c r="I17" s="2">
        <v>90.924999999999997</v>
      </c>
      <c r="J17" s="2">
        <v>22.11</v>
      </c>
      <c r="K17" s="2">
        <v>27.195</v>
      </c>
      <c r="L17" s="2">
        <v>60.411000000000001</v>
      </c>
      <c r="M17" s="2">
        <v>219.23500000000001</v>
      </c>
      <c r="N17" s="2">
        <v>91.617999999999995</v>
      </c>
      <c r="O17" s="2">
        <v>12.728999999999999</v>
      </c>
      <c r="P17" s="2">
        <v>12.728999999999999</v>
      </c>
      <c r="Q17" s="2">
        <v>3.1520000000000001</v>
      </c>
    </row>
    <row r="18" spans="1:17" x14ac:dyDescent="0.25">
      <c r="A18" s="2">
        <v>2411.875</v>
      </c>
      <c r="B18" s="2">
        <v>14.278</v>
      </c>
      <c r="C18" s="2">
        <v>5.3460000000000001</v>
      </c>
      <c r="D18" s="2">
        <v>46.753999999999998</v>
      </c>
      <c r="E18" s="2">
        <v>26.991</v>
      </c>
      <c r="F18" s="2">
        <v>8.5429999999999993</v>
      </c>
      <c r="G18" s="2">
        <v>25.100999999999999</v>
      </c>
      <c r="H18" s="2">
        <v>5.415</v>
      </c>
      <c r="I18" s="2">
        <v>90.903999999999996</v>
      </c>
      <c r="J18" s="2">
        <v>22.456</v>
      </c>
      <c r="K18" s="2">
        <v>27.745000000000001</v>
      </c>
      <c r="L18" s="2">
        <v>59.021999999999998</v>
      </c>
      <c r="M18" s="2">
        <v>219.858</v>
      </c>
      <c r="N18" s="2">
        <v>91.617999999999995</v>
      </c>
      <c r="O18" s="2">
        <v>11.553000000000001</v>
      </c>
      <c r="P18" s="2">
        <v>11.553000000000001</v>
      </c>
      <c r="Q18" s="2">
        <v>3.601</v>
      </c>
    </row>
    <row r="19" spans="1:17" x14ac:dyDescent="0.25">
      <c r="A19" s="2">
        <v>2412</v>
      </c>
      <c r="B19" s="2">
        <v>14.475</v>
      </c>
      <c r="C19" s="2">
        <v>5.3540000000000001</v>
      </c>
      <c r="D19" s="2">
        <v>38.531999999999996</v>
      </c>
      <c r="E19" s="2">
        <v>25.219000000000001</v>
      </c>
      <c r="F19" s="2">
        <v>7.5839999999999996</v>
      </c>
      <c r="G19" s="2">
        <v>25.27</v>
      </c>
      <c r="H19" s="2">
        <v>5.4059999999999997</v>
      </c>
      <c r="I19" s="2">
        <v>90.933999999999997</v>
      </c>
      <c r="J19" s="2">
        <v>22.646999999999998</v>
      </c>
      <c r="K19" s="2">
        <v>27.893000000000001</v>
      </c>
      <c r="L19" s="2">
        <v>56.965000000000003</v>
      </c>
      <c r="M19" s="2">
        <v>219.554</v>
      </c>
      <c r="N19" s="2">
        <v>91.626999999999995</v>
      </c>
      <c r="O19" s="2">
        <v>9.9309999999999992</v>
      </c>
      <c r="P19" s="2">
        <v>9.9309999999999992</v>
      </c>
      <c r="Q19" s="2">
        <v>3.77</v>
      </c>
    </row>
    <row r="20" spans="1:17" x14ac:dyDescent="0.25">
      <c r="A20" s="2">
        <v>2412.125</v>
      </c>
      <c r="B20" s="2">
        <v>14.676</v>
      </c>
      <c r="C20" s="2">
        <v>5.3959999999999999</v>
      </c>
      <c r="D20" s="2">
        <v>27.655000000000001</v>
      </c>
      <c r="E20" s="2">
        <v>19.747</v>
      </c>
      <c r="F20" s="2">
        <v>6.8109999999999999</v>
      </c>
      <c r="G20" s="2">
        <v>25.440999999999999</v>
      </c>
      <c r="H20" s="2">
        <v>5.4</v>
      </c>
      <c r="I20" s="2">
        <v>90.972999999999999</v>
      </c>
      <c r="J20" s="2">
        <v>22.687999999999999</v>
      </c>
      <c r="K20" s="2">
        <v>28.195</v>
      </c>
      <c r="L20" s="2">
        <v>54.326999999999998</v>
      </c>
      <c r="M20" s="2">
        <v>217.279</v>
      </c>
      <c r="N20" s="2">
        <v>91.647999999999996</v>
      </c>
      <c r="O20" s="2">
        <v>8.0429999999999993</v>
      </c>
      <c r="P20" s="2">
        <v>8.0429999999999993</v>
      </c>
      <c r="Q20" s="2">
        <v>3.9409999999999998</v>
      </c>
    </row>
    <row r="21" spans="1:17" x14ac:dyDescent="0.25">
      <c r="A21" s="2">
        <v>2412.25</v>
      </c>
      <c r="B21" s="2">
        <v>14.76</v>
      </c>
      <c r="C21" s="2">
        <v>5.39</v>
      </c>
      <c r="D21" s="2">
        <v>19.388999999999999</v>
      </c>
      <c r="E21" s="2">
        <v>14.634</v>
      </c>
      <c r="F21" s="2">
        <v>7.5460000000000003</v>
      </c>
      <c r="G21" s="2">
        <v>25.635000000000002</v>
      </c>
      <c r="H21" s="2">
        <v>5.3979999999999997</v>
      </c>
      <c r="I21" s="2">
        <v>90.98</v>
      </c>
      <c r="J21" s="2">
        <v>22.742999999999999</v>
      </c>
      <c r="K21" s="2">
        <v>28.527999999999999</v>
      </c>
      <c r="L21" s="2">
        <v>53.476999999999997</v>
      </c>
      <c r="M21" s="2">
        <v>219.48400000000001</v>
      </c>
      <c r="N21" s="2">
        <v>91.658000000000001</v>
      </c>
      <c r="O21" s="2">
        <v>7.476</v>
      </c>
      <c r="P21" s="2">
        <v>7.476</v>
      </c>
      <c r="Q21" s="2">
        <v>4.1349999999999998</v>
      </c>
    </row>
    <row r="22" spans="1:17" x14ac:dyDescent="0.25">
      <c r="A22" s="2">
        <v>2412.375</v>
      </c>
      <c r="B22" s="2">
        <v>14.677</v>
      </c>
      <c r="C22" s="2">
        <v>5.3550000000000004</v>
      </c>
      <c r="D22" s="2">
        <v>14.353</v>
      </c>
      <c r="E22" s="2">
        <v>11.159000000000001</v>
      </c>
      <c r="F22" s="2">
        <v>10.43</v>
      </c>
      <c r="G22" s="2">
        <v>25.396000000000001</v>
      </c>
      <c r="H22" s="2">
        <v>5.3970000000000002</v>
      </c>
      <c r="I22" s="2">
        <v>90.968000000000004</v>
      </c>
      <c r="J22" s="2">
        <v>22.805</v>
      </c>
      <c r="K22" s="2">
        <v>27.988</v>
      </c>
      <c r="L22" s="2">
        <v>60.755000000000003</v>
      </c>
      <c r="M22" s="2">
        <v>224.923</v>
      </c>
      <c r="N22" s="2">
        <v>91.656999999999996</v>
      </c>
      <c r="O22" s="2">
        <v>13.032</v>
      </c>
      <c r="P22" s="2">
        <v>13.032</v>
      </c>
      <c r="Q22" s="2">
        <v>3.8959999999999999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M Abdullah</dc:creator>
  <cp:lastModifiedBy>S M Abdullah</cp:lastModifiedBy>
  <dcterms:created xsi:type="dcterms:W3CDTF">2017-09-26T22:31:54Z</dcterms:created>
  <dcterms:modified xsi:type="dcterms:W3CDTF">2017-10-20T00:54:32Z</dcterms:modified>
</cp:coreProperties>
</file>