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60116b39cae9883/Desktop/Bootcamp/Crowdfunding Analysis/"/>
    </mc:Choice>
  </mc:AlternateContent>
  <xr:revisionPtr revIDLastSave="411" documentId="13_ncr:1_{93DC4116-3FC1-4E3B-B6E6-AC1BC6E498EA}" xr6:coauthVersionLast="47" xr6:coauthVersionMax="47" xr10:uidLastSave="{FDA38B0A-0D8B-4262-93C1-045E15E3D0BF}"/>
  <bookViews>
    <workbookView xWindow="-120" yWindow="-120" windowWidth="38640" windowHeight="21240" activeTab="2" xr2:uid="{00000000-000D-0000-FFFF-FFFF00000000}"/>
  </bookViews>
  <sheets>
    <sheet name="Theater Outcomes by Launch Date" sheetId="6" r:id="rId1"/>
    <sheet name="Outcomes Based on Goals" sheetId="7" r:id="rId2"/>
    <sheet name="Kickstarter" sheetId="1" r:id="rId3"/>
    <sheet name="Parent Category Outcomes" sheetId="2" r:id="rId4"/>
    <sheet name="Subcategory Outcomes" sheetId="3" r:id="rId5"/>
    <sheet name="Outcomes Based on Launch Date" sheetId="5" r:id="rId6"/>
  </sheets>
  <definedNames>
    <definedName name="_xlnm._FilterDatabase" localSheetId="2" hidden="1">Kickstarter!$A$1:$T$4115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7" l="1"/>
  <c r="D12" i="7"/>
  <c r="D11" i="7"/>
  <c r="D10" i="7"/>
  <c r="D9" i="7"/>
  <c r="D8" i="7"/>
  <c r="D7" i="7"/>
  <c r="D6" i="7"/>
  <c r="D5" i="7"/>
  <c r="H5" i="7" s="1"/>
  <c r="D4" i="7"/>
  <c r="H4" i="7" s="1"/>
  <c r="D3" i="7"/>
  <c r="H3" i="7" s="1"/>
  <c r="D2" i="7"/>
  <c r="B13" i="7"/>
  <c r="C13" i="7"/>
  <c r="C12" i="7"/>
  <c r="C11" i="7"/>
  <c r="C9" i="7"/>
  <c r="C10" i="7"/>
  <c r="C8" i="7"/>
  <c r="C7" i="7"/>
  <c r="C6" i="7"/>
  <c r="C5" i="7"/>
  <c r="G5" i="7" s="1"/>
  <c r="C4" i="7"/>
  <c r="G4" i="7" s="1"/>
  <c r="C3" i="7"/>
  <c r="G3" i="7" s="1"/>
  <c r="C2" i="7"/>
  <c r="B12" i="7"/>
  <c r="B11" i="7"/>
  <c r="B10" i="7"/>
  <c r="E10" i="7" s="1"/>
  <c r="B9" i="7"/>
  <c r="E9" i="7" s="1"/>
  <c r="B8" i="7"/>
  <c r="E8" i="7" s="1"/>
  <c r="B7" i="7"/>
  <c r="E7" i="7" s="1"/>
  <c r="B6" i="7"/>
  <c r="E6" i="7" s="1"/>
  <c r="B5" i="7"/>
  <c r="E5" i="7" s="1"/>
  <c r="B4" i="7"/>
  <c r="E4" i="7" s="1"/>
  <c r="B3" i="7"/>
  <c r="E3" i="7" s="1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6" i="7" l="1"/>
  <c r="H7" i="7"/>
  <c r="H8" i="7"/>
  <c r="G6" i="7"/>
  <c r="H9" i="7"/>
  <c r="F2" i="7"/>
  <c r="G7" i="7"/>
  <c r="H10" i="7"/>
  <c r="G8" i="7"/>
  <c r="G10" i="7"/>
  <c r="G9" i="7"/>
  <c r="E2" i="7"/>
  <c r="H2" i="7" s="1"/>
  <c r="F10" i="7"/>
  <c r="E13" i="7"/>
  <c r="F13" i="7" s="1"/>
  <c r="F9" i="7"/>
  <c r="E12" i="7"/>
  <c r="G12" i="7" s="1"/>
  <c r="F8" i="7"/>
  <c r="E11" i="7"/>
  <c r="G11" i="7" s="1"/>
  <c r="F7" i="7"/>
  <c r="F6" i="7"/>
  <c r="F5" i="7"/>
  <c r="F4" i="7"/>
  <c r="F3" i="7"/>
  <c r="H13" i="7" l="1"/>
  <c r="G2" i="7"/>
  <c r="F11" i="7"/>
  <c r="H12" i="7"/>
  <c r="G13" i="7"/>
  <c r="F12" i="7"/>
  <c r="H11" i="7"/>
</calcChain>
</file>

<file path=xl/sharedStrings.xml><?xml version="1.0" encoding="utf-8"?>
<sst xmlns="http://schemas.openxmlformats.org/spreadsheetml/2006/main" count="33074" uniqueCount="8400">
  <si>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</si>
  <si>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</si>
  <si>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</si>
  <si>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</si>
  <si>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</si>
  <si>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</si>
  <si>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</si>
  <si>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</si>
  <si>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</si>
  <si>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</si>
  <si>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</si>
  <si>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</si>
  <si>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</si>
  <si>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</si>
  <si>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</si>
  <si>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</si>
  <si>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</si>
  <si>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</si>
  <si>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</si>
  <si>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</si>
  <si>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</si>
  <si>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</si>
  <si>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</si>
  <si>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</si>
  <si>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</si>
  <si>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</si>
  <si>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</si>
  <si>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</si>
  <si>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</si>
  <si>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</si>
  <si>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</si>
  <si>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</si>
  <si>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</si>
  <si>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</si>
  <si>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</si>
  <si>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</si>
  <si>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</si>
  <si>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</si>
  <si>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</si>
  <si>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</si>
  <si>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</si>
  <si>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</si>
  <si>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</si>
  <si>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</si>
  <si>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</si>
  <si>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</si>
  <si>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</si>
  <si>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</si>
  <si>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</si>
  <si>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</si>
  <si>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</si>
  <si>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</si>
  <si>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</si>
  <si>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</si>
  <si>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</si>
  <si>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</si>
  <si>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</si>
  <si>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</si>
  <si>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</si>
  <si>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</si>
  <si>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</si>
  <si>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</si>
  <si>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</si>
  <si>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</si>
  <si>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</si>
  <si>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</si>
  <si>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</si>
  <si>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</si>
  <si>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</si>
  <si>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</si>
  <si>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</si>
  <si>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</si>
  <si>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</si>
  <si>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</si>
  <si>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</si>
  <si>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</si>
  <si>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</si>
  <si>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</si>
  <si>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</si>
  <si>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</si>
  <si>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</si>
  <si>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</si>
  <si>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</si>
  <si>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</si>
  <si>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</si>
  <si>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</si>
  <si>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</si>
  <si>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</si>
  <si>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</si>
  <si>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</si>
  <si>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</si>
  <si>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</si>
  <si>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</si>
  <si>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</si>
  <si>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</si>
  <si>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</si>
  <si>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</si>
  <si>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</si>
  <si>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</si>
  <si>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</si>
  <si>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</si>
  <si>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</si>
  <si>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</si>
  <si>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</si>
  <si>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</si>
  <si>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</si>
  <si>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</si>
  <si>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</si>
  <si>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</si>
  <si>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</si>
  <si>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</si>
  <si>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</si>
  <si>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</si>
  <si>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</si>
  <si>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</si>
  <si>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</si>
  <si>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</si>
  <si>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</si>
  <si>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</si>
  <si>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</si>
  <si>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</si>
  <si>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</si>
  <si>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</si>
  <si>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</si>
  <si>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</si>
  <si>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</si>
  <si>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</si>
  <si>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</si>
  <si>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</si>
  <si>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</si>
  <si>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</si>
  <si>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</si>
  <si>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</si>
  <si>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</si>
  <si>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</si>
  <si>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</si>
  <si>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</si>
  <si>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</si>
  <si>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</si>
  <si>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</si>
  <si>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</si>
  <si>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</si>
  <si>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</si>
  <si>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</si>
  <si>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</si>
  <si>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</si>
  <si>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</si>
  <si>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</si>
  <si>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</si>
  <si>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</si>
  <si>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</si>
  <si>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</si>
  <si>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</si>
  <si>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</si>
  <si>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</si>
  <si>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</si>
  <si>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</si>
  <si>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</si>
  <si>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</si>
  <si>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</si>
  <si>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</si>
  <si>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</si>
  <si>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</si>
  <si>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</si>
  <si>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</si>
  <si>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</si>
  <si>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</si>
  <si>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</si>
  <si>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</si>
  <si>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</si>
  <si>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</si>
  <si>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</si>
  <si>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</si>
  <si>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</si>
  <si>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</si>
  <si>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</si>
  <si>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</si>
  <si>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</si>
  <si>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</si>
  <si>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</si>
  <si>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</si>
  <si>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</si>
  <si>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</si>
  <si>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</si>
  <si>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</si>
  <si>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</si>
  <si>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</si>
  <si>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</si>
  <si>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</si>
  <si>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</si>
  <si>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</si>
  <si>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</si>
  <si>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</si>
  <si>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</si>
  <si>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</si>
  <si>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</si>
  <si>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</si>
  <si>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</si>
  <si>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</si>
  <si>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</si>
  <si>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</si>
  <si>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</si>
  <si>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</si>
  <si>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</si>
  <si>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</si>
  <si>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</si>
  <si>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</si>
  <si>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</si>
  <si>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</si>
  <si>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</si>
  <si>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</si>
  <si>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</si>
  <si>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</si>
  <si>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</si>
  <si>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</si>
  <si>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</si>
  <si>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</si>
  <si>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</si>
  <si>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</si>
  <si>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</si>
  <si>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</si>
  <si>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</si>
  <si>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</si>
  <si>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</si>
  <si>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</si>
  <si>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</si>
  <si>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</si>
  <si>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</si>
  <si>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</si>
  <si>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</si>
  <si>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</si>
  <si>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</si>
  <si>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</si>
  <si>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</si>
  <si>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</si>
  <si>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</si>
  <si>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</si>
  <si>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</si>
  <si>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</si>
  <si>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</si>
  <si>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</si>
  <si>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</si>
  <si>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</si>
  <si>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</si>
  <si>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</si>
  <si>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</si>
  <si>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</si>
  <si>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</si>
  <si>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</si>
  <si>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</si>
  <si>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</si>
  <si>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</si>
  <si>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</si>
  <si>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</si>
  <si>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</si>
  <si>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</si>
  <si>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</si>
  <si>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</si>
  <si>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</si>
  <si>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</si>
  <si>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</si>
  <si>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</si>
  <si>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</si>
  <si>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</si>
  <si>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</si>
  <si>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</si>
  <si>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</si>
  <si>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</si>
  <si>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</si>
  <si>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</si>
  <si>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</si>
  <si>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</si>
  <si>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</si>
  <si>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</si>
  <si>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</si>
  <si>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</si>
  <si>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</si>
  <si>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</si>
  <si>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</si>
  <si>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</si>
  <si>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</si>
  <si>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</si>
  <si>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</si>
  <si>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</si>
  <si>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</si>
  <si>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</si>
  <si>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</si>
  <si>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</si>
  <si>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</si>
  <si>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</si>
  <si>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</si>
  <si>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</si>
  <si>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</si>
  <si>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</si>
  <si>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</si>
  <si>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</si>
  <si>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</si>
  <si>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</si>
  <si>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</si>
  <si>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</si>
  <si>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</si>
  <si>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</si>
  <si>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</si>
  <si>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</si>
  <si>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</si>
  <si>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</si>
  <si>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</si>
  <si>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</si>
  <si>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</si>
  <si>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</si>
  <si>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</si>
  <si>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</si>
  <si>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</si>
  <si>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</si>
  <si>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</si>
  <si>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</si>
  <si>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</si>
  <si>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</si>
  <si>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</si>
  <si>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</si>
  <si>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</si>
  <si>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</si>
  <si>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</si>
  <si>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</si>
  <si>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</si>
  <si>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</si>
  <si>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</si>
  <si>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</si>
  <si>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</si>
  <si>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</si>
  <si>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</si>
  <si>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</si>
  <si>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</si>
  <si>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</si>
  <si>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</si>
  <si>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</si>
  <si>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</si>
  <si>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</si>
  <si>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</si>
  <si>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</si>
  <si>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</si>
  <si>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</si>
  <si>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</si>
  <si>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</si>
  <si>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</si>
  <si>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</si>
  <si>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</si>
  <si>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</si>
  <si>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</si>
  <si>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</si>
  <si>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</si>
  <si>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</si>
  <si>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</si>
  <si>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</si>
  <si>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</si>
  <si>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</si>
  <si>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</si>
  <si>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</si>
  <si>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</si>
  <si>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</si>
  <si>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</si>
  <si>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</si>
  <si>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</si>
  <si>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</si>
  <si>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</si>
  <si>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</si>
  <si>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</si>
  <si>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</si>
  <si>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</si>
  <si>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</si>
  <si>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</si>
  <si>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</si>
  <si>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</si>
  <si>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</si>
  <si>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</si>
  <si>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</si>
  <si>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</si>
  <si>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</si>
  <si>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</si>
  <si>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</si>
  <si>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</si>
  <si>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</si>
  <si>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</si>
  <si>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</si>
  <si>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</si>
  <si>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</si>
  <si>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</si>
  <si>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</si>
  <si>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</si>
  <si>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</si>
  <si>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</si>
  <si>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</si>
  <si>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</si>
  <si>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</si>
  <si>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</si>
  <si>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</si>
  <si>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</si>
  <si>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</si>
  <si>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</si>
  <si>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</si>
  <si>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</si>
  <si>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</si>
  <si>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</si>
  <si>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</si>
  <si>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</si>
  <si>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</si>
  <si>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</si>
  <si>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</si>
  <si>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</si>
  <si>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</si>
  <si>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</si>
  <si>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</si>
  <si>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</si>
  <si>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</si>
  <si>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</si>
  <si>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</si>
  <si>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</si>
  <si>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</si>
  <si>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</si>
  <si>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</si>
  <si>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</si>
  <si>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</si>
  <si>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</si>
  <si>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</si>
  <si>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</si>
  <si>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</si>
  <si>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</si>
  <si>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</si>
  <si>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</si>
  <si>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</si>
  <si>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</si>
  <si>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</si>
  <si>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</si>
  <si>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</si>
  <si>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</si>
  <si>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</si>
  <si>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</si>
  <si>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</si>
  <si>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</si>
  <si>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</si>
  <si>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</si>
  <si>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</si>
  <si>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</si>
  <si>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</si>
  <si>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</si>
  <si>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</si>
  <si>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</si>
  <si>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</si>
  <si>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</si>
  <si>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</si>
  <si>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</si>
  <si>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</si>
  <si>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</si>
  <si>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</si>
  <si>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</si>
  <si>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</si>
  <si>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</si>
  <si>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</si>
  <si>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</si>
  <si>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</si>
  <si>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</si>
  <si>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</si>
  <si>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</si>
  <si>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</si>
  <si>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</si>
  <si>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</si>
  <si>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</si>
  <si>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</si>
  <si>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</si>
  <si>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</si>
  <si>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</si>
  <si>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</si>
  <si>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</si>
  <si>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</si>
  <si>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</si>
  <si>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</si>
  <si>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</si>
  <si>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</si>
  <si>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</si>
  <si>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</si>
  <si>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</si>
  <si>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</si>
  <si>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</si>
  <si>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</si>
  <si>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</si>
  <si>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</si>
  <si>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</si>
  <si>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</si>
  <si>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</si>
  <si>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</si>
  <si>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</si>
  <si>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</si>
  <si>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</si>
  <si>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</si>
  <si>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</si>
  <si>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</si>
  <si>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</si>
  <si>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</si>
  <si>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</si>
  <si>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</si>
  <si>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</si>
  <si>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</si>
  <si>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</si>
  <si>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</si>
  <si>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</si>
  <si>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</si>
  <si>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</si>
  <si>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</si>
  <si>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</si>
  <si>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</si>
  <si>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</si>
  <si>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</si>
  <si>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</si>
  <si>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</si>
  <si>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</si>
  <si>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</si>
  <si>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</si>
  <si>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</si>
  <si>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</si>
  <si>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</si>
  <si>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</si>
  <si>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</si>
  <si>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</si>
  <si>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</si>
  <si>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</si>
  <si>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</si>
  <si>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</si>
  <si>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</si>
  <si>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</si>
  <si>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</si>
  <si>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</si>
  <si>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</si>
  <si>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</si>
  <si>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</si>
  <si>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</si>
  <si>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</si>
  <si>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</si>
  <si>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</si>
  <si>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</si>
  <si>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</si>
  <si>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</si>
  <si>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</si>
  <si>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</si>
  <si>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</si>
  <si>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</si>
  <si>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</si>
  <si>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</si>
  <si>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</si>
  <si>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</si>
  <si>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</si>
  <si>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</si>
  <si>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</si>
  <si>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</si>
  <si>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</si>
  <si>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</si>
  <si>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</si>
  <si>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</si>
  <si>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</si>
  <si>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</si>
  <si>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</si>
  <si>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</si>
  <si>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</si>
  <si>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</si>
  <si>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</si>
  <si>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</si>
  <si>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</si>
  <si>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</si>
  <si>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</si>
  <si>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</si>
  <si>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</si>
  <si>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</si>
  <si>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</si>
  <si>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</si>
  <si>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</si>
  <si>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</si>
  <si>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</si>
  <si>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</si>
  <si>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</si>
  <si>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</si>
  <si>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</si>
  <si>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</si>
  <si>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</si>
  <si>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</si>
  <si>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</si>
  <si>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</si>
  <si>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</si>
  <si>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</si>
  <si>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</si>
  <si>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</si>
  <si>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</si>
  <si>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</si>
  <si>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</si>
  <si>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</si>
  <si>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</si>
  <si>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</si>
  <si>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</si>
  <si>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</si>
  <si>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</si>
  <si>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</si>
  <si>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</si>
  <si>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</si>
  <si>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</si>
  <si>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</si>
  <si>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</si>
  <si>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</si>
  <si>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</si>
  <si>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</si>
  <si>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</si>
  <si>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</si>
  <si>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</si>
  <si>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</si>
  <si>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</si>
  <si>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</si>
  <si>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</si>
  <si>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</si>
  <si>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</si>
  <si>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</si>
  <si>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</si>
  <si>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</si>
  <si>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</si>
  <si>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</si>
  <si>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</si>
  <si>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</si>
  <si>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</si>
  <si>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</si>
  <si>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</si>
  <si>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</si>
  <si>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</si>
  <si>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</si>
  <si>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</si>
  <si>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</si>
  <si>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</si>
  <si>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</si>
  <si>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</si>
  <si>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</si>
  <si>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</si>
  <si>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</si>
  <si>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</si>
  <si>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</si>
  <si>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</si>
  <si>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</si>
  <si>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</si>
  <si>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</si>
  <si>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</si>
  <si>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</si>
  <si>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</si>
  <si>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</si>
  <si>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</si>
  <si>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</si>
  <si>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</si>
  <si>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</si>
  <si>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</si>
  <si>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</si>
  <si>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</si>
  <si>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</si>
  <si>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</si>
  <si>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</si>
  <si>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</si>
  <si>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</si>
  <si>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</si>
  <si>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</si>
  <si>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</si>
  <si>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</si>
  <si>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</si>
  <si>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</si>
  <si>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</si>
  <si>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</si>
  <si>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</si>
  <si>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</si>
  <si>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</si>
  <si>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</si>
  <si>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</si>
  <si>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</si>
  <si>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</si>
  <si>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</si>
  <si>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</si>
  <si>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</si>
  <si>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</si>
  <si>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</si>
  <si>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</si>
  <si>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</si>
  <si>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</si>
  <si>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</si>
  <si>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</si>
  <si>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</si>
  <si>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</si>
  <si>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</si>
  <si>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</si>
  <si>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</si>
  <si>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</si>
  <si>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</si>
  <si>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</si>
  <si>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</si>
  <si>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</si>
  <si>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</si>
  <si>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</si>
  <si>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</si>
  <si>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</si>
  <si>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</si>
  <si>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</si>
  <si>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</si>
  <si>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</si>
  <si>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</si>
  <si>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</si>
  <si>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</si>
  <si>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</si>
  <si>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</si>
  <si>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</si>
  <si>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</si>
  <si>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</si>
  <si>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</si>
  <si>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</si>
  <si>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</si>
  <si>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</si>
  <si>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</si>
  <si>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</si>
  <si>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</si>
  <si>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</si>
  <si>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</si>
  <si>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</si>
  <si>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</si>
  <si>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</si>
  <si>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</si>
  <si>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</si>
  <si>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</si>
  <si>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</si>
  <si>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</si>
  <si>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</si>
  <si>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</si>
  <si>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</si>
  <si>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</si>
  <si>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</si>
  <si>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</si>
  <si>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</si>
  <si>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</si>
  <si>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</si>
  <si>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</si>
  <si>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</si>
  <si>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</si>
  <si>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</si>
  <si>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</si>
  <si>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</si>
  <si>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</si>
  <si>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</si>
  <si>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</si>
  <si>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</si>
  <si>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</si>
  <si>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</si>
  <si>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</si>
  <si>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</si>
  <si>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</si>
  <si>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</si>
  <si>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</si>
  <si>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</si>
  <si>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</si>
  <si>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</si>
  <si>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</si>
  <si>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</si>
  <si>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</si>
  <si>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</si>
  <si>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</si>
  <si>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</si>
  <si>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</si>
  <si>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</si>
  <si>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</si>
  <si>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</si>
  <si>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</si>
  <si>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</si>
  <si>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</si>
  <si>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</si>
  <si>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</si>
  <si>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</si>
  <si>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</si>
  <si>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</si>
  <si>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</si>
  <si>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</si>
  <si>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</si>
  <si>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</si>
  <si>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</si>
  <si>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</si>
  <si>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</si>
  <si>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</si>
  <si>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</si>
  <si>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</si>
  <si>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</si>
  <si>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</si>
  <si>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</si>
  <si>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</si>
  <si>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</si>
  <si>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</si>
  <si>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</si>
  <si>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</si>
  <si>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</si>
  <si>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</si>
  <si>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</si>
  <si>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</si>
  <si>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</si>
  <si>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</si>
  <si>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</si>
  <si>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</si>
  <si>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</si>
  <si>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</si>
  <si>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</si>
  <si>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</si>
  <si>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</si>
  <si>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</si>
  <si>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</si>
  <si>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</si>
  <si>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</si>
  <si>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</si>
  <si>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</si>
  <si>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</si>
  <si>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</si>
  <si>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</si>
  <si>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</si>
  <si>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</si>
  <si>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</si>
  <si>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</si>
  <si>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</si>
  <si>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</si>
  <si>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</si>
  <si>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</si>
  <si>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</si>
  <si>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</si>
  <si>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</si>
  <si>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</si>
  <si>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</si>
  <si>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</si>
  <si>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</si>
  <si>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</si>
  <si>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</si>
  <si>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</si>
  <si>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</si>
  <si>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</si>
  <si>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</si>
  <si>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</si>
  <si>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</si>
  <si>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</si>
  <si>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</si>
  <si>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</si>
  <si>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</si>
  <si>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</si>
  <si>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</si>
  <si>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</si>
  <si>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</si>
  <si>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</si>
  <si>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</si>
  <si>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</si>
  <si>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</si>
  <si>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</si>
  <si>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</si>
  <si>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</si>
  <si>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</si>
  <si>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</si>
  <si>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</si>
  <si>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</si>
  <si>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</si>
  <si>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</si>
  <si>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</si>
  <si>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</si>
  <si>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</si>
  <si>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</si>
  <si>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</si>
  <si>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</si>
  <si>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</si>
  <si>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</si>
  <si>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</si>
  <si>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</si>
  <si>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</si>
  <si>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</si>
  <si>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</si>
  <si>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</si>
  <si>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</si>
  <si>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</si>
  <si>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</si>
  <si>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</si>
  <si>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</si>
  <si>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</si>
  <si>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</si>
  <si>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</si>
  <si>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</si>
  <si>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</si>
  <si>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</si>
  <si>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</si>
  <si>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</si>
  <si>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</si>
  <si>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</si>
  <si>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</si>
  <si>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</si>
  <si>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</si>
  <si>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</si>
  <si>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</si>
  <si>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</si>
  <si>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</si>
  <si>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</si>
  <si>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</si>
  <si>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</si>
  <si>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</si>
  <si>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</si>
  <si>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</si>
  <si>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</si>
  <si>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</si>
  <si>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</si>
  <si>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</si>
  <si>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</si>
  <si>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</si>
  <si>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</si>
  <si>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</si>
  <si>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</si>
  <si>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</si>
  <si>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</si>
  <si>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</si>
  <si>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</si>
  <si>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</si>
  <si>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</si>
  <si>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</si>
  <si>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</si>
  <si>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</si>
  <si>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</si>
  <si>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</si>
  <si>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</si>
  <si>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</si>
  <si>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</si>
  <si>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</si>
  <si>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</si>
  <si>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</si>
  <si>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</si>
  <si>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</si>
  <si>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</si>
  <si>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</si>
  <si>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</si>
  <si>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</si>
  <si>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</si>
  <si>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</si>
  <si>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</si>
  <si>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</si>
  <si>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</si>
  <si>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</si>
  <si>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</si>
  <si>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</si>
  <si>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</si>
  <si>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</si>
  <si>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</si>
  <si>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</si>
  <si>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</si>
  <si>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</si>
  <si>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</si>
  <si>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</si>
  <si>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</si>
  <si>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</si>
  <si>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</si>
  <si>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</si>
  <si>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</si>
  <si>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</si>
  <si>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</si>
  <si>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</si>
  <si>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</si>
  <si>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</si>
  <si>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</si>
  <si>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</si>
  <si>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</si>
  <si>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</si>
  <si>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</si>
  <si>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</si>
  <si>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</si>
  <si>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</si>
  <si>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</si>
  <si>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</si>
  <si>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</si>
  <si>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</si>
  <si>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</si>
  <si>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</si>
  <si>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</si>
  <si>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</si>
  <si>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</si>
  <si>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</si>
  <si>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</si>
  <si>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</si>
  <si>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</si>
  <si>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</si>
  <si>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</si>
  <si>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</si>
  <si>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</si>
  <si>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</si>
  <si>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</si>
  <si>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</si>
  <si>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</si>
  <si>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</si>
  <si>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</si>
  <si>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</si>
  <si>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</si>
  <si>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</si>
  <si>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</si>
  <si>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</si>
  <si>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</si>
  <si>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</si>
  <si>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</si>
  <si>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</si>
  <si>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</si>
  <si>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</si>
  <si>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</si>
  <si>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</si>
  <si>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</si>
  <si>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</si>
  <si>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</si>
  <si>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</si>
  <si>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</si>
  <si>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</si>
  <si>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</si>
  <si>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</si>
  <si>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</si>
  <si>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</si>
  <si>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</si>
  <si>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</si>
  <si>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</si>
  <si>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</si>
  <si>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</si>
  <si>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</si>
  <si>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</si>
  <si>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</si>
  <si>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</si>
  <si>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</si>
  <si>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</si>
  <si>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</si>
  <si>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</si>
  <si>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</si>
  <si>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</si>
  <si>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</si>
  <si>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</si>
  <si>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</si>
  <si>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</si>
  <si>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</si>
  <si>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</si>
  <si>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</si>
  <si>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</si>
  <si>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</si>
  <si>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</si>
  <si>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</si>
  <si>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</si>
  <si>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</si>
  <si>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</si>
  <si>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</si>
  <si>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</si>
  <si>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</si>
  <si>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</si>
  <si>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</si>
  <si>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</si>
  <si>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</si>
  <si>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</si>
  <si>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</si>
  <si>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</si>
  <si>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</si>
  <si>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</si>
  <si>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</si>
  <si>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</si>
  <si>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</si>
  <si>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</si>
  <si>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</si>
  <si>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</si>
  <si>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</si>
  <si>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</si>
  <si>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</si>
  <si>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</si>
  <si>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</si>
  <si>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</si>
  <si>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</si>
  <si>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</si>
  <si>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</si>
  <si>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</si>
  <si>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</si>
  <si>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</si>
  <si>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</si>
  <si>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</si>
  <si>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</si>
  <si>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</si>
  <si>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</si>
  <si>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</si>
  <si>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</si>
  <si>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</si>
  <si>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</si>
  <si>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</si>
  <si>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</si>
  <si>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</si>
  <si>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</si>
  <si>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</si>
  <si>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</si>
  <si>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</si>
  <si>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</si>
  <si>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</si>
  <si>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</si>
  <si>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</si>
  <si>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</si>
  <si>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</si>
  <si>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</si>
  <si>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</si>
  <si>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</si>
  <si>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</si>
  <si>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</si>
  <si>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</si>
  <si>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</si>
  <si>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</si>
  <si>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</si>
  <si>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</si>
  <si>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</si>
  <si>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</si>
  <si>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</si>
  <si>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</si>
  <si>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</si>
  <si>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</si>
  <si>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</si>
  <si>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</si>
  <si>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</si>
  <si>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</si>
  <si>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</si>
  <si>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</si>
  <si>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</si>
  <si>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</si>
  <si>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</si>
  <si>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</si>
  <si>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</si>
  <si>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</si>
  <si>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</si>
  <si>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</si>
  <si>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</si>
  <si>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</si>
  <si>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</si>
  <si>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</si>
  <si>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</si>
  <si>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</si>
  <si>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</si>
  <si>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</si>
  <si>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</si>
  <si>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</si>
  <si>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</si>
  <si>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</si>
  <si>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</si>
  <si>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</si>
  <si>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</si>
  <si>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</si>
  <si>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</si>
  <si>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</si>
  <si>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</si>
  <si>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</si>
  <si>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</si>
  <si>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</si>
  <si>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</si>
  <si>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</si>
  <si>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</si>
  <si>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</si>
  <si>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</si>
  <si>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</si>
  <si>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</si>
  <si>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</si>
  <si>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</si>
  <si>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</si>
  <si>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</si>
  <si>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</si>
  <si>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</si>
  <si>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</si>
  <si>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</si>
  <si>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</si>
  <si>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</si>
  <si>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</si>
  <si>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</si>
  <si>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</si>
  <si>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</si>
  <si>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</si>
  <si>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</si>
  <si>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</si>
  <si>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</si>
  <si>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</si>
  <si>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</si>
  <si>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</si>
  <si>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</si>
  <si>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</si>
  <si>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</si>
  <si>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</si>
  <si>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</si>
  <si>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</si>
  <si>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</si>
  <si>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</si>
  <si>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</si>
  <si>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</si>
  <si>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</si>
  <si>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</si>
  <si>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</si>
  <si>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</si>
  <si>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</si>
  <si>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</si>
  <si>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</si>
  <si>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</si>
  <si>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</si>
  <si>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</si>
  <si>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</si>
  <si>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</si>
  <si>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</si>
  <si>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</si>
  <si>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</si>
  <si>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</si>
  <si>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</si>
  <si>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</si>
  <si>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</si>
  <si>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</si>
  <si>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</si>
  <si>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</si>
  <si>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</si>
  <si>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</si>
  <si>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</si>
  <si>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</si>
  <si>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</si>
  <si>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</si>
  <si>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</si>
  <si>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</si>
  <si>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</si>
  <si>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</si>
  <si>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</si>
  <si>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</si>
  <si>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</si>
  <si>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</si>
  <si>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</si>
  <si>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</si>
  <si>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</si>
  <si>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</si>
  <si>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</si>
  <si>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</si>
  <si>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</si>
  <si>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</si>
  <si>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</si>
  <si>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</si>
  <si>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</si>
  <si>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</si>
  <si>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</si>
  <si>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</si>
  <si>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</si>
  <si>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</si>
  <si>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</si>
  <si>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</si>
  <si>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</si>
  <si>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</si>
  <si>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</si>
  <si>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</si>
  <si>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</si>
  <si>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</si>
  <si>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</si>
  <si>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</si>
  <si>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</si>
  <si>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</si>
  <si>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</si>
  <si>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</si>
  <si>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</si>
  <si>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</si>
  <si>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</si>
  <si>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</si>
  <si>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</si>
  <si>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</si>
  <si>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</si>
  <si>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</si>
  <si>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</si>
  <si>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</si>
  <si>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</si>
  <si>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</si>
  <si>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</si>
  <si>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</si>
  <si>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</si>
  <si>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</si>
  <si>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</si>
  <si>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</si>
  <si>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</si>
  <si>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</si>
  <si>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</si>
  <si>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</si>
  <si>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</si>
  <si>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</si>
  <si>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</si>
  <si>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</si>
  <si>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</si>
  <si>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</si>
  <si>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</si>
  <si>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</si>
  <si>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</si>
  <si>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</si>
  <si>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</si>
  <si>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</si>
  <si>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</si>
  <si>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</si>
  <si>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</si>
  <si>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</si>
  <si>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</si>
  <si>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</si>
  <si>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</si>
  <si>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</si>
  <si>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</si>
  <si>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</si>
  <si>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</si>
  <si>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</si>
  <si>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</si>
  <si>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</si>
  <si>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</si>
  <si>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</si>
  <si>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</si>
  <si>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</si>
  <si>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</si>
  <si>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</si>
  <si>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</si>
  <si>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</si>
  <si>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</si>
  <si>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</si>
  <si>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</si>
  <si>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</si>
  <si>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</si>
  <si>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</si>
  <si>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</si>
  <si>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</si>
  <si>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</si>
  <si>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</si>
  <si>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</si>
  <si>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</si>
  <si>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</si>
  <si>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</si>
  <si>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</si>
  <si>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</si>
  <si>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</si>
  <si>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</si>
  <si>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</si>
  <si>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</si>
  <si>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</si>
  <si>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</si>
  <si>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</si>
  <si>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</si>
  <si>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</si>
  <si>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</si>
  <si>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</si>
  <si>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</si>
  <si>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</si>
  <si>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</si>
  <si>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</si>
  <si>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</si>
  <si>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</si>
  <si>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</si>
  <si>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</si>
  <si>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</si>
  <si>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</si>
  <si>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</si>
  <si>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</si>
  <si>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</si>
  <si>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</si>
  <si>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</si>
  <si>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</si>
  <si>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</si>
  <si>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</si>
  <si>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</si>
  <si>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</si>
  <si>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</si>
  <si>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</si>
  <si>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</si>
  <si>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</si>
  <si>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</si>
  <si>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</si>
  <si>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</si>
  <si>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</si>
  <si>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</si>
  <si>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</si>
  <si>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</si>
  <si>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</si>
  <si>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</si>
  <si>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</si>
  <si>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</si>
  <si>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</si>
  <si>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</si>
  <si>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</si>
  <si>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</si>
  <si>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</si>
  <si>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</si>
  <si>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</si>
  <si>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</si>
  <si>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</si>
  <si>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</si>
  <si>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</si>
  <si>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</si>
  <si>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</si>
  <si>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</si>
  <si>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</si>
  <si>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</si>
  <si>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</si>
  <si>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</si>
  <si>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</si>
  <si>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</si>
  <si>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</si>
  <si>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</si>
  <si>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</si>
  <si>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</si>
  <si>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</si>
  <si>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</si>
  <si>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</si>
  <si>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</si>
  <si>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</si>
  <si>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</si>
  <si>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</si>
  <si>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</si>
  <si>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</si>
  <si>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</si>
  <si>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</si>
  <si>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</si>
  <si>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</si>
  <si>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</si>
  <si>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</si>
  <si>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</si>
  <si>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</si>
  <si>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</si>
  <si>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</si>
  <si>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</si>
  <si>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</si>
  <si>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</si>
  <si>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</si>
  <si>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</si>
  <si>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</si>
  <si>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</si>
  <si>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</si>
  <si>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</si>
  <si>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</si>
  <si>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</si>
  <si>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</si>
  <si>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</si>
  <si>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</si>
  <si>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</si>
  <si>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</si>
  <si>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</si>
  <si>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</si>
  <si>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</si>
  <si>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</si>
  <si>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</si>
  <si>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</si>
  <si>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</si>
  <si>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</si>
  <si>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</si>
  <si>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</si>
  <si>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</si>
  <si>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</si>
  <si>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</si>
  <si>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</si>
  <si>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</si>
  <si>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</si>
  <si>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</si>
  <si>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</si>
  <si>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</si>
  <si>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</si>
  <si>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</si>
  <si>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</si>
  <si>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</si>
  <si>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</si>
  <si>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</si>
  <si>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</si>
  <si>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</si>
  <si>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</si>
  <si>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</si>
  <si>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</si>
  <si>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</si>
  <si>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</si>
  <si>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</si>
  <si>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</si>
  <si>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</si>
  <si>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</si>
  <si>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</si>
  <si>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</si>
  <si>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</si>
  <si>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</si>
  <si>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</si>
  <si>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</si>
  <si>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</si>
  <si>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</si>
  <si>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</si>
  <si>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</si>
  <si>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</si>
  <si>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</si>
  <si>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</si>
  <si>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</si>
  <si>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</si>
  <si>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</si>
  <si>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</si>
  <si>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</si>
  <si>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</si>
  <si>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</si>
  <si>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</si>
  <si>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</si>
  <si>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</si>
  <si>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</si>
  <si>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</si>
  <si>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</si>
  <si>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</si>
  <si>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</si>
  <si>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</si>
  <si>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</si>
  <si>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</si>
  <si>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</si>
  <si>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</si>
  <si>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</si>
  <si>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</si>
  <si>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</si>
  <si>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</si>
  <si>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</si>
  <si>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</si>
  <si>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</si>
  <si>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</si>
  <si>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</si>
  <si>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</si>
  <si>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</si>
  <si>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</si>
  <si>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</si>
  <si>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</si>
  <si>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</si>
  <si>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</si>
  <si>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</si>
  <si>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</si>
  <si>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</si>
  <si>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</si>
  <si>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</si>
  <si>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</si>
  <si>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</si>
  <si>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</si>
  <si>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</si>
  <si>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</si>
  <si>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</si>
  <si>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</si>
  <si>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</si>
  <si>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</si>
  <si>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</si>
  <si>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</si>
  <si>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</si>
  <si>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</si>
  <si>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</si>
  <si>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</si>
  <si>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</si>
  <si>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</si>
  <si>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</si>
  <si>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</si>
  <si>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</si>
  <si>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</si>
  <si>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</si>
  <si>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</si>
  <si>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</si>
  <si>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</si>
  <si>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</si>
  <si>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</si>
  <si>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</si>
  <si>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</si>
  <si>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</si>
  <si>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</si>
  <si>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</si>
  <si>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</si>
  <si>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</si>
  <si>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</si>
  <si>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</si>
  <si>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</si>
  <si>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</si>
  <si>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</si>
  <si>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</si>
  <si>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</si>
  <si>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</si>
  <si>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</si>
  <si>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</si>
  <si>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</si>
  <si>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</si>
  <si>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</si>
  <si>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</si>
  <si>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</si>
  <si>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</si>
  <si>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</si>
  <si>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</si>
  <si>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</si>
  <si>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</si>
  <si>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</si>
  <si>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</si>
  <si>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</si>
  <si>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</si>
  <si>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</si>
  <si>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</si>
  <si>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</si>
  <si>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</si>
  <si>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</si>
  <si>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</si>
  <si>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</si>
  <si>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</si>
  <si>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</si>
  <si>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</si>
  <si>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</si>
  <si>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</si>
  <si>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</si>
  <si>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</si>
  <si>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</si>
  <si>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</si>
  <si>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</si>
  <si>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</si>
  <si>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</si>
  <si>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</si>
  <si>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</si>
  <si>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</si>
  <si>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</si>
  <si>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</si>
  <si>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</si>
  <si>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</si>
  <si>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</si>
  <si>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</si>
  <si>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</si>
  <si>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</si>
  <si>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</si>
  <si>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</si>
  <si>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</si>
  <si>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</si>
  <si>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</si>
  <si>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</si>
  <si>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</si>
  <si>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</si>
  <si>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</si>
  <si>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</si>
  <si>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</si>
  <si>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</si>
  <si>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</si>
  <si>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</si>
  <si>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</si>
  <si>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</si>
  <si>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</si>
  <si>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</si>
  <si>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</si>
  <si>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</si>
  <si>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</si>
  <si>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</si>
  <si>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</si>
  <si>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</si>
  <si>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</si>
  <si>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</si>
  <si>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</si>
  <si>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</si>
  <si>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</si>
  <si>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</si>
  <si>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</si>
  <si>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</si>
  <si>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</si>
  <si>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</si>
  <si>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</si>
  <si>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</si>
  <si>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</si>
  <si>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</si>
  <si>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</si>
  <si>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</si>
  <si>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</si>
  <si>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</si>
  <si>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</si>
  <si>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</si>
  <si>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</si>
  <si>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</si>
  <si>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</si>
  <si>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</si>
  <si>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</si>
  <si>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</si>
  <si>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</si>
  <si>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</si>
  <si>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</si>
  <si>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</si>
  <si>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</si>
  <si>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</si>
  <si>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</si>
  <si>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</si>
  <si>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</si>
  <si>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</si>
  <si>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</si>
  <si>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</si>
  <si>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</si>
  <si>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</si>
  <si>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</si>
  <si>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</si>
  <si>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</si>
  <si>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</si>
  <si>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</si>
  <si>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</si>
  <si>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</si>
  <si>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</si>
  <si>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</si>
  <si>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</si>
  <si>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</si>
  <si>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</si>
  <si>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</si>
  <si>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</si>
  <si>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</si>
  <si>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</si>
  <si>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</si>
  <si>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</si>
  <si>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</si>
  <si>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</si>
  <si>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</si>
  <si>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</si>
  <si>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</si>
  <si>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</si>
  <si>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</si>
  <si>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</si>
  <si>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</si>
  <si>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</si>
  <si>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</si>
  <si>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</si>
  <si>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</si>
  <si>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</si>
  <si>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</si>
  <si>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</si>
  <si>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</si>
  <si>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</si>
  <si>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</si>
  <si>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</si>
  <si>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</si>
  <si>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</si>
  <si>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</si>
  <si>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</si>
  <si>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</si>
  <si>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</si>
  <si>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</si>
  <si>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</si>
  <si>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</si>
  <si>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</si>
  <si>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</si>
  <si>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</si>
  <si>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</si>
  <si>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</si>
  <si>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</si>
  <si>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</si>
  <si>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</si>
  <si>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</si>
  <si>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</si>
  <si>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</si>
  <si>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</si>
  <si>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</si>
  <si>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</si>
  <si>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</si>
  <si>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</si>
  <si>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</si>
  <si>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</si>
  <si>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</si>
  <si>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</si>
  <si>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</si>
  <si>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</si>
  <si>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</si>
  <si>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</si>
  <si>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</si>
  <si>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</si>
  <si>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</si>
  <si>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</si>
  <si>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</si>
  <si>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</si>
  <si>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</si>
  <si>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</si>
  <si>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</si>
  <si>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</si>
  <si>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</si>
  <si>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</si>
  <si>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</si>
  <si>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</si>
  <si>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</si>
  <si>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</si>
  <si>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</si>
  <si>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</si>
  <si>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</si>
  <si>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</si>
  <si>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</si>
  <si>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</si>
  <si>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</si>
  <si>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</si>
  <si>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</si>
  <si>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</si>
  <si>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</si>
  <si>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</si>
  <si>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</si>
  <si>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</si>
  <si>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</si>
  <si>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</si>
  <si>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</si>
  <si>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</si>
  <si>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</si>
  <si>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</si>
  <si>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</si>
  <si>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</si>
  <si>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</si>
  <si>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</si>
  <si>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</si>
  <si>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</si>
  <si>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</si>
  <si>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</si>
  <si>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</si>
  <si>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</si>
  <si>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</si>
  <si>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</si>
  <si>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</si>
  <si>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</si>
  <si>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</si>
  <si>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</si>
  <si>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</si>
  <si>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</si>
  <si>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</si>
  <si>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</si>
  <si>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</si>
  <si>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</si>
  <si>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</si>
  <si>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</si>
  <si>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</si>
  <si>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</si>
  <si>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</si>
  <si>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</si>
  <si>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</si>
  <si>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</si>
  <si>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</si>
  <si>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</si>
  <si>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</si>
  <si>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</si>
  <si>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</si>
  <si>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</si>
  <si>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</si>
  <si>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</si>
  <si>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</si>
  <si>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</si>
  <si>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</si>
  <si>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</si>
  <si>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</si>
  <si>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</si>
  <si>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</si>
  <si>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</si>
  <si>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</si>
  <si>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</si>
  <si>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</si>
  <si>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</si>
  <si>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</si>
  <si>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</si>
  <si>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</si>
  <si>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</si>
  <si>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</si>
  <si>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</si>
  <si>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</si>
  <si>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</si>
  <si>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</si>
  <si>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</si>
  <si>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</si>
  <si>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</si>
  <si>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</si>
  <si>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</si>
  <si>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</si>
  <si>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</si>
  <si>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</si>
  <si>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</si>
  <si>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</si>
  <si>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</si>
  <si>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</si>
  <si>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</si>
  <si>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</si>
  <si>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</si>
  <si>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</si>
  <si>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</si>
  <si>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</si>
  <si>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</si>
  <si>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</si>
  <si>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</si>
  <si>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</si>
  <si>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</si>
  <si>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</si>
  <si>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</si>
  <si>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</si>
  <si>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</si>
  <si>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</si>
  <si>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</si>
  <si>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</si>
  <si>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</si>
  <si>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</si>
  <si>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</si>
  <si>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</si>
  <si>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</si>
  <si>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</si>
  <si>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</si>
  <si>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</si>
  <si>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</si>
  <si>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</si>
  <si>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</si>
  <si>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</si>
  <si>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</si>
  <si>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</si>
  <si>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</si>
  <si>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</si>
  <si>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</si>
  <si>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</si>
  <si>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</si>
  <si>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</si>
  <si>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</si>
  <si>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</si>
  <si>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</si>
  <si>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</si>
  <si>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</si>
  <si>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</si>
  <si>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</si>
  <si>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</si>
  <si>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</si>
  <si>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</si>
  <si>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</si>
  <si>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</si>
  <si>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</si>
  <si>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</si>
  <si>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</si>
  <si>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</si>
  <si>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</si>
  <si>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</si>
  <si>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</si>
  <si>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</si>
  <si>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</si>
  <si>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</si>
  <si>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</si>
  <si>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</si>
  <si>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</si>
  <si>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</si>
  <si>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</si>
  <si>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</si>
  <si>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</si>
  <si>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</si>
  <si>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</si>
  <si>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</si>
  <si>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</si>
  <si>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</si>
  <si>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</si>
  <si>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</si>
  <si>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</si>
  <si>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</si>
  <si>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</si>
  <si>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</si>
  <si>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</si>
  <si>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</si>
  <si>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</si>
  <si>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</si>
  <si>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</si>
  <si>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</si>
  <si>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</si>
  <si>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</si>
  <si>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</si>
  <si>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</si>
  <si>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</si>
  <si>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</si>
  <si>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</si>
  <si>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</si>
  <si>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</si>
  <si>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</si>
  <si>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</si>
  <si>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</si>
  <si>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</si>
  <si>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</si>
  <si>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</si>
  <si>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</si>
  <si>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</si>
  <si>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</si>
  <si>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</si>
  <si>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</si>
  <si>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</si>
  <si>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</si>
  <si>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</si>
  <si>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</si>
  <si>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</si>
  <si>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</si>
  <si>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</si>
  <si>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</si>
  <si>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</si>
  <si>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</si>
  <si>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</si>
  <si>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</si>
  <si>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</si>
  <si>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</si>
  <si>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</si>
  <si>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</si>
  <si>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</si>
  <si>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</si>
  <si>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</si>
  <si>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</si>
  <si>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</si>
  <si>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</si>
  <si>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</si>
  <si>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</si>
  <si>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</si>
  <si>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</si>
  <si>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</si>
  <si>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</si>
  <si>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</si>
  <si>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</si>
  <si>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</si>
  <si>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</si>
  <si>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</si>
  <si>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</si>
  <si>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</si>
  <si>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</si>
  <si>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</si>
  <si>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</si>
  <si>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</si>
  <si>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</si>
  <si>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</si>
  <si>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</si>
  <si>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</si>
  <si>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</si>
  <si>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</si>
  <si>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</si>
  <si>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</si>
  <si>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</si>
  <si>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</si>
  <si>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</si>
  <si>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</si>
  <si>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</si>
  <si>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</si>
  <si>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</si>
  <si>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</si>
  <si>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</si>
  <si>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</si>
  <si>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</si>
  <si>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</si>
  <si>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</si>
  <si>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</si>
  <si>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</si>
  <si>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</si>
  <si>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</si>
  <si>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</si>
  <si>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</si>
  <si>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</si>
  <si>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</si>
  <si>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</si>
  <si>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</si>
  <si>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</si>
  <si>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</si>
  <si>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</si>
  <si>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</si>
  <si>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</si>
  <si>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</si>
  <si>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</si>
  <si>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</si>
  <si>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</si>
  <si>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</si>
  <si>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</si>
  <si>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</si>
  <si>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</si>
  <si>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</si>
  <si>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</si>
  <si>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</si>
  <si>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</si>
  <si>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</si>
  <si>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</si>
  <si>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</si>
  <si>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</si>
  <si>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</si>
  <si>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</si>
  <si>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</si>
  <si>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</si>
  <si>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</si>
  <si>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</si>
  <si>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</si>
  <si>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</si>
  <si>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</si>
  <si>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</si>
  <si>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</si>
  <si>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</si>
  <si>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</si>
  <si>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</si>
  <si>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</si>
  <si>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</si>
  <si>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</si>
  <si>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</si>
  <si>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</si>
  <si>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</si>
  <si>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</si>
  <si>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</si>
  <si>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</si>
  <si>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</si>
  <si>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</si>
  <si>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</si>
  <si>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</si>
  <si>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</si>
  <si>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</si>
  <si>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</si>
  <si>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</si>
  <si>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</si>
  <si>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</si>
  <si>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</si>
  <si>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</si>
  <si>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</si>
  <si>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</si>
  <si>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</si>
  <si>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</si>
  <si>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</si>
  <si>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</si>
  <si>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</si>
  <si>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</si>
  <si>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</si>
  <si>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</si>
  <si>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</si>
  <si>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</si>
  <si>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</si>
  <si>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</si>
  <si>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</si>
  <si>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</si>
  <si>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</si>
  <si>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</si>
  <si>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</si>
  <si>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</si>
  <si>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</si>
  <si>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</si>
  <si>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</si>
  <si>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</si>
  <si>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</si>
  <si>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</si>
  <si>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</si>
  <si>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</si>
  <si>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</si>
  <si>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</si>
  <si>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</si>
  <si>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</si>
  <si>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</si>
  <si>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</si>
  <si>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</si>
  <si>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</si>
  <si>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</si>
  <si>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</si>
  <si>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</si>
  <si>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</si>
  <si>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</si>
  <si>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</si>
  <si>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</si>
  <si>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</si>
  <si>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</si>
  <si>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</si>
  <si>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</si>
  <si>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</si>
  <si>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</si>
  <si>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</si>
  <si>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</si>
  <si>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</si>
  <si>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</si>
  <si>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</si>
  <si>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</si>
  <si>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</si>
  <si>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</si>
  <si>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</si>
  <si>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</si>
  <si>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</si>
  <si>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</si>
  <si>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</si>
  <si>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</si>
  <si>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</si>
  <si>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</si>
  <si>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</si>
  <si>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</si>
  <si>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</si>
  <si>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</si>
  <si>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</si>
  <si>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</si>
  <si>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</si>
  <si>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</si>
  <si>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</si>
  <si>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</si>
  <si>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</si>
  <si>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</si>
  <si>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</si>
  <si>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</si>
  <si>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</si>
  <si>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</si>
  <si>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</si>
  <si>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</si>
  <si>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</si>
  <si>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</si>
  <si>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</si>
  <si>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</si>
  <si>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</si>
  <si>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</si>
  <si>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</si>
  <si>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</si>
  <si>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</si>
  <si>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</si>
  <si>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</si>
  <si>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</si>
  <si>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</si>
  <si>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</si>
  <si>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</si>
  <si>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</si>
  <si>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</si>
  <si>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</si>
  <si>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</si>
  <si>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</si>
  <si>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</si>
  <si>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</si>
  <si>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</si>
  <si>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</si>
  <si>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</si>
  <si>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</si>
  <si>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</si>
  <si>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</si>
  <si>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</si>
  <si>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</si>
  <si>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</si>
  <si>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</si>
  <si>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</si>
  <si>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</si>
  <si>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</si>
  <si>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</si>
  <si>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</si>
  <si>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</si>
  <si>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</si>
  <si>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</si>
  <si>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</si>
  <si>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</si>
  <si>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</si>
  <si>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</si>
  <si>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</si>
  <si>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</si>
  <si>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</si>
  <si>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</si>
  <si>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</si>
  <si>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</si>
  <si>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</si>
  <si>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</si>
  <si>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</si>
  <si>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</si>
  <si>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</si>
  <si>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</si>
  <si>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</si>
  <si>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</si>
  <si>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</si>
  <si>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</si>
  <si>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</si>
  <si>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</si>
  <si>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</si>
  <si>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</si>
  <si>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</si>
  <si>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</si>
  <si>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</si>
  <si>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</si>
  <si>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</si>
  <si>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</si>
  <si>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</si>
  <si>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</si>
  <si>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</si>
  <si>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</si>
  <si>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</si>
  <si>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</si>
  <si>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</si>
  <si>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</si>
  <si>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</si>
  <si>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</si>
  <si>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</si>
  <si>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</si>
  <si>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</si>
  <si>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</si>
  <si>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</si>
  <si>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</si>
  <si>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</si>
  <si>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</si>
  <si>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</si>
  <si>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</si>
  <si>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</si>
  <si>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</si>
  <si>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</si>
  <si>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</si>
  <si>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</si>
  <si>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</si>
  <si>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</si>
  <si>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</si>
  <si>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</si>
  <si>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</si>
  <si>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</si>
  <si>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</si>
  <si>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</si>
  <si>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</si>
  <si>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</si>
  <si>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</si>
  <si>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</si>
  <si>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</si>
  <si>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</si>
  <si>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</si>
  <si>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</si>
  <si>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</si>
  <si>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</si>
  <si>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</si>
  <si>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</si>
  <si>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</si>
  <si>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</si>
  <si>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</si>
  <si>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</si>
  <si>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</si>
  <si>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</si>
  <si>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</si>
  <si>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</si>
  <si>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</si>
  <si>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</si>
  <si>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</si>
  <si>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</si>
  <si>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</si>
  <si>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</si>
  <si>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</si>
  <si>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</si>
  <si>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</si>
  <si>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</si>
  <si>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</si>
  <si>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</si>
  <si>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</si>
  <si>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</si>
  <si>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</si>
  <si>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</si>
  <si>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</si>
  <si>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</si>
  <si>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</si>
  <si>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</si>
  <si>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</si>
  <si>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</si>
  <si>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</si>
  <si>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</si>
  <si>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</si>
  <si>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</si>
  <si>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</si>
  <si>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</si>
  <si>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</si>
  <si>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</si>
  <si>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</si>
  <si>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</si>
  <si>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</si>
  <si>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</si>
  <si>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</si>
  <si>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</si>
  <si>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</si>
  <si>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</si>
  <si>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</si>
  <si>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</si>
  <si>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</si>
  <si>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</si>
  <si>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</si>
  <si>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</si>
  <si>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</si>
  <si>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</si>
  <si>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</si>
  <si>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</si>
  <si>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</si>
  <si>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</si>
  <si>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</si>
  <si>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</si>
  <si>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</si>
  <si>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</si>
  <si>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</si>
  <si>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</si>
  <si>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</si>
  <si>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</si>
  <si>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</si>
  <si>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</si>
  <si>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</si>
  <si>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</si>
  <si>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</si>
  <si>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</si>
  <si>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</si>
  <si>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</si>
  <si>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</si>
  <si>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</si>
  <si>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</si>
  <si>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</si>
  <si>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</si>
  <si>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</si>
  <si>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</si>
  <si>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</si>
  <si>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</si>
  <si>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</si>
  <si>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</si>
  <si>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</si>
  <si>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</si>
  <si>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</si>
  <si>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</si>
  <si>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</si>
  <si>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</si>
  <si>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</si>
  <si>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</si>
  <si>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</si>
  <si>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</si>
  <si>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</si>
  <si>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</si>
  <si>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</si>
  <si>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</si>
  <si>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</si>
  <si>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</si>
  <si>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</si>
  <si>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</si>
  <si>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</si>
  <si>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</si>
  <si>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</si>
  <si>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</si>
  <si>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</si>
  <si>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</si>
  <si>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</si>
  <si>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</si>
  <si>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</si>
  <si>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</si>
  <si>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</si>
  <si>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</si>
  <si>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</si>
  <si>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</si>
  <si>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</si>
  <si>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</si>
  <si>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</si>
  <si>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</si>
  <si>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</si>
  <si>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</si>
  <si>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</si>
  <si>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</si>
  <si>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</si>
  <si>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</si>
  <si>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</si>
  <si>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</si>
  <si>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</si>
  <si>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</si>
  <si>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</si>
  <si>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</si>
  <si>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</si>
  <si>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</si>
  <si>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</si>
  <si>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</si>
  <si>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</si>
  <si>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</si>
  <si>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</si>
  <si>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</si>
  <si>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</si>
  <si>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</si>
  <si>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</si>
  <si>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</si>
  <si>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</si>
  <si>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</si>
  <si>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</si>
  <si>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</si>
  <si>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</si>
  <si>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</si>
  <si>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</si>
  <si>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</si>
  <si>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</si>
  <si>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</si>
  <si>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</si>
  <si>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</si>
  <si>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</si>
  <si>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</si>
  <si>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</si>
  <si>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</si>
  <si>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</si>
  <si>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</si>
  <si>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</si>
  <si>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</si>
  <si>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</si>
  <si>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</si>
  <si>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</si>
  <si>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</si>
  <si>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</si>
  <si>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</si>
  <si>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</si>
  <si>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</si>
  <si>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</si>
  <si>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</si>
  <si>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</si>
  <si>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</si>
  <si>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</si>
  <si>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</si>
  <si>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</si>
  <si>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</si>
  <si>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</si>
  <si>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</si>
  <si>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</si>
  <si>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</si>
  <si>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</si>
  <si>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</si>
  <si>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</si>
  <si>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</si>
  <si>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</si>
  <si>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</si>
  <si>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</si>
  <si>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</si>
  <si>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</si>
  <si>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</si>
  <si>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</si>
  <si>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</si>
  <si>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</si>
  <si>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</si>
  <si>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</si>
  <si>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</si>
  <si>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</si>
  <si>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</si>
  <si>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</si>
  <si>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</si>
  <si>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</si>
  <si>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</si>
  <si>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</si>
  <si>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</si>
  <si>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</si>
  <si>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</si>
  <si>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</si>
  <si>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</si>
  <si>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</si>
  <si>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</si>
  <si>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</si>
  <si>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</si>
  <si>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</si>
  <si>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</si>
  <si>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</si>
  <si>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</si>
  <si>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</si>
  <si>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</si>
  <si>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</si>
  <si>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</si>
  <si>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</si>
  <si>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</si>
  <si>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</si>
  <si>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</si>
  <si>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</si>
  <si>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</si>
  <si>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</si>
  <si>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</si>
  <si>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</si>
  <si>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</si>
  <si>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</si>
  <si>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</si>
  <si>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</si>
  <si>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</si>
  <si>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</si>
  <si>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</si>
  <si>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</si>
  <si>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</si>
  <si>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</si>
  <si>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</si>
  <si>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</si>
  <si>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</si>
  <si>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</si>
  <si>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</si>
  <si>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</si>
  <si>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</si>
  <si>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</si>
  <si>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</si>
  <si>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</si>
  <si>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</si>
  <si>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</si>
  <si>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</si>
  <si>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</si>
  <si>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</si>
  <si>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</si>
  <si>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</si>
  <si>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</si>
  <si>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</si>
  <si>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</si>
  <si>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</si>
  <si>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</si>
  <si>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</si>
  <si>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</si>
  <si>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</si>
  <si>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</si>
  <si>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</si>
  <si>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</si>
  <si>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</si>
  <si>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</si>
  <si>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</si>
  <si>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</si>
  <si>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</si>
  <si>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</si>
  <si>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</si>
  <si>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</si>
  <si>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</si>
  <si>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</si>
  <si>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</si>
  <si>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</si>
  <si>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</si>
  <si>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</si>
  <si>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</si>
  <si>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</si>
  <si>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</si>
  <si>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</si>
  <si>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</si>
  <si>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</si>
  <si>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</si>
  <si>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</si>
  <si>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</si>
  <si>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</si>
  <si>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</si>
  <si>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</si>
  <si>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</si>
  <si>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</si>
  <si>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</si>
  <si>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</si>
  <si>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</si>
  <si>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</si>
  <si>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</si>
  <si>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</si>
  <si>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</si>
  <si>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</si>
  <si>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</si>
  <si>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</si>
  <si>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</si>
  <si>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</si>
  <si>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</si>
  <si>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</si>
  <si>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</si>
  <si>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</si>
  <si>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</si>
  <si>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</si>
  <si>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</si>
  <si>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</si>
  <si>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</si>
  <si>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</si>
  <si>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</si>
  <si>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</si>
  <si>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</si>
  <si>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</si>
  <si>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</si>
  <si>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</si>
  <si>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</si>
  <si>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</si>
  <si>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</si>
  <si>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</si>
  <si>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</si>
  <si>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</si>
  <si>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</si>
  <si>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</si>
  <si>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</si>
  <si>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</si>
  <si>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</si>
  <si>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</si>
  <si>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</si>
  <si>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</si>
  <si>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</si>
  <si>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</si>
  <si>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</si>
  <si>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</si>
  <si>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</si>
  <si>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</si>
  <si>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</si>
  <si>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</si>
  <si>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</si>
  <si>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</si>
  <si>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</si>
  <si>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</si>
  <si>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</si>
  <si>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</si>
  <si>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</si>
  <si>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</si>
  <si>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</si>
  <si>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</si>
  <si>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</si>
  <si>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</si>
  <si>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</si>
  <si>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</si>
  <si>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</si>
  <si>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</si>
  <si>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</si>
  <si>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</si>
  <si>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</si>
  <si>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</si>
  <si>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</si>
  <si>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</si>
  <si>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</si>
  <si>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</si>
  <si>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</si>
  <si>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</si>
  <si>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</si>
  <si>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</si>
  <si>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</si>
  <si>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</si>
  <si>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</si>
  <si>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</si>
  <si>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</si>
  <si>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</si>
  <si>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</si>
  <si>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</si>
  <si>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</si>
  <si>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</si>
  <si>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</si>
  <si>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</si>
  <si>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</si>
  <si>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</si>
  <si>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</si>
  <si>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</si>
  <si>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</si>
  <si>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</si>
  <si>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</si>
  <si>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</si>
  <si>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</si>
  <si>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</si>
  <si>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</si>
  <si>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</si>
  <si>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</si>
  <si>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</si>
  <si>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</si>
  <si>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</si>
  <si>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</si>
  <si>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</si>
  <si>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</si>
  <si>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</si>
  <si>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</si>
  <si>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</si>
  <si>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</si>
  <si>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</si>
  <si>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</si>
  <si>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</si>
  <si>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</si>
  <si>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</si>
  <si>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</si>
  <si>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</si>
  <si>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</si>
  <si>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</si>
  <si>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</si>
  <si>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</si>
  <si>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</si>
  <si>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</si>
  <si>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</si>
  <si>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</si>
  <si>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</si>
  <si>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</si>
  <si>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</si>
  <si>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</si>
  <si>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</si>
  <si>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</si>
  <si>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</si>
  <si>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</si>
  <si>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</si>
  <si>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</si>
  <si>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</si>
  <si>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</si>
  <si>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</si>
  <si>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</si>
  <si>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</si>
  <si>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</si>
  <si>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</si>
  <si>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</si>
  <si>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</si>
  <si>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</si>
  <si>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</si>
  <si>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</si>
  <si>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</si>
  <si>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</si>
  <si>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</si>
  <si>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</si>
  <si>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</si>
  <si>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</si>
  <si>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</si>
  <si>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</si>
  <si>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</si>
  <si>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</si>
  <si>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</si>
  <si>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</si>
  <si>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</si>
  <si>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</si>
  <si>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</si>
  <si>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</si>
  <si>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</si>
  <si>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</si>
  <si>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</si>
  <si>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</si>
  <si>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</si>
  <si>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</si>
  <si>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</si>
  <si>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</si>
  <si>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</si>
  <si>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</si>
  <si>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</si>
  <si>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</si>
  <si>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</si>
  <si>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</si>
  <si>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</si>
  <si>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</si>
  <si>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</si>
  <si>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</si>
  <si>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</si>
  <si>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</si>
  <si>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</si>
  <si>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</si>
  <si>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</si>
  <si>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</si>
  <si>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</si>
  <si>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</si>
  <si>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</si>
  <si>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</si>
  <si>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</si>
  <si>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</si>
  <si>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</si>
  <si>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</si>
  <si>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</si>
  <si>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</si>
  <si>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</si>
  <si>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</si>
  <si>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</si>
  <si>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</si>
  <si>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</si>
  <si>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</si>
  <si>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</si>
  <si>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</si>
  <si>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</si>
  <si>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</si>
  <si>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</si>
  <si>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</si>
  <si>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</si>
  <si>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</si>
  <si>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</si>
  <si>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</si>
  <si>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</si>
  <si>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</si>
  <si>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</si>
  <si>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</si>
  <si>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</si>
  <si>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</si>
  <si>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</si>
  <si>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</si>
  <si>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</si>
  <si>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</si>
  <si>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</si>
  <si>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</si>
  <si>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</si>
  <si>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</si>
  <si>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</si>
  <si>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</si>
  <si>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</si>
  <si>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</si>
  <si>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</si>
  <si>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</si>
  <si>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</si>
  <si>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</si>
  <si>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</si>
  <si>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</si>
  <si>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</si>
  <si>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</si>
  <si>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</si>
  <si>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</si>
  <si>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</si>
  <si>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</si>
  <si>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</si>
  <si>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</si>
  <si>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</si>
  <si>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</si>
  <si>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</si>
  <si>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</si>
  <si>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</si>
  <si>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</si>
  <si>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</si>
  <si>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</si>
  <si>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</si>
  <si>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</si>
  <si>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</si>
  <si>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</si>
  <si>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</si>
  <si>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</si>
  <si>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</si>
  <si>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</si>
  <si>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</si>
  <si>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</si>
  <si>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</si>
  <si>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</si>
  <si>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</si>
  <si>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</si>
  <si>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</si>
  <si>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</si>
  <si>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</si>
  <si>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</si>
  <si>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</si>
  <si>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</si>
  <si>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</si>
  <si>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</si>
  <si>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</si>
  <si>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</si>
  <si>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</si>
  <si>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</si>
  <si>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</si>
  <si>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</si>
  <si>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</si>
  <si>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</si>
  <si>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</si>
  <si>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</si>
  <si>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</si>
  <si>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</si>
  <si>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</si>
  <si>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</si>
  <si>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</si>
  <si>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</si>
  <si>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</si>
  <si>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</si>
  <si>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</si>
  <si>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</si>
  <si>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</si>
  <si>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</si>
  <si>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</si>
  <si>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</si>
  <si>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</si>
  <si>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</si>
  <si>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</si>
  <si>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</si>
  <si>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</si>
  <si>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</si>
  <si>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</si>
  <si>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</si>
  <si>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</si>
  <si>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</si>
  <si>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</si>
  <si>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</si>
  <si>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</si>
  <si>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</si>
  <si>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</si>
  <si>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</si>
  <si>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</si>
  <si>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</si>
  <si>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</si>
  <si>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</si>
  <si>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</si>
  <si>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</si>
  <si>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</si>
  <si>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</si>
  <si>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</si>
  <si>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</si>
  <si>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</si>
  <si>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</si>
  <si>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</si>
  <si>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</si>
  <si>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</si>
  <si>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</si>
  <si>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</si>
  <si>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</si>
  <si>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</si>
  <si>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</si>
  <si>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</si>
  <si>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</si>
  <si>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</si>
  <si>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</si>
  <si>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</si>
  <si>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</si>
  <si>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</si>
  <si>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</si>
  <si>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</si>
  <si>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</si>
  <si>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</si>
  <si>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</si>
  <si>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</si>
  <si>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</si>
  <si>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</si>
  <si>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</si>
  <si>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</si>
  <si>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</si>
  <si>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</si>
  <si>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</si>
  <si>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</si>
  <si>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</si>
  <si>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</si>
  <si>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</si>
  <si>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</si>
  <si>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</si>
  <si>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</si>
  <si>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</si>
  <si>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</si>
  <si>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</si>
  <si>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</si>
  <si>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</si>
  <si>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</si>
  <si>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</si>
  <si>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</si>
  <si>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</si>
  <si>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</si>
  <si>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</si>
  <si>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</si>
  <si>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</si>
  <si>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</si>
  <si>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</si>
  <si>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</si>
  <si>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</si>
  <si>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</si>
  <si>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</si>
  <si>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</si>
  <si>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</si>
  <si>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</si>
  <si>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</si>
  <si>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</si>
  <si>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</si>
  <si>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</si>
  <si>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</si>
  <si>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</si>
  <si>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</si>
  <si>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</si>
  <si>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</si>
  <si>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</si>
  <si>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</si>
  <si>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</si>
  <si>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</si>
  <si>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</si>
  <si>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</si>
  <si>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</si>
  <si>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</si>
  <si>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</si>
  <si>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</si>
  <si>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</si>
  <si>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</si>
  <si>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</si>
  <si>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</si>
  <si>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</si>
  <si>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</si>
  <si>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</si>
  <si>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</si>
  <si>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</si>
  <si>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</si>
  <si>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</si>
  <si>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</si>
  <si>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</si>
  <si>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</si>
  <si>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</si>
  <si>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</si>
  <si>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</si>
  <si>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</si>
  <si>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</si>
  <si>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</si>
  <si>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</si>
  <si>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</si>
  <si>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</si>
  <si>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</si>
  <si>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</si>
  <si>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</si>
  <si>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</si>
  <si>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</si>
  <si>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</si>
  <si>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</si>
  <si>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</si>
  <si>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</si>
  <si>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</si>
  <si>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</si>
  <si>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</si>
  <si>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</si>
  <si>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</si>
  <si>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</si>
  <si>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</si>
  <si>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</si>
  <si>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</si>
  <si>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</si>
  <si>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</si>
  <si>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</si>
  <si>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</si>
  <si>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</si>
  <si>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</si>
  <si>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</si>
  <si>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</si>
  <si>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</si>
  <si>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</si>
  <si>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</si>
  <si>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</si>
  <si>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</si>
  <si>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</si>
  <si>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</si>
  <si>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</si>
  <si>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</si>
  <si>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</si>
  <si>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</si>
  <si>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</si>
  <si>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</si>
  <si>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</si>
  <si>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</si>
  <si>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</si>
  <si>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</si>
  <si>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</si>
  <si>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</si>
  <si>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</si>
  <si>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</si>
  <si>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</si>
  <si>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</si>
  <si>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</si>
  <si>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</si>
  <si>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</si>
  <si>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</si>
  <si>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</si>
  <si>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</si>
  <si>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</si>
  <si>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</si>
  <si>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</si>
  <si>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</si>
  <si>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</si>
  <si>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</si>
  <si>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</si>
  <si>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</si>
  <si>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</si>
  <si>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</si>
  <si>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</si>
  <si>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</si>
  <si>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</si>
  <si>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</si>
  <si>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</si>
  <si>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</si>
  <si>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</si>
  <si>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</si>
  <si>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</si>
  <si>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</si>
  <si>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</si>
  <si>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</si>
  <si>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</si>
  <si>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</si>
  <si>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</si>
  <si>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</si>
  <si>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</si>
  <si>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</si>
  <si>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</si>
  <si>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</si>
  <si>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</si>
  <si>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</si>
  <si>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</si>
  <si>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</si>
  <si>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</si>
  <si>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</si>
  <si>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</si>
  <si>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</si>
  <si>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</si>
  <si>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</si>
  <si>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</si>
  <si>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</si>
  <si>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</si>
  <si>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</si>
  <si>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</si>
  <si>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</si>
  <si>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</si>
  <si>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</si>
  <si>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</si>
  <si>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</si>
  <si>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</si>
  <si>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</si>
  <si>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</si>
  <si>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</si>
  <si>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</si>
  <si>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</si>
  <si>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</si>
  <si>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</si>
  <si>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</si>
  <si>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</si>
  <si>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</si>
  <si>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</si>
  <si>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</si>
  <si>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</si>
  <si>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</si>
  <si>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</si>
  <si>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</si>
  <si>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</si>
  <si>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</si>
  <si>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</si>
  <si>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</si>
  <si>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</si>
  <si>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</si>
  <si>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</si>
  <si>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</si>
  <si>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</si>
  <si>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</si>
  <si>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</si>
  <si>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</si>
  <si>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</si>
  <si>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</si>
  <si>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</si>
  <si>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</si>
  <si>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</si>
  <si>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</si>
  <si>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</si>
  <si>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</si>
  <si>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</si>
  <si>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</si>
  <si>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</si>
  <si>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</si>
  <si>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</si>
  <si>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</si>
  <si>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</si>
  <si>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</si>
  <si>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</si>
  <si>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</si>
  <si>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</si>
  <si>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</si>
  <si>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</si>
  <si>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</si>
  <si>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</si>
  <si>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</si>
  <si>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</si>
  <si>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</si>
  <si>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</si>
  <si>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</si>
  <si>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</si>
  <si>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</si>
  <si>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</si>
  <si>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</si>
  <si>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</si>
  <si>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</si>
  <si>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</si>
  <si>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</si>
  <si>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</si>
  <si>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</si>
  <si>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</si>
  <si>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</si>
  <si>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</si>
  <si>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</si>
  <si>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</si>
  <si>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</si>
  <si>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</si>
  <si>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</si>
  <si>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</si>
  <si>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</si>
  <si>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</si>
  <si>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</si>
  <si>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</si>
  <si>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</si>
  <si>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</si>
  <si>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</si>
  <si>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</si>
  <si>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</si>
  <si>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</si>
  <si>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</si>
  <si>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</si>
  <si>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</si>
  <si>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</si>
  <si>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</si>
  <si>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</si>
  <si>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</si>
  <si>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</si>
  <si>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</si>
  <si>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</si>
  <si>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</si>
  <si>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</si>
  <si>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</si>
  <si>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</si>
  <si>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</si>
  <si>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</si>
  <si>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</si>
  <si>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</si>
  <si>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</si>
  <si>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</si>
  <si>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</si>
  <si>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</si>
  <si>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</si>
  <si>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</si>
  <si>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</si>
  <si>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</si>
  <si>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</si>
  <si>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</si>
  <si>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</si>
  <si>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</si>
  <si>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</si>
  <si>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</si>
  <si>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</si>
  <si>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</si>
  <si>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</si>
  <si>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</si>
  <si>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</si>
  <si>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</si>
  <si>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</si>
  <si>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</si>
  <si>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</si>
  <si>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</si>
  <si>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</si>
  <si>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</si>
  <si>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</si>
  <si>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</si>
  <si>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</si>
  <si>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</si>
  <si>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</si>
  <si>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</si>
  <si>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</si>
  <si>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</si>
  <si>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</si>
  <si>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</si>
  <si>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</si>
  <si>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</si>
  <si>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</si>
  <si>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</si>
  <si>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</si>
  <si>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</si>
  <si>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</si>
  <si>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</si>
  <si>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</si>
  <si>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</si>
  <si>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</si>
  <si>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</si>
  <si>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</si>
  <si>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</si>
  <si>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</si>
  <si>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</si>
  <si>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</si>
  <si>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</si>
  <si>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</si>
  <si>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</si>
  <si>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</si>
  <si>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</si>
  <si>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</si>
  <si>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</si>
  <si>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</si>
  <si>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</si>
  <si>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</si>
  <si>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</si>
  <si>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</si>
  <si>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</si>
  <si>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</si>
  <si>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</si>
  <si>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</si>
  <si>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</si>
  <si>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</si>
  <si>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</si>
  <si>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</si>
  <si>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</si>
  <si>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</si>
  <si>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</si>
  <si>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</si>
  <si>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</si>
  <si>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</si>
  <si>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</si>
  <si>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</si>
  <si>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</si>
  <si>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</si>
  <si>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</si>
  <si>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</si>
  <si>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</si>
  <si>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</si>
  <si>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</si>
  <si>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</si>
  <si>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</si>
  <si>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</si>
  <si>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</si>
  <si>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</si>
  <si>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</si>
  <si>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</si>
  <si>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</si>
  <si>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</si>
  <si>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</si>
  <si>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</si>
  <si>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</si>
  <si>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</si>
  <si>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</si>
  <si>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</si>
  <si>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</si>
  <si>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</si>
  <si>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</si>
  <si>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</si>
  <si>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</si>
  <si>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</si>
  <si>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</si>
  <si>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</si>
  <si>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</si>
  <si>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</si>
  <si>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</si>
  <si>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</si>
  <si>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</si>
  <si>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</si>
  <si>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</si>
  <si>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</si>
  <si>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</si>
  <si>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</si>
  <si>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</si>
  <si>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</si>
  <si>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</si>
  <si>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</si>
  <si>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</si>
  <si>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</si>
  <si>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</si>
  <si>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</si>
  <si>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</si>
  <si>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</si>
  <si>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</si>
  <si>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</si>
  <si>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</si>
  <si>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</si>
  <si>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</si>
  <si>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</si>
  <si>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</si>
  <si>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</si>
  <si>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</si>
  <si>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</si>
  <si>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</si>
  <si>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</si>
  <si>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</si>
  <si>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</si>
  <si>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</si>
  <si>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</si>
  <si>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</si>
  <si>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</si>
  <si>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</si>
  <si>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</si>
  <si>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</si>
  <si>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</si>
  <si>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</si>
  <si>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</si>
  <si>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</si>
  <si>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</si>
  <si>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</si>
  <si>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</si>
  <si>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</si>
  <si>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</si>
  <si>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</si>
  <si>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</si>
  <si>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</si>
  <si>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</si>
  <si>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</si>
  <si>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</si>
  <si>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</si>
  <si>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</si>
  <si>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</si>
  <si>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</si>
  <si>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</si>
  <si>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</si>
  <si>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</si>
  <si>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</si>
  <si>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</si>
  <si>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</si>
  <si>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</si>
  <si>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</si>
  <si>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</si>
  <si>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</si>
  <si>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</si>
  <si>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</si>
  <si>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</si>
  <si>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</si>
  <si>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</si>
  <si>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</si>
  <si>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</si>
  <si>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</si>
  <si>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</si>
  <si>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</si>
  <si>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</si>
  <si>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</si>
  <si>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</si>
  <si>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</si>
  <si>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</si>
  <si>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</si>
  <si>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</si>
  <si>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</si>
  <si>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</si>
  <si>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</si>
  <si>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</si>
  <si>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</si>
  <si>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</si>
  <si>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</si>
  <si>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</si>
  <si>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</si>
  <si>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</si>
  <si>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</si>
  <si>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</si>
  <si>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</si>
  <si>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</si>
  <si>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</si>
  <si>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</si>
  <si>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</si>
  <si>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</si>
  <si>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</si>
  <si>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</si>
  <si>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</si>
  <si>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</si>
  <si>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</si>
  <si>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</si>
  <si>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</si>
  <si>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</si>
  <si>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</si>
  <si>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</si>
  <si>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</si>
  <si>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</si>
  <si>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</si>
  <si>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</si>
  <si>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</si>
  <si>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</si>
  <si>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</si>
  <si>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</si>
  <si>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</si>
  <si>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</si>
  <si>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</si>
  <si>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</si>
  <si>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</si>
  <si>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</si>
  <si>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</si>
  <si>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</si>
  <si>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</si>
  <si>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</si>
  <si>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</si>
  <si>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</si>
  <si>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</si>
  <si>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</si>
  <si>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</si>
  <si>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</si>
  <si>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</si>
  <si>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</si>
  <si>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</si>
  <si>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</si>
  <si>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</si>
  <si>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</si>
  <si>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</si>
  <si>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</si>
  <si>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</si>
  <si>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</si>
  <si>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</si>
  <si>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</si>
  <si>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</si>
  <si>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</si>
  <si>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</si>
  <si>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</si>
  <si>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</si>
  <si>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</si>
  <si>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</si>
  <si>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</si>
  <si>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</si>
  <si>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</si>
  <si>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</si>
  <si>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</si>
  <si>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</si>
  <si>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</si>
  <si>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</si>
  <si>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</si>
  <si>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</si>
  <si>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</si>
  <si>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</si>
  <si>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</si>
  <si>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</si>
  <si>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</si>
  <si>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</si>
  <si>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</si>
  <si>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</si>
  <si>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</si>
  <si>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</si>
  <si>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</si>
  <si>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</si>
  <si>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</si>
  <si>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</si>
  <si>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</si>
  <si>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</si>
  <si>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</si>
  <si>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</si>
  <si>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</si>
  <si>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</si>
  <si>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</si>
  <si>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</si>
  <si>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</si>
  <si>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</si>
  <si>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</si>
  <si>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</si>
  <si>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</si>
  <si>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</si>
  <si>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</si>
  <si>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</si>
  <si>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</si>
  <si>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</si>
  <si>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</si>
  <si>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</si>
  <si>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</si>
  <si>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</si>
  <si>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</si>
  <si>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</si>
  <si>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</si>
  <si>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</si>
  <si>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</si>
  <si>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</si>
  <si>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</si>
  <si>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</si>
  <si>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</si>
  <si>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</si>
  <si>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</si>
  <si>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</si>
  <si>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</si>
  <si>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</si>
  <si>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</si>
  <si>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</si>
  <si>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</si>
  <si>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</si>
  <si>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</si>
  <si>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</si>
  <si>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</si>
  <si>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</si>
  <si>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</si>
  <si>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</si>
  <si>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</si>
  <si>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</si>
  <si>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</si>
  <si>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</si>
  <si>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</si>
  <si>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</si>
  <si>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</si>
  <si>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</si>
  <si>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</si>
  <si>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</si>
  <si>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</si>
  <si>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</si>
  <si>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</si>
  <si>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</si>
  <si>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</si>
  <si>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</si>
  <si>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</si>
  <si>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</si>
  <si>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</si>
  <si>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</si>
  <si>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</si>
  <si>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</si>
  <si>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</si>
  <si>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</si>
  <si>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</si>
  <si>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</si>
  <si>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</si>
  <si>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</si>
  <si>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</si>
  <si>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</si>
  <si>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</si>
  <si>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</si>
  <si>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</si>
  <si>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</si>
  <si>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</si>
  <si>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</si>
  <si>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</si>
  <si>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</si>
  <si>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</si>
  <si>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</si>
  <si>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</si>
  <si>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</si>
  <si>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</si>
  <si>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</si>
  <si>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</si>
  <si>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</si>
  <si>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</si>
  <si>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</si>
  <si>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</si>
  <si>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</si>
  <si>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</si>
  <si>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</si>
  <si>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</si>
  <si>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</si>
  <si>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</si>
  <si>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</si>
  <si>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</si>
  <si>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</si>
  <si>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</si>
  <si>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</si>
  <si>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</si>
  <si>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</si>
  <si>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</si>
  <si>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</si>
  <si>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</si>
  <si>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</si>
  <si>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</si>
  <si>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</si>
  <si>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</si>
  <si>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</si>
  <si>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</si>
  <si>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</si>
  <si>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</si>
  <si>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</si>
  <si>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</si>
  <si>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</si>
  <si>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</si>
  <si>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</si>
  <si>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</si>
  <si>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</si>
  <si>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</si>
  <si>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</si>
  <si>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</si>
  <si>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</si>
  <si>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</si>
  <si>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</si>
  <si>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</si>
  <si>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</si>
  <si>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</si>
  <si>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</si>
  <si>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</si>
  <si>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</si>
  <si>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</si>
  <si>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</si>
  <si>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</si>
  <si>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</si>
  <si>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</si>
  <si>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</si>
  <si>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</si>
  <si>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</si>
  <si>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</si>
  <si>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</si>
  <si>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</si>
  <si>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</si>
  <si>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</si>
  <si>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</si>
  <si>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</si>
  <si>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</si>
  <si>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</si>
  <si>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</si>
  <si>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</si>
  <si>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</si>
  <si>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</si>
  <si>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</si>
  <si>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</si>
  <si>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</si>
  <si>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</si>
  <si>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</si>
  <si>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</si>
  <si>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</si>
  <si>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</si>
  <si>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</si>
  <si>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</si>
  <si>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</si>
  <si>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</si>
  <si>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</si>
  <si>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</si>
  <si>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</si>
  <si>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</si>
  <si>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</si>
  <si>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</si>
  <si>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</si>
  <si>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</si>
  <si>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</si>
  <si>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</si>
  <si>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</si>
  <si>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</si>
  <si>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</si>
  <si>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</si>
  <si>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</si>
  <si>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</si>
  <si>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</si>
  <si>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</si>
  <si>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</si>
  <si>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</si>
  <si>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</si>
  <si>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</si>
  <si>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</si>
  <si>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</si>
  <si>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</si>
  <si>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</si>
  <si>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</si>
  <si>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</si>
  <si>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</si>
  <si>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</si>
  <si>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</si>
  <si>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</si>
  <si>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</si>
  <si>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</si>
  <si>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</si>
  <si>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</si>
  <si>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</si>
  <si>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</si>
  <si>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</si>
  <si>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</si>
  <si>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</si>
  <si>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</si>
  <si>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</si>
  <si>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</si>
  <si>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</si>
  <si>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</si>
  <si>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</si>
  <si>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</si>
  <si>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</si>
  <si>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</si>
  <si>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</si>
  <si>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</si>
  <si>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</si>
  <si>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</si>
  <si>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</si>
  <si>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</si>
  <si>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</si>
  <si>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</si>
  <si>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</si>
  <si>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</si>
  <si>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</si>
  <si>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</si>
  <si>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</si>
  <si>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</si>
  <si>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</si>
  <si>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</si>
  <si>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</si>
  <si>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</si>
  <si>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</si>
  <si>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</si>
  <si>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</si>
  <si>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</si>
  <si>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</si>
  <si>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</si>
  <si>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</si>
  <si>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</si>
  <si>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</si>
  <si>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</si>
  <si>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</si>
  <si>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</si>
  <si>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</si>
  <si>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</si>
  <si>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</si>
  <si>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</si>
  <si>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</si>
  <si>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</si>
  <si>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</si>
  <si>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</si>
  <si>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</si>
  <si>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</si>
  <si>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</si>
  <si>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</si>
  <si>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</si>
  <si>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</si>
  <si>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</si>
  <si>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</si>
  <si>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</si>
  <si>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</si>
  <si>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</si>
  <si>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</si>
  <si>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</si>
  <si>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</si>
  <si>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</si>
  <si>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</si>
  <si>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</si>
  <si>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</si>
  <si>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</si>
  <si>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</si>
  <si>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</si>
  <si>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</si>
  <si>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</si>
  <si>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</si>
  <si>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</si>
  <si>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</si>
  <si>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</si>
  <si>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</si>
  <si>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</si>
  <si>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</si>
  <si>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</si>
  <si>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</si>
  <si>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</si>
  <si>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</si>
  <si>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</si>
  <si>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</si>
  <si>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</si>
  <si>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</si>
  <si>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</si>
  <si>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</si>
  <si>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</si>
  <si>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</si>
  <si>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</si>
  <si>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</si>
  <si>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</si>
  <si>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</si>
  <si>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</si>
  <si>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</si>
  <si>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</si>
  <si>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</si>
  <si>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</si>
  <si>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</si>
  <si>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</si>
  <si>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</si>
  <si>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</si>
  <si>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</si>
  <si>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</si>
  <si>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</si>
  <si>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</si>
  <si>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</si>
  <si>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</si>
  <si>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</si>
  <si>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</si>
  <si>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</si>
  <si>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</si>
  <si>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</si>
  <si>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</si>
  <si>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</si>
  <si>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</si>
  <si>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</si>
  <si>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</si>
  <si>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</si>
  <si>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</si>
  <si>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</si>
  <si>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</si>
  <si>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</si>
  <si>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</si>
  <si>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</si>
  <si>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</si>
  <si>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</si>
  <si>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</si>
  <si>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</si>
  <si>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</si>
  <si>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</si>
  <si>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</si>
  <si>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</si>
  <si>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</si>
  <si>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</si>
  <si>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</si>
  <si>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</si>
  <si>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</si>
  <si>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</si>
  <si>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</si>
  <si>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</si>
  <si>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</si>
  <si>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</si>
  <si>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</si>
  <si>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</si>
  <si>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</si>
  <si>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</si>
  <si>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</si>
  <si>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</si>
  <si>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</si>
  <si>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</si>
  <si>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</si>
  <si>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</si>
  <si>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</si>
  <si>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</si>
  <si>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</si>
  <si>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</si>
  <si>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</si>
  <si>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</si>
  <si>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</si>
  <si>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</si>
  <si>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</si>
  <si>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</si>
  <si>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</si>
  <si>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</si>
  <si>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</si>
  <si>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</si>
  <si>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</si>
  <si>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</si>
  <si>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</si>
  <si>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</si>
  <si>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</si>
  <si>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</si>
  <si>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</si>
  <si>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</si>
  <si>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</si>
  <si>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</si>
  <si>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</si>
  <si>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</si>
  <si>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</si>
  <si>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</si>
  <si>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</si>
  <si>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</si>
  <si>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</si>
  <si>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</si>
  <si>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</si>
  <si>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</si>
  <si>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</si>
  <si>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</si>
  <si>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</si>
  <si>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</si>
  <si>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</si>
  <si>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</si>
  <si>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</si>
  <si>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</si>
  <si>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</si>
  <si>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</si>
  <si>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</si>
  <si>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</si>
  <si>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</si>
  <si>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</si>
  <si>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</si>
  <si>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</si>
  <si>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</si>
  <si>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</si>
  <si>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</si>
  <si>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</si>
  <si>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</si>
  <si>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</si>
  <si>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</si>
  <si>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</si>
  <si>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</si>
  <si>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</si>
  <si>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</si>
  <si>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</si>
  <si>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</si>
  <si>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</si>
  <si>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</si>
  <si>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</si>
  <si>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</si>
  <si>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</si>
  <si>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</si>
  <si>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</si>
  <si>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</si>
  <si>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</si>
  <si>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</si>
  <si>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</si>
  <si>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</si>
  <si>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</si>
  <si>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</si>
  <si>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</si>
  <si>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</si>
  <si>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</si>
  <si>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</si>
  <si>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</si>
  <si>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</si>
  <si>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</si>
  <si>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</si>
  <si>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</si>
  <si>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</si>
  <si>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</si>
  <si>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</si>
  <si>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</si>
  <si>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</si>
  <si>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</si>
  <si>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</si>
  <si>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</si>
  <si>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</si>
  <si>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</si>
  <si>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</si>
  <si>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</si>
  <si>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</si>
  <si>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</si>
  <si>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</si>
  <si>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</si>
  <si>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</si>
  <si>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</si>
  <si>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</si>
  <si>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</si>
  <si>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</si>
  <si>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</si>
  <si>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</si>
  <si>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</si>
  <si>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</si>
  <si>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</si>
  <si>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</si>
  <si>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</si>
  <si>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</si>
  <si>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</si>
  <si>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</si>
  <si>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</si>
  <si>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</si>
  <si>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</si>
  <si>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</si>
  <si>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</si>
  <si>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</si>
  <si>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</si>
  <si>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</si>
  <si>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</si>
  <si>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</si>
  <si>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</si>
  <si>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</si>
  <si>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</si>
  <si>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</si>
  <si>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</si>
  <si>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</si>
  <si>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</si>
  <si>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</si>
  <si>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</si>
  <si>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</si>
  <si>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</si>
  <si>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</si>
  <si>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</si>
  <si>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</si>
  <si>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</si>
  <si>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</si>
  <si>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</si>
  <si>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</si>
  <si>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</si>
  <si>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</si>
  <si>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</si>
  <si>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</si>
  <si>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</si>
  <si>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</si>
  <si>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</si>
  <si>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</si>
  <si>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</si>
  <si>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</si>
  <si>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</si>
  <si>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</si>
  <si>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</si>
  <si>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</si>
  <si>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</si>
  <si>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</si>
  <si>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</si>
  <si>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</si>
  <si>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</si>
  <si>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</si>
  <si>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</si>
  <si>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</si>
  <si>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</si>
  <si>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</si>
  <si>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</si>
  <si>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</si>
  <si>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</si>
  <si>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</si>
  <si>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</si>
  <si>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</si>
  <si>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</si>
  <si>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</si>
  <si>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</si>
  <si>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</si>
  <si>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</si>
  <si>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</si>
  <si>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</si>
  <si>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</si>
  <si>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</si>
  <si>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</si>
  <si>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</si>
  <si>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</si>
  <si>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</si>
  <si>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</si>
  <si>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</si>
  <si>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</si>
  <si>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</si>
  <si>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</si>
  <si>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</si>
  <si>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</si>
  <si>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</si>
  <si>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</si>
  <si>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</si>
  <si>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</si>
  <si>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</si>
  <si>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</si>
  <si>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</si>
  <si>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</si>
  <si>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</si>
  <si>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</si>
  <si>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</si>
  <si>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</si>
  <si>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</si>
  <si>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</si>
  <si>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</si>
  <si>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</si>
  <si>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</si>
  <si>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</si>
  <si>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</si>
  <si>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</si>
  <si>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</si>
  <si>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</si>
  <si>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</si>
  <si>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</si>
  <si>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</si>
  <si>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</si>
  <si>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</si>
  <si>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</si>
  <si>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</si>
  <si>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</si>
  <si>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</si>
  <si>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</si>
  <si>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</si>
  <si>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</si>
  <si>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</si>
  <si>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</si>
  <si>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</si>
  <si>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</si>
  <si>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</si>
  <si>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</si>
  <si>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</si>
  <si>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</si>
  <si>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</si>
  <si>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</si>
  <si>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</si>
  <si>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</si>
  <si>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</si>
  <si>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</si>
  <si>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</si>
  <si>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</si>
  <si>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</si>
  <si>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</si>
  <si>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</si>
  <si>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</si>
  <si>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</si>
  <si>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</si>
  <si>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</si>
  <si>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</si>
  <si>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</si>
  <si>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</si>
  <si>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</si>
  <si>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</si>
  <si>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</si>
  <si>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</si>
  <si>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</si>
  <si>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</si>
  <si>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</si>
  <si>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</si>
  <si>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</si>
  <si>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</si>
  <si>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</si>
  <si>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</si>
  <si>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</si>
  <si>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</si>
  <si>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</si>
  <si>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</si>
  <si>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</si>
  <si>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</si>
  <si>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</si>
  <si>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</si>
  <si>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</si>
  <si>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</si>
  <si>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</si>
  <si>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</si>
  <si>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</si>
  <si>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</si>
  <si>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</si>
  <si>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</si>
  <si>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</si>
  <si>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</si>
  <si>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</si>
  <si>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</si>
  <si>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</si>
  <si>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</si>
  <si>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</si>
  <si>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</si>
  <si>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</si>
  <si>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</si>
  <si>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</si>
  <si>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</si>
  <si>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</si>
  <si>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</si>
  <si>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</si>
  <si>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</si>
  <si>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</si>
  <si>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</si>
  <si>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</si>
  <si>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</si>
  <si>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</si>
  <si>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</si>
  <si>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</si>
  <si>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</si>
  <si>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</si>
  <si>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</si>
  <si>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</si>
  <si>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</si>
  <si>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</si>
  <si>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</si>
  <si>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</si>
  <si>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</si>
  <si>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</si>
  <si>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</si>
  <si>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</si>
  <si>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</si>
  <si>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</si>
  <si>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</si>
  <si>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</si>
  <si>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</si>
  <si>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</si>
  <si>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</si>
  <si>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</si>
  <si>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</si>
  <si>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</si>
  <si>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</si>
  <si>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</si>
  <si>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</si>
  <si>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</si>
  <si>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</si>
  <si>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</si>
  <si>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</si>
  <si>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</si>
  <si>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</si>
  <si>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</si>
  <si>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</si>
  <si>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</si>
  <si>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</si>
  <si>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</si>
  <si>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</si>
  <si>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</si>
  <si>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</si>
  <si>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</si>
  <si>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</si>
  <si>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</si>
  <si>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</si>
  <si>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</si>
  <si>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</si>
  <si>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</si>
  <si>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</si>
  <si>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</si>
  <si>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</si>
  <si>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</si>
  <si>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</si>
  <si>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</si>
  <si>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</si>
  <si>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</si>
  <si>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</si>
  <si>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</si>
  <si>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</si>
  <si>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</si>
  <si>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</si>
  <si>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</si>
  <si>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</si>
  <si>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</si>
  <si>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</si>
  <si>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</si>
  <si>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</si>
  <si>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</si>
  <si>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</si>
  <si>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</si>
  <si>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</si>
  <si>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</si>
  <si>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</si>
  <si>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</si>
  <si>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</si>
  <si>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</si>
  <si>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</si>
  <si>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</si>
  <si>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</si>
  <si>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</si>
  <si>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</si>
  <si>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</si>
  <si>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</si>
  <si>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</si>
  <si>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</si>
  <si>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</si>
  <si>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</si>
  <si>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</si>
  <si>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</si>
  <si>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</si>
  <si>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</si>
  <si>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</si>
  <si>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</si>
  <si>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</si>
  <si>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</si>
  <si>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</si>
  <si>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</si>
  <si>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</si>
  <si>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</si>
  <si>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</si>
  <si>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</si>
  <si>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</si>
  <si>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</si>
  <si>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</si>
  <si>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</si>
  <si>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</si>
  <si>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</si>
  <si>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</si>
  <si>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</si>
  <si>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</si>
  <si>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</si>
  <si>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</si>
  <si>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</si>
  <si>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</si>
  <si>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</si>
  <si>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</si>
  <si>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</si>
  <si>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</si>
  <si>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</si>
  <si>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</si>
  <si>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</si>
  <si>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</si>
  <si>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</si>
  <si>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</si>
  <si>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</si>
  <si>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</si>
  <si>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</si>
  <si>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</si>
  <si>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</si>
  <si>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</si>
  <si>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</si>
  <si>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</si>
  <si>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</si>
  <si>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</si>
  <si>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</si>
  <si>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</si>
  <si>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</si>
  <si>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</si>
  <si>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</si>
  <si>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</si>
  <si>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</si>
  <si>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</si>
  <si>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</si>
  <si>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</si>
  <si>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</si>
  <si>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</si>
  <si>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</si>
  <si>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</si>
  <si>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</si>
  <si>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</si>
  <si>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</si>
  <si>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</si>
  <si>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</si>
  <si>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</si>
  <si>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</si>
  <si>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</si>
  <si>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</si>
  <si>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</si>
  <si>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</si>
  <si>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</si>
  <si>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</si>
  <si>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</si>
  <si>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</si>
  <si>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</si>
  <si>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</si>
  <si>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</si>
  <si>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</si>
  <si>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</si>
  <si>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</si>
  <si>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</si>
  <si>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</si>
  <si>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</si>
  <si>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</si>
  <si>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</si>
  <si>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</si>
  <si>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</si>
  <si>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</si>
  <si>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</si>
  <si>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</si>
  <si>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</si>
  <si>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</si>
  <si>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</si>
  <si>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</si>
  <si>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</si>
  <si>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</si>
  <si>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</si>
  <si>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</si>
  <si>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</si>
  <si>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</si>
  <si>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</si>
  <si>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</si>
  <si>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</si>
  <si>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</si>
  <si>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</si>
  <si>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</si>
  <si>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</si>
  <si>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</si>
  <si>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</si>
  <si>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</si>
  <si>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</si>
  <si>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</si>
  <si>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</si>
  <si>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</si>
  <si>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</si>
  <si>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</si>
  <si>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</si>
  <si>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</si>
  <si>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</si>
  <si>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</si>
  <si>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</si>
  <si>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</si>
  <si>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</si>
  <si>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</si>
  <si>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</si>
  <si>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</si>
  <si>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</si>
  <si>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</si>
  <si>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</si>
  <si>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</si>
  <si>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</si>
  <si>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</si>
  <si>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</si>
  <si>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</si>
  <si>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</si>
  <si>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</si>
  <si>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</si>
  <si>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</si>
  <si>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</si>
  <si>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</si>
  <si>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</si>
  <si>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</si>
  <si>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</si>
  <si>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</si>
  <si>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</si>
  <si>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</si>
  <si>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</si>
  <si>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</si>
  <si>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</si>
  <si>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</si>
  <si>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</si>
  <si>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</si>
  <si>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</si>
  <si>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</si>
  <si>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</si>
  <si>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</si>
  <si>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</si>
  <si>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</si>
  <si>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</si>
  <si>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</si>
  <si>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</si>
  <si>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</si>
  <si>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</si>
  <si>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</si>
  <si>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</si>
  <si>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</si>
  <si>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</si>
  <si>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</si>
  <si>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</si>
  <si>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</si>
  <si>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</si>
  <si>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</si>
  <si>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</si>
  <si>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</si>
  <si>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</si>
  <si>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</si>
  <si>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</si>
  <si>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</si>
  <si>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</si>
  <si>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</si>
  <si>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</si>
  <si>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</si>
  <si>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</si>
  <si>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</si>
  <si>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</si>
  <si>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</si>
  <si>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</si>
  <si>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</si>
  <si>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</si>
  <si>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</si>
  <si>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</si>
  <si>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</si>
  <si>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</si>
  <si>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</si>
  <si>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</si>
  <si>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</si>
  <si>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</si>
  <si>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</si>
  <si>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</si>
  <si>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</si>
  <si>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</si>
  <si>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</si>
  <si>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</si>
  <si>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</si>
  <si>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</si>
  <si>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</si>
  <si>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</si>
  <si>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</si>
  <si>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</si>
  <si>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</si>
  <si>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</si>
  <si>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</si>
  <si>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</si>
  <si>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</si>
  <si>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</si>
  <si>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</si>
  <si>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</si>
  <si>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</si>
  <si>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</si>
  <si>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</si>
  <si>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</si>
  <si>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</si>
  <si>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</si>
  <si>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</si>
  <si>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</si>
  <si>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</si>
  <si>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</si>
  <si>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</si>
  <si>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</si>
  <si>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</si>
  <si>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</si>
  <si>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</si>
  <si>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</si>
  <si>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</si>
  <si>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</si>
  <si>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</si>
  <si>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</si>
  <si>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</si>
  <si>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</si>
  <si>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</si>
  <si>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</si>
  <si>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</si>
  <si>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</si>
  <si>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</si>
  <si>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</si>
  <si>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</si>
  <si>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</si>
  <si>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</si>
  <si>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</si>
  <si>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</si>
  <si>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</si>
  <si>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</si>
  <si>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</si>
  <si>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</si>
  <si>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</si>
  <si>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</si>
  <si>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</si>
  <si>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</si>
  <si>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</si>
  <si>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</si>
  <si>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</si>
  <si>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</si>
  <si>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</si>
  <si>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</si>
  <si>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</si>
  <si>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</si>
  <si>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</si>
  <si>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</si>
  <si>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</si>
  <si>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</si>
  <si>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</si>
  <si>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</si>
  <si>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</si>
  <si>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</si>
  <si>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</si>
  <si>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</si>
  <si>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</si>
  <si>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</si>
  <si>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</si>
  <si>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</si>
  <si>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</si>
  <si>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</si>
  <si>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</si>
  <si>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</si>
  <si>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</si>
  <si>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</si>
  <si>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</si>
  <si>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</si>
  <si>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</si>
  <si>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</si>
  <si>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</si>
  <si>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</si>
  <si>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</si>
  <si>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</si>
  <si>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</si>
  <si>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</si>
  <si>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</si>
  <si>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</si>
  <si>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</si>
  <si>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</si>
  <si>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</si>
  <si>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</si>
  <si>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</si>
  <si>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</si>
  <si>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</si>
  <si>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</si>
  <si>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</si>
  <si>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</si>
  <si>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</si>
  <si>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</si>
  <si>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</si>
  <si>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</si>
  <si>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</si>
  <si>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</si>
  <si>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</si>
  <si>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</si>
  <si>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</si>
  <si>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</si>
  <si>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</si>
  <si>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</si>
  <si>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</si>
  <si>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</si>
  <si>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</si>
  <si>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</si>
  <si>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</si>
  <si>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</si>
  <si>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</si>
  <si>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</si>
  <si>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</si>
  <si>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</si>
  <si>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</si>
  <si>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</si>
  <si>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</si>
  <si>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</si>
  <si>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</si>
  <si>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</si>
  <si>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</si>
  <si>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</si>
  <si>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</si>
  <si>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</si>
  <si>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</si>
  <si>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</si>
  <si>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</si>
  <si>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</si>
  <si>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</si>
  <si>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</si>
  <si>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</si>
  <si>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</si>
  <si>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</si>
  <si>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</si>
  <si>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</si>
  <si>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</si>
  <si>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</si>
  <si>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</si>
  <si>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</si>
  <si>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</si>
  <si>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</si>
  <si>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</si>
  <si>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</si>
  <si>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</si>
  <si>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</si>
  <si>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</si>
  <si>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</si>
  <si>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</si>
  <si>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</si>
  <si>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</si>
  <si>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</si>
  <si>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</si>
  <si>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</si>
  <si>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</si>
  <si>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</si>
  <si>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</si>
  <si>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</si>
  <si>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</si>
  <si>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</si>
  <si>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</si>
  <si>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</si>
  <si>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</si>
  <si>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</si>
  <si>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</si>
  <si>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</si>
  <si>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</si>
  <si>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</si>
  <si>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</si>
  <si>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</si>
  <si>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</si>
  <si>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</si>
  <si>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</si>
  <si>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</si>
  <si>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</si>
  <si>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</si>
  <si>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</si>
  <si>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</si>
  <si>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</si>
  <si>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</si>
  <si>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</si>
  <si>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</si>
  <si>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</si>
  <si>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</si>
  <si>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</si>
  <si>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</si>
  <si>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</si>
  <si>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</si>
  <si>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</si>
  <si>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</si>
  <si>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</si>
  <si>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</si>
  <si>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</si>
  <si>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</si>
  <si>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</si>
  <si>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</si>
  <si>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</si>
  <si>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</si>
  <si>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</si>
  <si>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</si>
  <si>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</si>
  <si>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</si>
  <si>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</si>
  <si>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</si>
  <si>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</si>
  <si>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</si>
  <si>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</si>
  <si>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</si>
  <si>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</si>
  <si>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</si>
  <si>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</si>
  <si>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</si>
  <si>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</si>
  <si>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</si>
  <si>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</si>
  <si>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</si>
  <si>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</si>
  <si>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</si>
  <si>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</si>
  <si>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</si>
  <si>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</si>
  <si>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</si>
  <si>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</si>
  <si>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</si>
  <si>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</si>
  <si>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</si>
  <si>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</si>
  <si>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</si>
  <si>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</si>
  <si>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</si>
  <si>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</si>
  <si>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</si>
  <si>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</si>
  <si>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</si>
  <si>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</si>
  <si>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</si>
  <si>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</si>
  <si>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</si>
  <si>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</si>
  <si>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</si>
  <si>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</si>
  <si>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</si>
  <si>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</si>
  <si>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</si>
  <si>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</si>
  <si>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</si>
  <si>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</si>
  <si>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</si>
  <si>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</si>
  <si>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</si>
  <si>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</si>
  <si>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</si>
  <si>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</si>
  <si>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</si>
  <si>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</si>
  <si>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</si>
  <si>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</si>
  <si>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</si>
  <si>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</si>
  <si>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</si>
  <si>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</si>
  <si>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</si>
  <si>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</si>
  <si>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</si>
  <si>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</si>
  <si>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</si>
  <si>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</si>
  <si>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</si>
  <si>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</si>
  <si>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</si>
  <si>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</si>
  <si>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</si>
  <si>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</si>
  <si>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</si>
  <si>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</si>
  <si>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</si>
  <si>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</si>
  <si>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</si>
  <si>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</si>
  <si>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</si>
  <si>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</si>
  <si>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</si>
  <si>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</si>
  <si>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</si>
  <si>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</si>
  <si>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</si>
  <si>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</si>
  <si>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</si>
  <si>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</si>
  <si>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</si>
  <si>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</si>
  <si>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</si>
  <si>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</si>
  <si>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</si>
  <si>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</si>
  <si>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</si>
  <si>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</si>
  <si>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</si>
  <si>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</si>
  <si>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</si>
  <si>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</si>
  <si>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</si>
  <si>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</si>
  <si>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</si>
  <si>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</si>
  <si>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</si>
  <si>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</si>
  <si>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</si>
  <si>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</si>
  <si>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</si>
  <si>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</si>
  <si>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</si>
  <si>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</si>
  <si>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</si>
  <si>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</si>
  <si>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</si>
  <si>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</si>
  <si>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</si>
  <si>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</si>
  <si>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</si>
  <si>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</si>
  <si>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</si>
  <si>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</si>
  <si>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</si>
  <si>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</si>
  <si>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</si>
  <si>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</si>
  <si>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</si>
  <si>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</si>
  <si>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</si>
  <si>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</si>
  <si>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</si>
  <si>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</si>
  <si>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</si>
  <si>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</si>
  <si>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</si>
  <si>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</si>
  <si>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</si>
  <si>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</si>
  <si>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</si>
  <si>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</si>
  <si>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</si>
  <si>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</si>
  <si>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</si>
  <si>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</si>
  <si>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</si>
  <si>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</si>
  <si>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</si>
  <si>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</si>
  <si>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</si>
  <si>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</si>
  <si>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</si>
  <si>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</si>
  <si>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</si>
  <si>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</si>
  <si>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</si>
  <si>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</si>
  <si>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</si>
  <si>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</si>
  <si>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</si>
  <si>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</si>
  <si>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</si>
  <si>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</si>
  <si>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</si>
  <si>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</si>
  <si>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</si>
  <si>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</si>
  <si>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</si>
  <si>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</si>
  <si>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</si>
  <si>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</si>
  <si>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</si>
  <si>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</si>
  <si>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</si>
  <si>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</si>
  <si>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</si>
  <si>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</si>
  <si>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</si>
  <si>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</si>
  <si>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</si>
  <si>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</si>
  <si>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</si>
  <si>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</si>
  <si>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</si>
  <si>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</si>
  <si>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</si>
  <si>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</si>
  <si>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</si>
  <si>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</si>
  <si>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</si>
  <si>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</si>
  <si>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</si>
  <si>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</si>
  <si>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</si>
  <si>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</si>
  <si>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</si>
  <si>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</si>
  <si>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</si>
  <si>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</si>
  <si>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</si>
  <si>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</si>
  <si>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</si>
  <si>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</si>
  <si>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</si>
  <si>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</si>
  <si>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</si>
  <si>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</si>
  <si>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</si>
  <si>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</si>
  <si>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</si>
  <si>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</si>
  <si>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</si>
  <si>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</si>
  <si>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</si>
  <si>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</si>
  <si>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</si>
  <si>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</si>
  <si>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</si>
  <si>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</si>
  <si>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</si>
  <si>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</si>
  <si>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</si>
  <si>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</si>
  <si>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</si>
  <si>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</si>
  <si>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</si>
  <si>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</si>
  <si>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</si>
  <si>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</si>
  <si>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</si>
  <si>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</si>
  <si>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</si>
  <si>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</si>
  <si>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</si>
  <si>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</si>
  <si>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</si>
  <si>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</si>
  <si>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</si>
  <si>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</si>
  <si>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</si>
  <si>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</si>
  <si>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</si>
  <si>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</si>
  <si>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</si>
  <si>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</si>
  <si>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</si>
  <si>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</si>
  <si>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</si>
  <si>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</si>
  <si>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</si>
  <si>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</si>
  <si>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</si>
  <si>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</si>
  <si>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</si>
  <si>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</si>
  <si>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</si>
  <si>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</si>
  <si>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</si>
  <si>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</si>
  <si>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</si>
  <si>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</si>
  <si>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</si>
  <si>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</si>
  <si>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</si>
  <si>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</si>
  <si>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</si>
  <si>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</si>
  <si>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</si>
  <si>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</si>
  <si>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</si>
  <si>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</si>
  <si>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</si>
  <si>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</si>
  <si>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</si>
  <si>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</si>
  <si>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</si>
  <si>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</si>
  <si>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</si>
  <si>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</si>
  <si>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</si>
  <si>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</si>
  <si>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</si>
  <si>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</si>
  <si>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</si>
  <si>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</si>
  <si>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</si>
  <si>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</si>
  <si>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</si>
  <si>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</si>
  <si>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</si>
  <si>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</si>
  <si>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</si>
  <si>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</si>
  <si>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</si>
  <si>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</si>
  <si>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</si>
  <si>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</si>
  <si>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</si>
  <si>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</si>
  <si>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</si>
  <si>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</si>
  <si>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</si>
  <si>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</si>
  <si>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</si>
  <si>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</si>
  <si>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</si>
  <si>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</si>
  <si>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</si>
  <si>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</si>
  <si>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</si>
  <si>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</si>
  <si>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</si>
  <si>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</si>
  <si>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</si>
  <si>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</si>
  <si>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</si>
  <si>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</si>
  <si>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</si>
  <si>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</si>
  <si>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</si>
  <si>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</si>
  <si>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</si>
  <si>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</si>
  <si>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</si>
  <si>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</si>
  <si>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</si>
  <si>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</si>
  <si>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</si>
  <si>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</si>
  <si>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</si>
  <si>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</si>
  <si>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</si>
  <si>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</si>
  <si>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</si>
  <si>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</si>
  <si>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</si>
  <si>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</si>
  <si>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</si>
  <si>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</si>
  <si>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</si>
  <si>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</si>
  <si>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</si>
  <si>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</si>
  <si>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</si>
  <si>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</si>
  <si>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</si>
  <si>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</si>
  <si>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</si>
  <si>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</si>
  <si>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</si>
  <si>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</si>
  <si>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</si>
  <si>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</si>
  <si>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</si>
  <si>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</si>
  <si>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</si>
  <si>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</si>
  <si>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</si>
  <si>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</si>
  <si>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</si>
  <si>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</si>
  <si>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</si>
  <si>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</si>
  <si>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</si>
  <si>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</si>
  <si>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</si>
  <si>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</si>
  <si>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</si>
  <si>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</si>
  <si>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</si>
  <si>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</si>
  <si>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</si>
  <si>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</si>
  <si>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</si>
  <si>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</si>
  <si>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</si>
  <si>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</si>
  <si>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</si>
  <si>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</si>
  <si>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</si>
  <si>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</si>
  <si>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</si>
  <si>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</si>
  <si>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</si>
  <si>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</si>
  <si>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</si>
  <si>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</si>
  <si>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</si>
  <si>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</si>
  <si>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</si>
  <si>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</si>
  <si>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</si>
  <si>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</si>
  <si>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</si>
  <si>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</si>
  <si>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</si>
  <si>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</si>
  <si>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</si>
  <si>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</si>
  <si>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</si>
  <si>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</si>
  <si>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</si>
  <si>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</si>
  <si>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</si>
  <si>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</si>
  <si>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</si>
  <si>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</si>
  <si>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</si>
  <si>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</si>
  <si>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</si>
  <si>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</si>
  <si>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</si>
  <si>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</si>
  <si>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</si>
  <si>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</si>
  <si>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</si>
  <si>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</si>
  <si>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</si>
  <si>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</si>
  <si>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</si>
  <si>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</si>
  <si>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</si>
  <si>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</si>
  <si>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</si>
  <si>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</si>
  <si>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</si>
  <si>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</si>
  <si>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</si>
  <si>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</si>
  <si>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</si>
  <si>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</si>
  <si>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</si>
  <si>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</si>
  <si>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</si>
  <si>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</si>
  <si>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</si>
  <si>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</si>
  <si>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</si>
  <si>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</si>
  <si>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</si>
  <si>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</si>
  <si>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</si>
  <si>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</si>
  <si>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</si>
  <si>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</si>
  <si>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</si>
  <si>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</si>
  <si>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</si>
  <si>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</si>
  <si>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</si>
  <si>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</si>
  <si>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</si>
  <si>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</si>
  <si>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</si>
  <si>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</si>
  <si>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</si>
  <si>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</si>
  <si>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</si>
  <si>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</si>
  <si>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</si>
  <si>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</si>
  <si>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</si>
  <si>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</si>
  <si>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</si>
  <si>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</si>
  <si>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</si>
  <si>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</si>
  <si>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</si>
  <si>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</si>
  <si>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</si>
  <si>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</si>
  <si>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</si>
  <si>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</si>
  <si>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</si>
  <si>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</si>
  <si>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</si>
  <si>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</si>
  <si>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</si>
  <si>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</si>
  <si>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</si>
  <si>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</si>
  <si>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</si>
  <si>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</si>
  <si>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</si>
  <si>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</si>
  <si>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</si>
  <si>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</si>
  <si>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</si>
  <si>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</si>
  <si>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</si>
  <si>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</si>
  <si>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</si>
  <si>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</si>
  <si>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</si>
  <si>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</si>
  <si>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</si>
  <si>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</si>
  <si>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</si>
  <si>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</si>
  <si>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</si>
  <si>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</si>
  <si>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</si>
  <si>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</si>
  <si>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</si>
  <si>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</si>
  <si>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</si>
  <si>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</si>
  <si>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</si>
  <si>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</si>
  <si>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</si>
  <si>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</si>
  <si>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</si>
  <si>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</si>
  <si>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</si>
  <si>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</si>
  <si>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</si>
  <si>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</si>
  <si>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</si>
  <si>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</si>
  <si>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</si>
  <si>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</si>
  <si>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</si>
  <si>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</si>
  <si>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</si>
  <si>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</si>
  <si>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</si>
  <si>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</si>
  <si>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</si>
  <si>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</si>
  <si>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</si>
  <si>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</si>
  <si>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</si>
  <si>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</si>
  <si>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</si>
  <si>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</si>
  <si>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</si>
  <si>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</si>
  <si>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</si>
  <si>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</si>
  <si>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</si>
  <si>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</si>
  <si>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</si>
  <si>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</si>
  <si>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</si>
  <si>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</si>
  <si>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</si>
  <si>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</si>
  <si>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</si>
  <si>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</si>
  <si>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</si>
  <si>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</si>
  <si>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</si>
  <si>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</si>
  <si>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</si>
  <si>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</si>
  <si>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</si>
  <si>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</si>
  <si>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</si>
  <si>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</si>
  <si>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</si>
  <si>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</si>
  <si>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</si>
  <si>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</si>
  <si>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</si>
  <si>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</si>
  <si>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</si>
  <si>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</si>
  <si>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</si>
  <si>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</si>
  <si>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</si>
  <si>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</si>
  <si>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</si>
  <si>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</si>
  <si>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</si>
  <si>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</si>
  <si>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</si>
  <si>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</si>
  <si>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</si>
  <si>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</si>
  <si>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</si>
  <si>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</si>
  <si>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</si>
  <si>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</si>
  <si>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</si>
  <si>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</si>
  <si>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</si>
  <si>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</si>
  <si>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</si>
  <si>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</si>
  <si>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</si>
  <si>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</si>
  <si>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</si>
  <si>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</si>
  <si>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</si>
  <si>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</si>
  <si>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</si>
  <si>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</si>
  <si>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</si>
  <si>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</si>
  <si>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</si>
  <si>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</si>
  <si>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</si>
  <si>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</si>
  <si>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</si>
  <si>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</si>
  <si>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</si>
  <si>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</si>
  <si>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</si>
  <si>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</si>
  <si>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</si>
  <si>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</si>
  <si>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</si>
  <si>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</si>
  <si>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</si>
  <si>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</si>
  <si>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</si>
  <si>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</si>
  <si>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</si>
  <si>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</si>
  <si>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</si>
  <si>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</si>
  <si>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</si>
  <si>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</si>
  <si>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</si>
  <si>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</si>
  <si>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</si>
  <si>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</si>
  <si>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</si>
  <si>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</si>
  <si>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</si>
  <si>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</si>
  <si>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</si>
  <si>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</si>
  <si>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</si>
  <si>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</si>
  <si>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</si>
  <si>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</si>
  <si>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</si>
  <si>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</si>
  <si>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</si>
  <si>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</si>
  <si>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</si>
  <si>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</si>
  <si>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</si>
  <si>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</si>
  <si>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</si>
  <si>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</si>
  <si>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</si>
  <si>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</si>
  <si>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</si>
  <si>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</si>
  <si>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</si>
  <si>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</si>
  <si>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</si>
  <si>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</si>
  <si>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</si>
  <si>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</si>
  <si>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</si>
  <si>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</si>
  <si>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</si>
  <si>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</si>
  <si>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</si>
  <si>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</si>
  <si>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</si>
  <si>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</si>
  <si>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</si>
  <si>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</si>
  <si>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</si>
  <si>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</si>
  <si>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</si>
  <si>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</si>
  <si>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</si>
  <si>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</si>
  <si>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</si>
  <si>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</si>
  <si>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</si>
  <si>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</si>
  <si>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</si>
  <si>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</si>
  <si>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</si>
  <si>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</si>
  <si>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</si>
  <si>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</si>
  <si>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</si>
  <si>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</si>
  <si>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</si>
  <si>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</si>
  <si>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</si>
  <si>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</si>
  <si>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</si>
  <si>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</si>
  <si>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</si>
  <si>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</si>
  <si>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</si>
  <si>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</si>
  <si>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</si>
  <si>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</si>
  <si>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</si>
  <si>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</si>
  <si>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</si>
  <si>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</si>
  <si>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</si>
  <si>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</si>
  <si>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</si>
  <si>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</si>
  <si>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</si>
  <si>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</si>
  <si>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</si>
  <si>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</si>
  <si>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</si>
  <si>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</si>
  <si>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</si>
  <si>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</si>
  <si>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</si>
  <si>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</si>
  <si>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</si>
  <si>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</si>
  <si>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</si>
  <si>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</si>
  <si>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</si>
  <si>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</si>
  <si>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</si>
  <si>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</si>
  <si>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</si>
  <si>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</si>
  <si>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</si>
  <si>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</si>
  <si>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</si>
  <si>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</si>
  <si>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</si>
  <si>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</si>
  <si>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</si>
  <si>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</si>
  <si>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</si>
  <si>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</si>
  <si>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</si>
  <si>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</si>
  <si>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</si>
  <si>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</si>
  <si>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</si>
  <si>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</si>
  <si>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</si>
  <si>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</si>
  <si>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</si>
  <si>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</si>
  <si>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</si>
  <si>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</si>
  <si>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</si>
  <si>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</si>
  <si>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</si>
  <si>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</si>
  <si>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</si>
  <si>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</si>
  <si>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</si>
  <si>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</si>
  <si>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</si>
  <si>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</si>
  <si>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</si>
  <si>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</si>
  <si>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</si>
  <si>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</si>
  <si>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</si>
  <si>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</si>
  <si>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</si>
  <si>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</si>
  <si>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</si>
  <si>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</si>
  <si>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</si>
  <si>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</si>
  <si>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</si>
  <si>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</si>
  <si>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</si>
  <si>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</si>
  <si>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</si>
  <si>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</si>
  <si>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</si>
  <si>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</si>
  <si>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</si>
  <si>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</si>
  <si>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</si>
  <si>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</si>
  <si>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</si>
  <si>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</si>
  <si>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</si>
  <si>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</si>
  <si>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</si>
  <si>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</si>
  <si>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</si>
  <si>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</si>
  <si>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</si>
  <si>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</si>
  <si>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</si>
  <si>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</si>
  <si>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</si>
  <si>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</si>
  <si>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</si>
  <si>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</si>
  <si>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</si>
  <si>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</si>
  <si>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</si>
  <si>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</si>
  <si>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</si>
  <si>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</si>
  <si>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</si>
  <si>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</si>
  <si>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</si>
  <si>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</si>
  <si>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</si>
  <si>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</si>
  <si>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</si>
  <si>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</si>
  <si>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</si>
  <si>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</si>
  <si>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</si>
  <si>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</si>
  <si>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</si>
  <si>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</si>
  <si>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</si>
  <si>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</si>
  <si>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</si>
  <si>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</si>
  <si>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</si>
  <si>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</si>
  <si>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</si>
  <si>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</si>
  <si>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</si>
  <si>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</si>
  <si>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</si>
  <si>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</si>
  <si>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</si>
  <si>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</si>
  <si>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</si>
  <si>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</si>
  <si>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</si>
  <si>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</si>
  <si>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</si>
  <si>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</si>
  <si>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</si>
  <si>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</si>
  <si>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</si>
  <si>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</si>
  <si>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</si>
  <si>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</si>
  <si>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</si>
  <si>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</si>
  <si>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</si>
  <si>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</si>
  <si>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</si>
  <si>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</si>
  <si>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</si>
  <si>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</si>
  <si>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</si>
  <si>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</si>
  <si>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</si>
  <si>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</si>
  <si>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</si>
  <si>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</si>
  <si>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</si>
  <si>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</si>
  <si>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</si>
  <si>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</si>
  <si>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</si>
  <si>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</si>
  <si>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</si>
  <si>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</si>
  <si>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</si>
  <si>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</si>
  <si>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</si>
  <si>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</si>
  <si>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</si>
  <si>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</si>
  <si>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</si>
  <si>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</si>
  <si>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</si>
  <si>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</si>
  <si>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</si>
  <si>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</si>
  <si>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</si>
  <si>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</si>
  <si>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</si>
  <si>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</si>
  <si>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</si>
  <si>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</si>
  <si>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</si>
  <si>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</si>
  <si>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</si>
  <si>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</si>
  <si>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</si>
  <si>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</si>
  <si>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</si>
  <si>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</si>
  <si>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</si>
  <si>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</si>
  <si>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</si>
  <si>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</si>
  <si>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</si>
  <si>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</si>
  <si>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</si>
  <si>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</si>
  <si>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</si>
  <si>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</si>
  <si>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</si>
  <si>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</si>
  <si>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</si>
  <si>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</si>
  <si>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</si>
  <si>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</si>
  <si>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</si>
  <si>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</si>
  <si>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</si>
  <si>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</si>
  <si>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</si>
  <si>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</si>
  <si>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</si>
  <si>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</si>
  <si>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</si>
  <si>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</si>
  <si>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</si>
  <si>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</si>
  <si>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</si>
  <si>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</si>
  <si>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</si>
  <si>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</si>
  <si>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</si>
  <si>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</si>
  <si>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</si>
  <si>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</si>
  <si>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</si>
  <si>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</si>
  <si>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</si>
  <si>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</si>
  <si>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</si>
  <si>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</si>
  <si>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</si>
  <si>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</si>
  <si>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</si>
  <si>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</si>
  <si>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</si>
  <si>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</si>
  <si>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</si>
  <si>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</si>
  <si>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</si>
  <si>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</si>
  <si>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</si>
  <si>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</si>
  <si>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</si>
  <si>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</si>
  <si>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</si>
  <si>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</si>
  <si>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</si>
  <si>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</si>
  <si>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</si>
  <si>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</si>
  <si>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</si>
  <si>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</si>
  <si>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</si>
  <si>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</si>
  <si>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</si>
  <si>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</si>
  <si>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</si>
  <si>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</si>
  <si>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</si>
  <si>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</si>
  <si>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</si>
  <si>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</si>
  <si>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</si>
  <si>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</si>
  <si>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</si>
  <si>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</si>
  <si>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</si>
  <si>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</si>
  <si>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</si>
  <si>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</si>
  <si>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</si>
  <si>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</si>
  <si>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</si>
  <si>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</si>
  <si>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</si>
  <si>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</si>
  <si>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</si>
  <si>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</si>
  <si>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</si>
  <si>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</si>
  <si>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</si>
  <si>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</si>
  <si>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</si>
  <si>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</si>
  <si>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</si>
  <si>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</si>
  <si>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</si>
  <si>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</si>
  <si>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</si>
  <si>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</si>
  <si>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</si>
  <si>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</si>
  <si>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</si>
  <si>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</si>
  <si>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</si>
  <si>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</si>
  <si>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</si>
  <si>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</si>
  <si>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</si>
  <si>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</si>
  <si>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</si>
  <si>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</si>
  <si>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</si>
  <si>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</si>
  <si>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</si>
  <si>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</si>
  <si>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</si>
  <si>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</si>
  <si>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</si>
  <si>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</si>
  <si>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</si>
  <si>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</si>
  <si>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</si>
  <si>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</si>
  <si>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</si>
  <si>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</si>
  <si>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</si>
  <si>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</si>
  <si>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</si>
  <si>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</si>
  <si>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</si>
  <si>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</si>
  <si>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</si>
  <si>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</si>
  <si>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</si>
  <si>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</si>
  <si>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</si>
  <si>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</si>
  <si>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</si>
  <si>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</si>
  <si>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</si>
  <si>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</si>
  <si>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</si>
  <si>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</si>
  <si>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</si>
  <si>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</si>
  <si>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</si>
  <si>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</si>
  <si>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</si>
  <si>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</si>
  <si>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</si>
  <si>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</si>
  <si>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</si>
  <si>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</si>
  <si>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</si>
  <si>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</si>
  <si>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</si>
  <si>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</si>
  <si>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</si>
  <si>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</si>
  <si>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</si>
  <si>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</si>
  <si>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</si>
  <si>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</si>
  <si>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</si>
  <si>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</si>
  <si>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</si>
  <si>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</si>
  <si>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</si>
  <si>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</si>
  <si>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</si>
  <si>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</si>
  <si>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</si>
  <si>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</si>
  <si>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</si>
  <si>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</si>
  <si>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</si>
  <si>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</si>
  <si>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</si>
  <si>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</si>
  <si>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</si>
  <si>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</si>
  <si>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</si>
  <si>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</si>
  <si>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</si>
  <si>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</si>
  <si>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</si>
  <si>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</si>
  <si>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</si>
  <si>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</si>
  <si>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</si>
  <si>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</si>
  <si>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</si>
  <si>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</si>
  <si>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</si>
  <si>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</si>
  <si>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</si>
  <si>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</si>
  <si>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</si>
  <si>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</si>
  <si>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</si>
  <si>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</si>
  <si>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</si>
  <si>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</si>
  <si>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</si>
  <si>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</si>
  <si>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</si>
  <si>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</si>
  <si>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</si>
  <si>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</si>
  <si>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</si>
  <si>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</si>
  <si>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</si>
  <si>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</si>
  <si>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</si>
  <si>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</si>
  <si>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</si>
  <si>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</si>
  <si>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</si>
  <si>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</si>
  <si>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</si>
  <si>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</si>
  <si>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</si>
  <si>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</si>
  <si>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</si>
  <si>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</si>
  <si>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</si>
  <si>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</si>
  <si>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</si>
  <si>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</si>
  <si>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</si>
  <si>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</si>
  <si>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</si>
  <si>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</si>
  <si>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</si>
  <si>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</si>
  <si>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</si>
  <si>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</si>
  <si>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</si>
  <si>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</si>
  <si>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</si>
  <si>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</si>
  <si>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</si>
  <si>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</si>
  <si>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</si>
  <si>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</si>
  <si>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</si>
  <si>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</si>
  <si>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</si>
  <si>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</si>
  <si>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</si>
  <si>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</si>
  <si>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</si>
  <si>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</si>
  <si>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</si>
  <si>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</si>
  <si>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</si>
  <si>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</si>
  <si>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</si>
  <si>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</si>
  <si>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</si>
  <si>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</si>
  <si>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</si>
  <si>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</si>
  <si>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</si>
  <si>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</si>
  <si>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</si>
  <si>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</si>
  <si>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</si>
  <si>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</si>
  <si>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</si>
  <si>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</si>
  <si>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</si>
  <si>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</si>
  <si>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</si>
  <si>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</si>
  <si>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</si>
  <si>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</si>
  <si>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</si>
  <si>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</si>
  <si>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</si>
  <si>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</si>
  <si>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</si>
  <si>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</si>
  <si>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</si>
  <si>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</si>
  <si>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</si>
  <si>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</si>
  <si>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</si>
  <si>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</si>
  <si>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</si>
  <si>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</si>
  <si>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</si>
  <si>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</si>
  <si>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</si>
  <si>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</si>
  <si>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</si>
  <si>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</si>
  <si>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</si>
  <si>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</si>
  <si>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</si>
  <si>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</si>
  <si>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</si>
  <si>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</si>
  <si>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</si>
  <si>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</si>
  <si>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</si>
  <si>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</si>
  <si>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</si>
  <si>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</si>
  <si>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</si>
  <si>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</si>
  <si>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</si>
  <si>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</si>
  <si>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</si>
  <si>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</si>
  <si>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</si>
  <si>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</si>
  <si>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</si>
  <si>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</si>
  <si>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</si>
  <si>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</si>
  <si>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</si>
  <si>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</si>
  <si>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</si>
  <si>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</si>
  <si>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</si>
  <si>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</si>
  <si>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</si>
  <si>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</si>
  <si>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</si>
  <si>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</si>
  <si>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</si>
  <si>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</si>
  <si>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</si>
  <si>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</si>
  <si>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</si>
  <si>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</si>
  <si>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</si>
  <si>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</si>
  <si>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</si>
  <si>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</si>
  <si>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</si>
  <si>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</si>
  <si>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</si>
  <si>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</si>
  <si>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</si>
  <si>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</si>
  <si>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</si>
  <si>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</si>
  <si>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</si>
  <si>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</si>
  <si>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</si>
  <si>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</si>
  <si>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</si>
  <si>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</si>
  <si>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</si>
  <si>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</si>
  <si>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</si>
  <si>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</si>
  <si>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</si>
  <si>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</si>
  <si>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</si>
  <si>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</si>
  <si>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</si>
  <si>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</si>
  <si>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</si>
  <si>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</si>
  <si>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</si>
  <si>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</si>
  <si>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</si>
  <si>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</si>
  <si>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</si>
  <si>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</si>
  <si>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</si>
  <si>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</si>
  <si>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</si>
  <si>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</si>
  <si>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</si>
  <si>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</si>
  <si>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</si>
  <si>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</si>
  <si>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</si>
  <si>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</si>
  <si>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</si>
  <si>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</si>
  <si>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</si>
  <si>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</si>
  <si>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</si>
  <si>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</si>
  <si>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</si>
  <si>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</si>
  <si>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</si>
  <si>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</si>
  <si>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</si>
  <si>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</si>
  <si>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</si>
  <si>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</si>
  <si>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</si>
  <si>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</si>
  <si>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</si>
  <si>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</si>
  <si>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</si>
  <si>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</si>
  <si>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</si>
  <si>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</si>
  <si>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</si>
  <si>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</si>
  <si>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</si>
  <si>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</si>
  <si>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</si>
  <si>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</si>
  <si>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</si>
  <si>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</si>
  <si>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</si>
  <si>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</si>
  <si>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</si>
  <si>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</si>
  <si>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</si>
  <si>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</si>
  <si>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</si>
  <si>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</si>
  <si>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</si>
  <si>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</si>
  <si>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</si>
  <si>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</si>
  <si>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</si>
  <si>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</si>
  <si>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</si>
  <si>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</si>
  <si>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</si>
  <si>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</si>
  <si>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</si>
  <si>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</si>
  <si>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</si>
  <si>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</si>
  <si>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</si>
  <si>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</si>
  <si>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</si>
  <si>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</si>
  <si>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</si>
  <si>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</si>
  <si>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</si>
  <si>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</si>
  <si>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</si>
  <si>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</si>
  <si>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</si>
  <si>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</si>
  <si>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</si>
  <si>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</si>
  <si>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</si>
  <si>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</si>
  <si>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</si>
  <si>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</si>
  <si>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</si>
  <si>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</si>
  <si>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</si>
  <si>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</si>
  <si>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</si>
  <si>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</si>
  <si>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</si>
  <si>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</si>
  <si>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</si>
  <si>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</si>
  <si>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</si>
  <si>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</si>
  <si>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</si>
  <si>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</si>
  <si>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</si>
  <si>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</si>
  <si>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</si>
  <si>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</si>
  <si>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</si>
  <si>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</si>
  <si>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</si>
  <si>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</si>
  <si>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</si>
  <si>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</si>
  <si>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</si>
  <si>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</si>
  <si>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</si>
  <si>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</si>
  <si>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</si>
  <si>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</si>
  <si>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</si>
  <si>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</si>
  <si>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</si>
  <si>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</si>
  <si>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</si>
  <si>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</si>
  <si>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</si>
  <si>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</si>
  <si>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</si>
  <si>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</si>
  <si>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</si>
  <si>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</si>
  <si>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</si>
  <si>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</si>
  <si>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</si>
  <si>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</si>
  <si>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</si>
  <si>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</si>
  <si>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</si>
  <si>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</si>
  <si>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</si>
  <si>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</si>
  <si>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</si>
  <si>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</si>
  <si>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</si>
  <si>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</si>
  <si>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</si>
  <si>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</si>
  <si>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</si>
  <si>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</si>
  <si>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</si>
  <si>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</si>
  <si>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</si>
  <si>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</si>
  <si>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</si>
  <si>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</si>
  <si>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</si>
  <si>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</si>
  <si>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</si>
  <si>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</si>
  <si>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</si>
  <si>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</si>
  <si>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</si>
  <si>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</si>
  <si>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</si>
  <si>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</si>
  <si>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</si>
  <si>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</si>
  <si>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</si>
  <si>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</si>
  <si>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</si>
  <si>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</si>
  <si>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</si>
  <si>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</si>
  <si>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</si>
  <si>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</si>
  <si>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</si>
  <si>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</si>
  <si>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</si>
  <si>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</si>
  <si>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</si>
  <si>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</si>
  <si>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</si>
  <si>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</si>
  <si>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</si>
  <si>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</si>
  <si>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</si>
  <si>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</si>
  <si>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</si>
  <si>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</si>
  <si>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</si>
  <si>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</si>
  <si>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</si>
  <si>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</si>
  <si>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</si>
  <si>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</si>
  <si>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</si>
  <si>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</si>
  <si>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</si>
  <si>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</si>
  <si>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</si>
  <si>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</si>
  <si>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</si>
  <si>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</si>
  <si>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</si>
  <si>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</si>
  <si>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</si>
  <si>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</si>
  <si>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</si>
  <si>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</si>
  <si>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</si>
  <si>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</si>
  <si>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</si>
  <si>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</si>
  <si>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</si>
  <si>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</si>
  <si>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</si>
  <si>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</si>
  <si>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</si>
  <si>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</si>
  <si>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</si>
  <si>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</si>
  <si>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</si>
  <si>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</si>
  <si>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</si>
  <si>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</si>
  <si>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</si>
  <si>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</si>
  <si>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</si>
  <si>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</si>
  <si>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</si>
  <si>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</si>
  <si>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</si>
  <si>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</si>
  <si>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</si>
  <si>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</si>
  <si>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</si>
  <si>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</si>
  <si>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</si>
  <si>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</si>
  <si>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</si>
  <si>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</si>
  <si>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</si>
  <si>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</si>
  <si>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</si>
  <si>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</si>
  <si>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</si>
  <si>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</si>
  <si>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</si>
  <si>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</si>
  <si>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</si>
  <si>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</si>
  <si>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</si>
  <si>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</si>
  <si>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</si>
  <si>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</si>
  <si>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</si>
  <si>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</si>
  <si>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</si>
  <si>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</si>
  <si>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</si>
  <si>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</si>
  <si>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</si>
  <si>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</si>
  <si>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</si>
  <si>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</si>
  <si>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</si>
  <si>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</si>
  <si>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</si>
  <si>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</si>
  <si>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</si>
  <si>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</si>
  <si>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</si>
  <si>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</si>
  <si>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</si>
  <si>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</si>
  <si>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</si>
  <si>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</si>
  <si>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</si>
  <si>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</si>
  <si>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</si>
  <si>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</si>
  <si>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</si>
  <si>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</si>
  <si>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</si>
  <si>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</si>
  <si>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</si>
  <si>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</si>
  <si>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</si>
  <si>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</si>
  <si>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</si>
  <si>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</si>
  <si>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</si>
  <si>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</si>
  <si>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</si>
  <si>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</si>
  <si>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</si>
  <si>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</si>
  <si>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</si>
  <si>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</si>
  <si>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</si>
  <si>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</si>
  <si>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</si>
  <si>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</si>
  <si>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</si>
  <si>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</si>
  <si>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</si>
  <si>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</si>
  <si>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</si>
  <si>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</si>
  <si>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</si>
  <si>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</si>
  <si>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</si>
  <si>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</si>
  <si>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</si>
  <si>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</si>
  <si>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</si>
  <si>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</si>
  <si>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</si>
  <si>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</si>
  <si>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</si>
  <si>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</si>
  <si>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</si>
  <si>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</si>
  <si>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</si>
  <si>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</si>
  <si>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</si>
  <si>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</si>
  <si>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</si>
  <si>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</si>
  <si>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</si>
  <si>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</si>
  <si>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</si>
  <si>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</si>
  <si>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</si>
  <si>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</si>
  <si>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</si>
  <si>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</si>
  <si>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</si>
  <si>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</si>
  <si>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</si>
  <si>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</si>
  <si>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</si>
  <si>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</si>
  <si>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</si>
  <si>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</si>
  <si>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</si>
  <si>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</si>
  <si>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</si>
  <si>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</si>
  <si>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</si>
  <si>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</si>
  <si>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</si>
  <si>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</si>
  <si>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</si>
  <si>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</si>
  <si>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</si>
  <si>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</si>
  <si>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</si>
  <si>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</si>
  <si>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</si>
  <si>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</si>
  <si>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</si>
  <si>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</si>
  <si>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</si>
  <si>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</si>
  <si>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</si>
  <si>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</si>
  <si>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</si>
  <si>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</si>
  <si>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</si>
  <si>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</si>
  <si>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</si>
  <si>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</si>
  <si>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</si>
  <si>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</si>
  <si>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</si>
  <si>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</si>
  <si>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</si>
  <si>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</si>
  <si>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</si>
  <si>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</si>
  <si>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</si>
  <si>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</si>
  <si>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</si>
  <si>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</si>
  <si>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</si>
  <si>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</si>
  <si>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</si>
  <si>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</si>
  <si>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</si>
  <si>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</si>
  <si>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</si>
  <si>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</si>
  <si>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</si>
  <si>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</si>
  <si>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</si>
  <si>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</si>
  <si>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</si>
  <si>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</si>
  <si>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</si>
  <si>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</si>
  <si>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</si>
  <si>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</si>
  <si>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</si>
  <si>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</si>
  <si>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</si>
  <si>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</si>
  <si>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</si>
  <si>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</si>
  <si>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</si>
  <si>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</si>
  <si>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</si>
  <si>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</si>
  <si>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</si>
  <si>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</si>
  <si>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</si>
  <si>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</si>
  <si>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</si>
  <si>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</si>
  <si>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</si>
  <si>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</si>
  <si>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</si>
  <si>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</si>
  <si>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</si>
  <si>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</si>
  <si>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</si>
  <si>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</si>
  <si>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</si>
  <si>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</si>
  <si>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</si>
  <si>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</si>
  <si>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</si>
  <si>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</si>
  <si>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</si>
  <si>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</si>
  <si>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</si>
  <si>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</si>
  <si>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</si>
  <si>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</si>
  <si>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</si>
  <si>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</si>
  <si>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</si>
  <si>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</si>
  <si>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</si>
  <si>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</si>
  <si>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</si>
  <si>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</si>
  <si>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</si>
  <si>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</si>
  <si>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</si>
  <si>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</si>
  <si>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</si>
  <si>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</si>
  <si>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</si>
  <si>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</si>
  <si>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</si>
  <si>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</si>
  <si>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</si>
  <si>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</si>
  <si>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</si>
  <si>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</si>
  <si>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</si>
  <si>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</si>
  <si>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</si>
  <si>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</si>
  <si>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</si>
  <si>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</si>
  <si>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</si>
  <si>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</si>
  <si>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</si>
  <si>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</si>
  <si>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</si>
  <si>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</si>
  <si>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</si>
  <si>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</si>
  <si>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</si>
  <si>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</si>
  <si>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</si>
  <si>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</si>
  <si>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</si>
  <si>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</si>
  <si>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</si>
  <si>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</si>
  <si>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</si>
  <si>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</si>
  <si>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</si>
  <si>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</si>
  <si>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</si>
  <si>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</si>
  <si>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</si>
  <si>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</si>
  <si>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</si>
  <si>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</si>
  <si>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</si>
  <si>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</si>
  <si>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</si>
  <si>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</si>
  <si>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</si>
  <si>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</si>
  <si>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</si>
  <si>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</si>
  <si>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</si>
  <si>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</si>
  <si>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</si>
  <si>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</si>
  <si>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</si>
  <si>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</si>
  <si>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</si>
  <si>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</si>
  <si>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</si>
  <si>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</si>
  <si>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</si>
  <si>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</si>
  <si>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</si>
  <si>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</si>
  <si>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</si>
  <si>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</si>
  <si>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</si>
  <si>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</si>
  <si>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</si>
  <si>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</si>
  <si>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</si>
  <si>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</si>
  <si>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</si>
  <si>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</si>
  <si>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</si>
  <si>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</si>
  <si>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</si>
  <si>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</si>
  <si>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</si>
  <si>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</si>
  <si>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</si>
  <si>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</si>
  <si>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</si>
  <si>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</si>
  <si>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</si>
  <si>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</si>
  <si>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</si>
  <si>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</si>
  <si>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</si>
  <si>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</si>
  <si>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</si>
  <si>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</si>
  <si>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</si>
  <si>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</si>
  <si>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</si>
  <si>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</si>
  <si>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</si>
  <si>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</si>
  <si>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</si>
  <si>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</si>
  <si>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</si>
  <si>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</si>
  <si>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</si>
  <si>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</si>
  <si>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</si>
  <si>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</si>
  <si>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</si>
  <si>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</si>
  <si>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</si>
  <si>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</si>
  <si>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</si>
  <si>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</si>
  <si>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</si>
  <si>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</si>
  <si>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</si>
  <si>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</si>
  <si>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</si>
  <si>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</si>
  <si>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</si>
  <si>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</si>
  <si>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</si>
  <si>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</si>
  <si>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</si>
  <si>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</si>
  <si>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</si>
  <si>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</si>
  <si>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</si>
  <si>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</si>
  <si>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</si>
  <si>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</si>
  <si>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</si>
  <si>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</si>
  <si>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</si>
  <si>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</si>
  <si>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</si>
  <si>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</si>
  <si>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</si>
  <si>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</si>
  <si>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</si>
  <si>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</si>
  <si>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</si>
  <si>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</si>
  <si>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</si>
  <si>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</si>
  <si>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</si>
  <si>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</si>
  <si>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</si>
  <si>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</si>
  <si>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</si>
  <si>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</si>
  <si>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</si>
  <si>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</si>
  <si>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</si>
  <si>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</si>
  <si>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</si>
  <si>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</si>
  <si>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</si>
  <si>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</si>
  <si>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</si>
  <si>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</si>
  <si>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</si>
  <si>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</si>
  <si>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</si>
  <si>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</si>
  <si>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</si>
  <si>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</si>
  <si>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</si>
  <si>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</si>
  <si>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</si>
  <si>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</si>
  <si>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</si>
  <si>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</si>
  <si>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</si>
  <si>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</si>
  <si>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</si>
  <si>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</si>
  <si>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</si>
  <si>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</si>
  <si>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</si>
  <si>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</si>
  <si>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</si>
  <si>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</si>
  <si>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</si>
  <si>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</si>
  <si>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</si>
  <si>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</si>
  <si>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</si>
  <si>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</si>
  <si>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</si>
  <si>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</si>
  <si>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</si>
  <si>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</si>
  <si>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</si>
  <si>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</si>
  <si>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</si>
  <si>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</si>
  <si>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</si>
  <si>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</si>
  <si>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</si>
  <si>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</si>
  <si>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</si>
  <si>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</si>
  <si>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</si>
  <si>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</si>
  <si>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</si>
  <si>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</si>
  <si>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</si>
  <si>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</si>
  <si>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</si>
  <si>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</si>
  <si>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</si>
  <si>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</si>
  <si>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</si>
  <si>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</si>
  <si>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</si>
  <si>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</si>
  <si>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</si>
  <si>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</si>
  <si>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</si>
  <si>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</si>
  <si>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</si>
  <si>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</si>
  <si>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</si>
  <si>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</si>
  <si>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</si>
  <si>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</si>
  <si>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</si>
  <si>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</si>
  <si>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</si>
  <si>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</si>
  <si>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</si>
  <si>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</si>
  <si>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</si>
  <si>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</si>
  <si>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</si>
  <si>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</si>
  <si>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</si>
  <si>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</si>
  <si>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</si>
  <si>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</si>
  <si>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</si>
  <si>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</si>
  <si>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</si>
  <si>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</si>
  <si>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</si>
  <si>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</si>
  <si>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</si>
  <si>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</si>
  <si>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</si>
  <si>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</si>
  <si>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</si>
  <si>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</si>
  <si>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</si>
  <si>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</si>
  <si>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</si>
  <si>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</si>
  <si>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</si>
  <si>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</si>
  <si>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</si>
  <si>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</si>
  <si>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</si>
  <si>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</si>
  <si>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</si>
  <si>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</si>
  <si>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</si>
  <si>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</si>
  <si>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</si>
  <si>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</si>
  <si>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</si>
  <si>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</si>
  <si>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</si>
  <si>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</si>
  <si>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</si>
  <si>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</si>
  <si>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</si>
  <si>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</si>
  <si>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</si>
  <si>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</si>
  <si>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</si>
  <si>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</si>
  <si>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</si>
  <si>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</si>
  <si>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</si>
  <si>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</si>
  <si>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</si>
  <si>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</si>
  <si>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</si>
  <si>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</si>
  <si>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</si>
  <si>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</si>
  <si>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</si>
  <si>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</si>
  <si>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</si>
  <si>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</si>
  <si>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</si>
  <si>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</si>
  <si>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</si>
  <si>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</si>
  <si>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</si>
  <si>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</si>
  <si>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</si>
  <si>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</si>
  <si>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</si>
  <si>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</si>
  <si>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</si>
  <si>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</si>
  <si>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</si>
  <si>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</si>
  <si>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</si>
  <si>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</si>
  <si>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</si>
  <si>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</si>
  <si>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</si>
  <si>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</si>
  <si>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</si>
  <si>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</si>
  <si>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</si>
  <si>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</si>
  <si>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</si>
  <si>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</si>
  <si>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</si>
  <si>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</si>
  <si>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</si>
  <si>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</si>
  <si>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</si>
  <si>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</si>
  <si>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</si>
  <si>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</si>
  <si>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</si>
  <si>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</si>
  <si>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</si>
  <si>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</si>
  <si>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</si>
  <si>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</si>
  <si>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</si>
  <si>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</si>
  <si>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</si>
  <si>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</si>
  <si>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</si>
  <si>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</si>
  <si>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</si>
  <si>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</si>
  <si>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</si>
  <si>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</si>
  <si>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</si>
  <si>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</si>
  <si>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</si>
  <si>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</si>
  <si>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</si>
  <si>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</si>
  <si>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</si>
  <si>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</si>
  <si>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</si>
  <si>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</si>
  <si>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</si>
  <si>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</si>
  <si>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</si>
  <si>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</si>
  <si>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</si>
  <si>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</si>
  <si>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</si>
  <si>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</si>
  <si>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</si>
  <si>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</si>
  <si>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</si>
  <si>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</si>
  <si>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</si>
  <si>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</si>
  <si>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</si>
  <si>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</si>
  <si>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</si>
  <si>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</si>
  <si>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</si>
  <si>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</si>
  <si>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</si>
  <si>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</si>
  <si>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</si>
  <si>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</si>
  <si>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</si>
  <si>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</si>
  <si>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</si>
  <si>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</si>
  <si>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</si>
  <si>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</si>
  <si>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</si>
  <si>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</si>
  <si>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</si>
  <si>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</si>
  <si>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</si>
  <si>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</si>
  <si>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</si>
  <si>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</si>
  <si>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</si>
  <si>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</si>
  <si>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</si>
  <si>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</si>
  <si>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</si>
  <si>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</si>
  <si>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</si>
  <si>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</si>
  <si>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</si>
  <si>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</si>
  <si>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</si>
  <si>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</si>
  <si>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</si>
  <si>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</si>
  <si>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</si>
  <si>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</si>
  <si>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</si>
  <si>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</si>
  <si>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</si>
  <si>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</si>
  <si>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</si>
  <si>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</si>
  <si>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</si>
  <si>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</si>
  <si>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</si>
  <si>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</si>
  <si>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</si>
  <si>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</si>
  <si>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</si>
  <si>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</si>
  <si>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</si>
  <si>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</si>
  <si>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</si>
  <si>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</si>
  <si>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</si>
  <si>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</si>
  <si>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</si>
  <si>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</si>
  <si>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</si>
  <si>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</si>
  <si>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</si>
  <si>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</si>
  <si>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</si>
  <si>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</si>
  <si>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</si>
  <si>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</si>
  <si>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</si>
  <si>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</si>
  <si>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</si>
  <si>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</si>
  <si>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</si>
  <si>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</si>
  <si>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</si>
  <si>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</si>
  <si>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</si>
  <si>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</si>
  <si>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</si>
  <si>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</si>
  <si>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</si>
  <si>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</si>
  <si>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</si>
  <si>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</si>
  <si>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</si>
  <si>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</si>
  <si>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</si>
  <si>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</si>
  <si>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</si>
  <si>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</si>
  <si>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</si>
  <si>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</si>
  <si>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</si>
  <si>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</si>
  <si>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</si>
  <si>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</si>
  <si>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</si>
  <si>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</si>
  <si>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</si>
  <si>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</si>
  <si>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</si>
  <si>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</si>
  <si>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</si>
  <si>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</si>
  <si>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</si>
  <si>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</si>
  <si>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</si>
  <si>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</si>
  <si>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</si>
  <si>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</si>
  <si>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</si>
  <si>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</si>
  <si>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</si>
  <si>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</si>
  <si>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</si>
  <si>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</si>
  <si>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</si>
  <si>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</si>
  <si>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</si>
  <si>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</si>
  <si>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</si>
  <si>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</si>
  <si>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</si>
  <si>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</si>
  <si>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</si>
  <si>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</si>
  <si>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</si>
  <si>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</si>
  <si>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</si>
  <si>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</si>
  <si>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</si>
  <si>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</si>
  <si>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</si>
  <si>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</si>
  <si>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</si>
  <si>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</si>
  <si>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</si>
  <si>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</si>
  <si>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</si>
  <si>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</si>
  <si>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</si>
  <si>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</si>
  <si>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</si>
  <si>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</si>
  <si>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</si>
  <si>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</si>
  <si>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</si>
  <si>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</si>
  <si>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</si>
  <si>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</si>
  <si>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</si>
  <si>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</si>
  <si>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</si>
  <si>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</si>
  <si>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</si>
  <si>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</si>
  <si>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</si>
  <si>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</si>
  <si>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</si>
  <si>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</si>
  <si>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</si>
  <si>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</si>
  <si>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</si>
  <si>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</si>
  <si>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</si>
  <si>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</si>
  <si>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</si>
  <si>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</si>
  <si>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</si>
  <si>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</si>
  <si>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</si>
  <si>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</si>
  <si>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</si>
  <si>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</si>
  <si>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</si>
  <si>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</si>
  <si>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</si>
  <si>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</si>
  <si>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</si>
  <si>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</si>
  <si>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</si>
  <si>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</si>
  <si>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</si>
  <si>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</si>
  <si>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</si>
  <si>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</si>
  <si>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</si>
  <si>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</si>
  <si>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</si>
  <si>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</si>
  <si>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</si>
  <si>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</si>
  <si>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</si>
  <si>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</si>
  <si>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</si>
  <si>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</si>
  <si>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</si>
  <si>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</si>
  <si>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</si>
  <si>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</si>
  <si>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</si>
  <si>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</si>
  <si>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</si>
  <si>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</si>
  <si>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</si>
  <si>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</si>
  <si>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</si>
  <si>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</si>
  <si>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</si>
  <si>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</si>
  <si>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</si>
  <si>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</si>
  <si>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</si>
  <si>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</si>
  <si>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</si>
  <si>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</si>
  <si>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</si>
  <si>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</si>
  <si>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</si>
  <si>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</si>
  <si>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</si>
  <si>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</si>
  <si>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</si>
  <si>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</si>
  <si>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</si>
  <si>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</si>
  <si>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</si>
  <si>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</si>
  <si>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</si>
  <si>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</si>
  <si>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</si>
  <si>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</si>
  <si>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</si>
  <si>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</si>
  <si>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</si>
  <si>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</si>
  <si>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</si>
  <si>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</si>
  <si>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</si>
  <si>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</si>
  <si>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</si>
  <si>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</si>
  <si>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</si>
  <si>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</si>
  <si>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</si>
  <si>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</si>
  <si>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</si>
  <si>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</si>
  <si>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</si>
  <si>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</si>
  <si>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</si>
  <si>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</si>
  <si>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</si>
  <si>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</si>
  <si>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</si>
  <si>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</si>
  <si>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</si>
  <si>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</si>
  <si>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</si>
  <si>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</si>
  <si>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</si>
  <si>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</si>
  <si>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</si>
  <si>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</si>
  <si>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</si>
  <si>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</si>
  <si>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</si>
  <si>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</si>
  <si>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</si>
  <si>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</si>
  <si>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</si>
  <si>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</si>
  <si>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</si>
  <si>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</si>
  <si>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</si>
  <si>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</si>
  <si>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</si>
  <si>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</si>
  <si>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</si>
  <si>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</si>
  <si>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</si>
  <si>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</si>
  <si>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</si>
  <si>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</si>
  <si>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</si>
  <si>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</si>
  <si>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</si>
  <si>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</si>
  <si>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</si>
  <si>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</si>
  <si>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</si>
  <si>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</si>
  <si>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</si>
  <si>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</si>
  <si>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</si>
  <si>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</si>
  <si>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</si>
  <si>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</si>
  <si>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</si>
  <si>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</si>
  <si>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</si>
  <si>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</si>
  <si>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</si>
  <si>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</si>
  <si>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</si>
  <si>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</si>
  <si>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</si>
  <si>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</si>
  <si>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</si>
  <si>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</si>
  <si>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</si>
  <si>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</si>
  <si>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</si>
  <si>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</si>
  <si>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</si>
  <si>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</si>
  <si>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</si>
  <si>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</si>
  <si>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</si>
  <si>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</si>
  <si>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</si>
  <si>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</si>
  <si>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</si>
  <si>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</si>
  <si>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</si>
  <si>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</si>
  <si>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</si>
  <si>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</si>
  <si>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</si>
  <si>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</si>
  <si>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</si>
  <si>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</si>
  <si>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</si>
  <si>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</si>
  <si>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</si>
  <si>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</si>
  <si>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</si>
  <si>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</si>
  <si>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</si>
  <si>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</si>
  <si>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</si>
  <si>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</si>
  <si>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</si>
  <si>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</si>
  <si>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</si>
  <si>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</si>
  <si>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</si>
  <si>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</si>
  <si>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</si>
  <si>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</si>
  <si>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</si>
  <si>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</si>
  <si>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</si>
  <si>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</si>
  <si>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</si>
  <si>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</si>
  <si>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</si>
  <si>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</si>
  <si>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</si>
  <si>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</si>
  <si>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</si>
  <si>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</si>
  <si>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</si>
  <si>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</si>
  <si>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</si>
  <si>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</si>
  <si>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</si>
  <si>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</si>
  <si>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</si>
  <si>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</si>
  <si>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</si>
  <si>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</si>
  <si>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</si>
  <si>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</si>
  <si>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</si>
  <si>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</si>
  <si>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</si>
  <si>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</si>
  <si>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</si>
  <si>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</si>
  <si>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</si>
  <si>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</si>
  <si>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</si>
  <si>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</si>
  <si>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</si>
  <si>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</si>
  <si>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</si>
  <si>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</si>
  <si>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</si>
  <si>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</si>
  <si>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</si>
  <si>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</si>
  <si>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</si>
  <si>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</si>
  <si>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</si>
  <si>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</si>
  <si>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</si>
  <si>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</si>
  <si>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</si>
  <si>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</si>
  <si>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</si>
  <si>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</si>
  <si>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</si>
  <si>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</si>
  <si>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</si>
  <si>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</si>
  <si>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</si>
  <si>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</si>
  <si>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</si>
  <si>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</si>
  <si>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</si>
  <si>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</si>
  <si>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</si>
  <si>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</si>
  <si>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</si>
  <si>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</si>
  <si>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</si>
  <si>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</si>
  <si>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</si>
  <si>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</si>
  <si>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</si>
  <si>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</si>
  <si>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</si>
  <si>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</si>
  <si>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</si>
  <si>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</si>
  <si>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</si>
  <si>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</si>
  <si>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</si>
  <si>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</si>
  <si>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</si>
  <si>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</si>
  <si>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</si>
  <si>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</si>
  <si>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</si>
  <si>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</si>
  <si>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</si>
  <si>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</si>
  <si>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</si>
  <si>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</si>
  <si>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</si>
  <si>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</si>
  <si>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</si>
  <si>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</si>
  <si>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</si>
  <si>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</si>
  <si>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</si>
  <si>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</si>
  <si>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</si>
  <si>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</si>
  <si>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</si>
  <si>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</si>
  <si>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</si>
  <si>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</si>
  <si>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</si>
  <si>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</si>
  <si>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</si>
  <si>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</si>
  <si>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</si>
  <si>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</si>
  <si>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</si>
  <si>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</si>
  <si>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</si>
  <si>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</si>
  <si>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</si>
  <si>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</si>
  <si>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</si>
  <si>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</si>
  <si>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</si>
  <si>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</si>
  <si>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</si>
  <si>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</si>
  <si>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</si>
  <si>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</si>
  <si>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</si>
  <si>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</si>
  <si>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</si>
  <si>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</si>
  <si>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</si>
  <si>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</si>
  <si>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</si>
  <si>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</si>
  <si>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</si>
  <si>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</si>
  <si>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</si>
  <si>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</si>
  <si>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</si>
  <si>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</si>
  <si>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</si>
  <si>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</si>
  <si>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</si>
  <si>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</si>
  <si>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</si>
  <si>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</si>
  <si>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</si>
  <si>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</si>
  <si>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</si>
  <si>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</si>
  <si>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</si>
  <si>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</si>
  <si>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</si>
  <si>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</si>
  <si>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</si>
  <si>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</si>
  <si>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</si>
  <si>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</si>
  <si>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</si>
  <si>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</si>
  <si>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</si>
  <si>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</si>
  <si>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</si>
  <si>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</si>
  <si>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</si>
  <si>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</si>
  <si>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</si>
  <si>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</si>
  <si>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</si>
  <si>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</si>
  <si>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</si>
  <si>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</si>
  <si>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</si>
  <si>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</si>
  <si>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</si>
  <si>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</si>
  <si>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</si>
  <si>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</si>
  <si>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</si>
  <si>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</si>
  <si>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</si>
  <si>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</si>
  <si>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</si>
  <si>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</si>
  <si>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</si>
  <si>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</si>
  <si>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</si>
  <si>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</si>
  <si>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</si>
  <si>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</si>
  <si>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</si>
  <si>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</si>
  <si>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</si>
  <si>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</si>
  <si>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</si>
  <si>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</si>
  <si>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</si>
  <si>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</si>
  <si>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</si>
  <si>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</si>
  <si>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</si>
  <si>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</si>
  <si>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</si>
  <si>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</si>
  <si>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</si>
  <si>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</si>
  <si>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</si>
  <si>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</si>
  <si>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</si>
  <si>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</si>
  <si>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</si>
  <si>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</si>
  <si>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</si>
  <si>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</si>
  <si>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</si>
  <si>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</si>
  <si>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</si>
  <si>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</si>
  <si>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</si>
  <si>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</si>
  <si>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</si>
  <si>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</si>
  <si>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</si>
  <si>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</si>
  <si>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</si>
  <si>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</si>
  <si>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</si>
  <si>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</si>
  <si>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</si>
  <si>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</si>
  <si>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</si>
  <si>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</si>
  <si>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</si>
  <si>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</si>
  <si>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</si>
  <si>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</si>
  <si>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</si>
  <si>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</si>
  <si>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</si>
  <si>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</si>
  <si>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</si>
  <si>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</si>
  <si>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</si>
  <si>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</si>
  <si>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</si>
  <si>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</si>
  <si>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</si>
  <si>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</si>
  <si>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</si>
  <si>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</si>
  <si>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</si>
  <si>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</si>
  <si>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</si>
  <si>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</si>
  <si>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</si>
  <si>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</si>
  <si>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</si>
  <si>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</si>
  <si>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</si>
  <si>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</si>
  <si>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</si>
  <si>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</si>
  <si>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</si>
  <si>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</si>
  <si>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</si>
  <si>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</si>
  <si>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</si>
  <si>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</si>
  <si>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</si>
  <si>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</si>
  <si>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</si>
  <si>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</si>
  <si>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</si>
  <si>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</si>
  <si>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</si>
  <si>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</si>
  <si>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</si>
  <si>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</si>
  <si>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</si>
  <si>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</si>
  <si>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</si>
  <si>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</si>
  <si>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</si>
  <si>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</si>
  <si>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</si>
  <si>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</si>
  <si>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</si>
  <si>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</si>
  <si>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</si>
  <si>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</si>
  <si>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</si>
  <si>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</si>
  <si>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</si>
  <si>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</si>
  <si>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</si>
  <si>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</si>
  <si>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</si>
  <si>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</si>
  <si>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</si>
  <si>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</si>
  <si>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</si>
  <si>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</si>
  <si>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</si>
  <si>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</si>
  <si>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</si>
  <si>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</si>
  <si>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</si>
  <si>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</si>
  <si>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</si>
  <si>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</si>
  <si>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</si>
  <si>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</si>
  <si>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</si>
  <si>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</si>
  <si>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</si>
  <si>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</si>
  <si>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</si>
  <si>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</si>
  <si>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</si>
  <si>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</si>
  <si>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</si>
  <si>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</si>
  <si>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</si>
  <si>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</si>
  <si>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</si>
  <si>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</si>
  <si>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</si>
  <si>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</si>
  <si>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</si>
  <si>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</si>
  <si>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</si>
  <si>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</si>
  <si>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</si>
  <si>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</si>
  <si>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</si>
  <si>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</si>
  <si>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</si>
  <si>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</si>
  <si>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</si>
  <si>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</si>
  <si>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</si>
  <si>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</si>
  <si>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</si>
  <si>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</si>
  <si>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</si>
  <si>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</si>
  <si>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</si>
  <si>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</si>
  <si>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</si>
  <si>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</si>
  <si>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</si>
  <si>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</si>
  <si>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</si>
  <si>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</si>
  <si>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</si>
  <si>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</si>
  <si>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</si>
  <si>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</si>
  <si>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</si>
  <si>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</si>
  <si>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</si>
  <si>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</si>
  <si>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</si>
  <si>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</si>
  <si>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</si>
  <si>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</si>
  <si>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</si>
  <si>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</si>
  <si>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</si>
  <si>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</si>
  <si>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</si>
  <si>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</si>
  <si>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</si>
  <si>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</si>
  <si>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</si>
  <si>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</si>
  <si>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</si>
  <si>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</si>
  <si>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</si>
  <si>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</si>
  <si>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</si>
  <si>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</si>
  <si>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</si>
  <si>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</si>
  <si>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</si>
  <si>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</si>
  <si>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</si>
  <si>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</si>
  <si>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</si>
  <si>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</si>
  <si>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</si>
  <si>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</si>
  <si>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</si>
  <si>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</si>
  <si>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</si>
  <si>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</si>
  <si>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</si>
  <si>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</si>
  <si>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</si>
  <si>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</si>
  <si>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</si>
  <si>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</si>
  <si>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</si>
  <si>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</si>
  <si>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</si>
  <si>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</si>
  <si>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</si>
  <si>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</si>
  <si>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</si>
  <si>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</si>
  <si>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</si>
  <si>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</si>
  <si>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</si>
  <si>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</si>
  <si>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</si>
  <si>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</si>
  <si>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</si>
  <si>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</si>
  <si>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</si>
  <si>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</si>
  <si>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</si>
  <si>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</si>
  <si>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</si>
  <si>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</si>
  <si>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</si>
  <si>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</si>
  <si>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</si>
  <si>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</si>
  <si>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</si>
  <si>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</si>
  <si>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</si>
  <si>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</si>
  <si>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</si>
  <si>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</si>
  <si>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</si>
  <si>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</si>
  <si>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</si>
  <si>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</si>
  <si>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</si>
  <si>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</si>
  <si>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</si>
  <si>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</si>
  <si>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</si>
  <si>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</si>
  <si>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</si>
  <si>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</si>
  <si>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</si>
  <si>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</si>
  <si>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</si>
  <si>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</si>
  <si>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</si>
  <si>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</si>
  <si>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</si>
  <si>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</si>
  <si>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</si>
  <si>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</si>
  <si>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</si>
  <si>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</si>
  <si>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</si>
  <si>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</si>
  <si>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</si>
  <si>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</si>
  <si>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</si>
  <si>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</si>
  <si>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</si>
  <si>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</si>
  <si>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</si>
  <si>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</si>
  <si>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</si>
  <si>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</si>
  <si>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</si>
  <si>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</si>
  <si>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</si>
  <si>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</si>
  <si>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</si>
  <si>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</si>
  <si>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</si>
  <si>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</si>
  <si>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</si>
  <si>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</si>
  <si>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</si>
  <si>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</si>
  <si>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</si>
  <si>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</si>
  <si>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</si>
  <si>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</si>
  <si>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</si>
  <si>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</si>
  <si>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</si>
  <si>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</si>
  <si>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</si>
  <si>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</si>
  <si>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</si>
  <si>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</si>
  <si>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</si>
  <si>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</si>
  <si>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</si>
  <si>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</si>
  <si>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</si>
  <si>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</si>
  <si>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</si>
  <si>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</si>
  <si>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</si>
  <si>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</si>
  <si>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</si>
  <si>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</si>
  <si>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</si>
  <si>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</si>
  <si>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</si>
  <si>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</si>
  <si>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</si>
  <si>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</si>
  <si>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</si>
  <si>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</si>
  <si>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</si>
  <si>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</si>
  <si>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</si>
  <si>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</si>
  <si>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</si>
  <si>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</si>
  <si>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</si>
  <si>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</si>
  <si>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</si>
  <si>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</si>
  <si>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</si>
  <si>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</si>
  <si>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</si>
  <si>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</si>
  <si>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</si>
  <si>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</si>
  <si>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</si>
  <si>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</si>
  <si>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</si>
  <si>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</si>
  <si>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</si>
  <si>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</si>
  <si>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</si>
  <si>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</si>
  <si>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</si>
  <si>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</si>
  <si>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</si>
  <si>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</si>
  <si>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</si>
  <si>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</si>
  <si>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</si>
  <si>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</si>
  <si>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</si>
  <si>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</si>
  <si>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</si>
  <si>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</si>
  <si>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</si>
  <si>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</si>
  <si>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</si>
  <si>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</si>
  <si>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</si>
  <si>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</si>
  <si>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</si>
  <si>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</si>
  <si>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</si>
  <si>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</si>
  <si>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</si>
  <si>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</si>
  <si>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</si>
  <si>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</si>
  <si>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</si>
  <si>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</si>
  <si>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</si>
  <si>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</si>
  <si>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</si>
  <si>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</si>
  <si>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</si>
  <si>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</si>
  <si>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</si>
  <si>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</si>
  <si>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</si>
  <si>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</si>
  <si>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</si>
  <si>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</si>
  <si>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</si>
  <si>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</si>
  <si>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</si>
  <si>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</si>
  <si>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</si>
  <si>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</si>
  <si>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</si>
  <si>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</si>
  <si>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</si>
  <si>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</si>
  <si>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</si>
  <si>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</si>
  <si>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</si>
  <si>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</si>
  <si>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</si>
  <si>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</si>
  <si>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</si>
  <si>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</si>
  <si>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</si>
  <si>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</si>
  <si>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</si>
  <si>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</si>
  <si>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</si>
  <si>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</si>
  <si>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</si>
  <si>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</si>
  <si>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</si>
  <si>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</si>
  <si>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</si>
  <si>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</si>
  <si>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</si>
  <si>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</si>
  <si>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</si>
  <si>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</si>
  <si>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</si>
  <si>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</si>
  <si>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</si>
  <si>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</si>
  <si>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</si>
  <si>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</si>
  <si>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</si>
  <si>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</si>
  <si>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</si>
  <si>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</si>
  <si>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</si>
  <si>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</si>
  <si>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</si>
  <si>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</si>
  <si>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</si>
  <si>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</si>
  <si>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</si>
  <si>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</si>
  <si>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</si>
  <si>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</si>
  <si>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</si>
  <si>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</si>
  <si>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</si>
  <si>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</si>
  <si>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</si>
  <si>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</si>
  <si>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</si>
  <si>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</si>
  <si>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</si>
  <si>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</si>
  <si>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</si>
  <si>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</si>
  <si>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</si>
  <si>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</si>
  <si>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</si>
  <si>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</si>
  <si>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</si>
  <si>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</si>
  <si>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</si>
  <si>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</si>
  <si>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</si>
  <si>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</si>
  <si>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</si>
  <si>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</si>
  <si>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</si>
  <si>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</si>
  <si>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</si>
  <si>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</si>
  <si>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</si>
  <si>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</si>
  <si>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</si>
  <si>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</si>
  <si>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</si>
  <si>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</si>
  <si>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</si>
  <si>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</si>
  <si>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</si>
  <si>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</si>
  <si>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</si>
  <si>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</si>
  <si>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</si>
  <si>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</si>
  <si>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</si>
  <si>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</si>
  <si>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</si>
  <si>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</si>
  <si>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</si>
  <si>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</si>
  <si>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</si>
  <si>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</si>
  <si>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</si>
  <si>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</si>
  <si>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</si>
  <si>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</si>
  <si>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</si>
  <si>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</si>
  <si>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</si>
  <si>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</si>
  <si>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</si>
  <si>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</si>
  <si>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</si>
  <si>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</si>
  <si>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</si>
  <si>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</si>
  <si>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</si>
  <si>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</si>
  <si>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</si>
  <si>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</si>
  <si>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</si>
  <si>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</si>
  <si>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</si>
  <si>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</si>
  <si>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</si>
  <si>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</si>
  <si>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</si>
  <si>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</si>
  <si>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</si>
  <si>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</si>
  <si>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</si>
  <si>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</si>
  <si>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</si>
  <si>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</si>
  <si>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</si>
  <si>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</si>
  <si>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</si>
  <si>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</si>
  <si>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</si>
  <si>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</si>
  <si>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</si>
  <si>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</si>
  <si>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</si>
  <si>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</si>
  <si>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</si>
  <si>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</si>
  <si>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</si>
  <si>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</si>
  <si>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</si>
  <si>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</si>
  <si>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</si>
  <si>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</si>
  <si>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</si>
  <si>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</si>
  <si>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</si>
  <si>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</si>
  <si>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</si>
  <si>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</si>
  <si>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</si>
  <si>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</si>
  <si>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</si>
  <si>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</si>
  <si>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</si>
  <si>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</si>
  <si>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</si>
  <si>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</si>
  <si>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</si>
  <si>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</si>
  <si>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</si>
  <si>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</si>
  <si>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</si>
  <si>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</si>
  <si>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</si>
  <si>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</si>
  <si>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</si>
  <si>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</si>
  <si>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</si>
  <si>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</si>
  <si>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</si>
  <si>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</si>
  <si>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</si>
  <si>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</si>
  <si>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</si>
  <si>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</si>
  <si>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</si>
  <si>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</si>
  <si>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</si>
  <si>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</si>
  <si>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</si>
  <si>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</si>
  <si>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</si>
  <si>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</si>
  <si>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</si>
  <si>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</si>
  <si>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</si>
  <si>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</si>
  <si>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</si>
  <si>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</si>
  <si>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</si>
  <si>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</si>
  <si>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</si>
  <si>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</si>
  <si>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</si>
  <si>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</si>
  <si>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</si>
  <si>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</si>
  <si>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</si>
  <si>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</si>
  <si>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</si>
  <si>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</si>
  <si>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</si>
  <si>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</si>
  <si>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</si>
  <si>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</si>
  <si>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</si>
  <si>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</si>
  <si>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</si>
  <si>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</si>
  <si>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</si>
  <si>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</si>
  <si>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</si>
  <si>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</si>
  <si>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</si>
  <si>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</si>
  <si>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</si>
  <si>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</si>
  <si>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</si>
  <si>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</si>
  <si>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</si>
  <si>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</si>
  <si>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</si>
  <si>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</si>
  <si>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</si>
  <si>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</si>
  <si>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</si>
  <si>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</si>
  <si>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</si>
  <si>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</si>
  <si>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</si>
  <si>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</si>
  <si>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</si>
  <si>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</si>
  <si>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</si>
  <si>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</si>
  <si>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</si>
  <si>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</si>
  <si>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</si>
  <si>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</si>
  <si>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</si>
  <si>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</si>
  <si>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</si>
  <si>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</si>
  <si>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</si>
  <si>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</si>
  <si>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</si>
  <si>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</si>
  <si>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</si>
  <si>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</si>
  <si>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</si>
  <si>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</si>
  <si>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</si>
  <si>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</si>
  <si>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</si>
  <si>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</si>
  <si>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</si>
  <si>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</si>
  <si>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</si>
  <si>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</si>
  <si>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</si>
  <si>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</si>
  <si>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</si>
  <si>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</si>
  <si>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</si>
  <si>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</si>
  <si>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</si>
  <si>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</si>
  <si>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</si>
  <si>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</si>
  <si>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</si>
  <si>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</si>
  <si>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</si>
  <si>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</si>
  <si>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</si>
  <si>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</si>
  <si>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</si>
  <si>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</si>
  <si>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</si>
  <si>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</si>
  <si>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</si>
  <si>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</si>
  <si>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</si>
  <si>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</si>
  <si>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</si>
  <si>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</si>
  <si>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</si>
  <si>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</si>
  <si>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</si>
  <si>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</si>
  <si>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</si>
  <si>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</si>
  <si>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</si>
  <si>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</si>
  <si>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</si>
  <si>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</si>
  <si>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</si>
  <si>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</si>
  <si>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</si>
  <si>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</si>
  <si>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</si>
  <si>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</si>
  <si>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</si>
  <si>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</si>
  <si>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</si>
  <si>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</si>
  <si>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</si>
  <si>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</si>
  <si>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</si>
  <si>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</si>
  <si>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</si>
  <si>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</si>
  <si>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</si>
  <si>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</si>
  <si>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</si>
  <si>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</si>
  <si>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</si>
  <si>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</si>
  <si>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</si>
  <si>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</si>
  <si>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</si>
  <si>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</si>
  <si>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</si>
  <si>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</si>
  <si>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</si>
  <si>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</si>
  <si>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</si>
  <si>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</si>
  <si>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</si>
  <si>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</si>
  <si>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</si>
  <si>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</si>
  <si>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</si>
  <si>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</si>
  <si>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</si>
  <si>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</si>
  <si>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</si>
  <si>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</si>
  <si>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</si>
  <si>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</si>
  <si>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</si>
  <si>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</si>
  <si>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</si>
  <si>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</si>
  <si>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</si>
  <si>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</si>
  <si>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</si>
  <si>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</si>
  <si>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</si>
  <si>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</si>
  <si>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</si>
  <si>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</si>
  <si>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</si>
  <si>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</si>
  <si>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</si>
  <si>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</si>
  <si>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</si>
  <si>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</si>
  <si>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</si>
  <si>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</si>
  <si>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</si>
  <si>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</si>
  <si>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</si>
  <si>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</si>
  <si>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</si>
  <si>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</si>
  <si>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</si>
  <si>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</si>
  <si>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</si>
  <si>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</si>
  <si>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</si>
  <si>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</si>
  <si>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</si>
  <si>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</si>
  <si>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</si>
  <si>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</si>
  <si>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</si>
  <si>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</si>
  <si>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</si>
  <si>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</si>
  <si>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</si>
  <si>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</si>
  <si>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</si>
  <si>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</si>
  <si>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</si>
  <si>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</si>
  <si>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</si>
  <si>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</si>
  <si>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</si>
  <si>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</si>
  <si>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</si>
  <si>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</si>
  <si>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</si>
  <si>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</si>
  <si>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</si>
  <si>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</si>
  <si>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</si>
  <si>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</si>
  <si>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</si>
  <si>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</si>
  <si>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</si>
  <si>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</si>
  <si>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</si>
  <si>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</si>
  <si>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</si>
  <si>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</si>
  <si>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</si>
  <si>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</si>
  <si>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</si>
  <si>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</si>
  <si>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</si>
  <si>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</si>
  <si>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</si>
  <si>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</si>
  <si>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</si>
  <si>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</si>
  <si>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</si>
  <si>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</si>
  <si>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</si>
  <si>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</si>
  <si>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</si>
  <si>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</si>
  <si>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</si>
  <si>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</si>
  <si>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</si>
  <si>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</si>
  <si>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</si>
  <si>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</si>
  <si>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</si>
  <si>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</si>
  <si>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</si>
  <si>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</si>
  <si>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</si>
  <si>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</si>
  <si>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</si>
  <si>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</si>
  <si>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</si>
  <si>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</si>
  <si>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</si>
  <si>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</si>
  <si>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</si>
  <si>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</si>
  <si>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</si>
  <si>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</si>
  <si>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</si>
  <si>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</si>
  <si>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</si>
  <si>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</si>
  <si>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</si>
  <si>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</si>
  <si>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</si>
  <si>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</si>
  <si>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</si>
  <si>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</si>
  <si>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</si>
  <si>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</si>
  <si>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</si>
  <si>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</si>
  <si>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</si>
  <si>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</si>
  <si>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</si>
  <si>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</si>
  <si>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</si>
  <si>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</si>
  <si>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</si>
  <si>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</si>
  <si>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</si>
  <si>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</si>
  <si>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</si>
  <si>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</si>
  <si>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</si>
  <si>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</si>
  <si>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</si>
  <si>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</si>
  <si>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</si>
  <si>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</si>
  <si>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</si>
  <si>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</si>
  <si>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</si>
  <si>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</si>
  <si>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</si>
  <si>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</si>
  <si>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</si>
  <si>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</si>
  <si>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</si>
  <si>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</si>
  <si>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</si>
  <si>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</si>
  <si>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</si>
  <si>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</si>
  <si>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</si>
  <si>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</si>
  <si>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</si>
  <si>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</si>
  <si>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</si>
  <si>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</si>
  <si>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</si>
  <si>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</si>
  <si>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</si>
  <si>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</si>
  <si>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</si>
  <si>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</si>
  <si>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</si>
  <si>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</si>
  <si>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</si>
  <si>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</si>
  <si>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</si>
  <si>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</si>
  <si>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</si>
  <si>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</si>
  <si>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</si>
  <si>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</si>
  <si>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</si>
  <si>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</si>
  <si>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</si>
  <si>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</si>
  <si>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</si>
  <si>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</si>
  <si>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</si>
  <si>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</si>
  <si>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</si>
  <si>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</si>
  <si>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</si>
  <si>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</si>
  <si>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</si>
  <si>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</si>
  <si>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</si>
  <si>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</si>
  <si>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</si>
  <si>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</si>
  <si>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</si>
  <si>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</si>
  <si>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</si>
  <si>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</si>
  <si>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</si>
  <si>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</si>
  <si>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</si>
  <si>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</si>
  <si>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</si>
  <si>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</si>
  <si>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</si>
  <si>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</si>
  <si>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</si>
  <si>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</si>
  <si>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</si>
  <si>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</si>
  <si>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</si>
  <si>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</si>
  <si>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</si>
  <si>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</si>
  <si>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</si>
  <si>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</si>
  <si>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</si>
  <si>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</si>
  <si>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</si>
  <si>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</si>
  <si>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</si>
  <si>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</si>
  <si>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</si>
  <si>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</si>
  <si>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</si>
  <si>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</si>
  <si>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</si>
  <si>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</si>
  <si>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</si>
  <si>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</si>
  <si>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</si>
  <si>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</si>
  <si>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</si>
  <si>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</si>
  <si>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</si>
  <si>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</si>
  <si>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</si>
  <si>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</si>
  <si>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</si>
  <si>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</si>
  <si>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</si>
  <si>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</si>
  <si>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</si>
  <si>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</si>
  <si>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</si>
  <si>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</si>
  <si>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</si>
  <si>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</si>
  <si>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</si>
  <si>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</si>
  <si>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</si>
  <si>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</si>
  <si>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</si>
  <si>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</si>
  <si>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</si>
  <si>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</si>
  <si>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</si>
  <si>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</si>
  <si>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</si>
  <si>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</si>
  <si>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</si>
  <si>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</si>
  <si>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</si>
  <si>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</si>
  <si>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</si>
  <si>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</si>
  <si>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</si>
  <si>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</si>
  <si>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</si>
  <si>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</si>
  <si>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</si>
  <si>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</si>
  <si>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</si>
  <si>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</si>
  <si>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</si>
  <si>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</si>
  <si>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</si>
  <si>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</si>
  <si>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</si>
  <si>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</si>
  <si>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</si>
  <si>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</si>
  <si>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</si>
  <si>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</si>
  <si>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</si>
  <si>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</si>
  <si>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</si>
  <si>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</si>
  <si>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</si>
  <si>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</si>
  <si>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</si>
  <si>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</si>
  <si>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</si>
  <si>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</si>
  <si>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</si>
  <si>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</si>
  <si>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</si>
  <si>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</si>
  <si>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</si>
  <si>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</si>
  <si>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</si>
  <si>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</si>
  <si>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</si>
  <si>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</si>
  <si>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</si>
  <si>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</si>
  <si>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</si>
  <si>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</si>
  <si>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</si>
  <si>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</si>
  <si>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</si>
  <si>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</si>
  <si>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</si>
  <si>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</si>
  <si>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</si>
  <si>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</si>
  <si>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</si>
  <si>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</si>
  <si>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</si>
  <si>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</si>
  <si>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</si>
  <si>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</si>
  <si>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</si>
  <si>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</si>
  <si>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</si>
  <si>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</si>
  <si>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</si>
  <si>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</si>
  <si>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</si>
  <si>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</si>
  <si>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</si>
  <si>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</si>
  <si>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Row Labels</t>
  </si>
  <si>
    <t>Grand Total</t>
  </si>
  <si>
    <t>Count of outcomes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</si>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</sst>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right"/>
    </xf>
    <xf numFmtId="10" fontId="0" fillId="0" borderId="0" xfId="0" applyNumberFormat="1"/>
  </cellXfs>
  <cellStyles count="1">
    <cellStyle name="Normal" xfId="0" builtinId="0"/>
  </cellStyles>
  <dxfs count="10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59996337778862885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6621132260267793E-2"/>
          <c:y val="0.11621662852784137"/>
          <c:w val="0.75461147552955221"/>
          <c:h val="0.81605410307693227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6D-4393-B2A5-84F577150BF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6D-4393-B2A5-84F577150BF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6D-4393-B2A5-84F577150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7431792"/>
        <c:axId val="1200978320"/>
      </c:lineChart>
      <c:catAx>
        <c:axId val="134743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978320"/>
        <c:crosses val="autoZero"/>
        <c:auto val="1"/>
        <c:lblAlgn val="ctr"/>
        <c:lblOffset val="100"/>
        <c:noMultiLvlLbl val="0"/>
      </c:catAx>
      <c:valAx>
        <c:axId val="12009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43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965559412600309E-2"/>
          <c:y val="7.3318513242511776E-2"/>
          <c:w val="0.93147649554558365"/>
          <c:h val="0.835604858316735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43-49DF-8E90-D6F1DFC8718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43-49DF-8E90-D6F1DFC8718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43-49DF-8E90-D6F1DFC87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6460559"/>
        <c:axId val="1796457231"/>
      </c:lineChart>
      <c:catAx>
        <c:axId val="1796460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457231"/>
        <c:crosses val="autoZero"/>
        <c:auto val="1"/>
        <c:lblAlgn val="ctr"/>
        <c:lblOffset val="100"/>
        <c:noMultiLvlLbl val="0"/>
      </c:catAx>
      <c:valAx>
        <c:axId val="179645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460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D9-43F3-BE10-F1EBA5CFF0D9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0E-4023-B6B9-DE82C4E7BFCC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0E-4023-B6B9-DE82C4E7BFCC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0E-4023-B6B9-DE82C4E7B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6205887"/>
        <c:axId val="896208383"/>
      </c:barChart>
      <c:catAx>
        <c:axId val="896205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208383"/>
        <c:crosses val="autoZero"/>
        <c:auto val="1"/>
        <c:lblAlgn val="ctr"/>
        <c:lblOffset val="100"/>
        <c:noMultiLvlLbl val="0"/>
      </c:catAx>
      <c:valAx>
        <c:axId val="89620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205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Outcomes'!$B$6:$B$47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10-4DE7-A18C-2B277EBD93C0}"/>
            </c:ext>
          </c:extLst>
        </c:ser>
        <c:ser>
          <c:idx val="1"/>
          <c:order val="1"/>
          <c:tx>
            <c:strRef>
              <c:f>'Subcategory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Outcomes'!$C$6:$C$47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10-4DE7-A18C-2B277EBD93C0}"/>
            </c:ext>
          </c:extLst>
        </c:ser>
        <c:ser>
          <c:idx val="2"/>
          <c:order val="2"/>
          <c:tx>
            <c:strRef>
              <c:f>'Subcategory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Outcomes'!$D$6:$D$47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10-4DE7-A18C-2B277EBD93C0}"/>
            </c:ext>
          </c:extLst>
        </c:ser>
        <c:ser>
          <c:idx val="3"/>
          <c:order val="3"/>
          <c:tx>
            <c:strRef>
              <c:f>'Subcategory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Outcomes'!$E$6:$E$47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10-4DE7-A18C-2B277EBD9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9047855"/>
        <c:axId val="1909061999"/>
      </c:barChart>
      <c:catAx>
        <c:axId val="1909047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061999"/>
        <c:crosses val="autoZero"/>
        <c:auto val="1"/>
        <c:lblAlgn val="ctr"/>
        <c:lblOffset val="100"/>
        <c:noMultiLvlLbl val="0"/>
      </c:catAx>
      <c:valAx>
        <c:axId val="190906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047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E6-4C91-ACD2-1C99956BCF5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E6-4C91-ACD2-1C99956BCF5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E6-4C91-ACD2-1C99956BCF5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E6-4C91-ACD2-1C99956BC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9079887"/>
        <c:axId val="1909074895"/>
      </c:lineChart>
      <c:catAx>
        <c:axId val="1909079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074895"/>
        <c:crosses val="autoZero"/>
        <c:auto val="1"/>
        <c:lblAlgn val="ctr"/>
        <c:lblOffset val="100"/>
        <c:noMultiLvlLbl val="0"/>
      </c:catAx>
      <c:valAx>
        <c:axId val="1909074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079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66675</xdr:colOff>
      <xdr:row>7</xdr:row>
      <xdr:rowOff>104775</xdr:rowOff>
    </xdr:from>
    <xdr:to>
      <xdr:col>17</xdr:col>
      <xdr:colOff>400050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EF2882-D5C5-DE82-2337-5363F2F085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8</xdr:row>
      <xdr:rowOff>76200</xdr:rowOff>
    </xdr:from>
    <xdr:to>
      <xdr:col>26</xdr:col>
      <xdr:colOff>285750</xdr:colOff>
      <xdr:row>42</xdr:row>
      <xdr:rowOff>23812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6DB2CA-586E-31FD-1664-973009F908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371475</xdr:colOff>
      <xdr:row>6</xdr:row>
      <xdr:rowOff>152401</xdr:rowOff>
    </xdr:from>
    <xdr:to>
      <xdr:col>20</xdr:col>
      <xdr:colOff>66675</xdr:colOff>
      <xdr:row>27</xdr:row>
      <xdr:rowOff>19051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9E15FB-F4BB-E2BB-AA7D-90D23C34E5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11</xdr:row>
      <xdr:rowOff>104774</xdr:rowOff>
    </xdr:from>
    <xdr:to>
      <xdr:col>17</xdr:col>
      <xdr:colOff>552450</xdr:colOff>
      <xdr:row>30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F86D1C-B6E1-24CA-8C06-9937A545DA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11</xdr:row>
      <xdr:rowOff>104775</xdr:rowOff>
    </xdr:from>
    <xdr:to>
      <xdr:col>15</xdr:col>
      <xdr:colOff>381000</xdr:colOff>
      <xdr:row>25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95A507-E8CA-5BDE-AA21-5F3F074752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Abernathy" refreshedDate="44853.694078703702" createdVersion="8" refreshedVersion="8" minRefreshableVersion="3" recordCount="4114" xr:uid="{4E8926AC-21BE-4DC8-9F31-2D55EEEB874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Abernathy" refreshedDate="44853.725300694445" createdVersion="8" refreshedVersion="8" minRefreshableVersion="3" recordCount="4114" xr:uid="{5F784563-EF74-4898-84F3-5C116FE4654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Abernathy" refreshedDate="44859.607128587966" createdVersion="8" refreshedVersion="8" minRefreshableVersion="3" recordCount="4114" xr:uid="{E49EDF05-7181-41BA-AF7E-88D1B477B11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49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991380-7362-402F-BDB5-98ED3AEFD092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numFmtId="49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5AC7B0-DEA8-41F4-8888-729D3820F2F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902588-79FA-475F-B422-16FE83D0AC36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D9F0D5-BF73-47F6-9ECC-F6761DEB166B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AA72-111C-44DE-87EA-605AEF8B3217}">
  <dimension ref="A1:E18"/>
  <sheetViews>
    <sheetView workbookViewId="0">
      <selection activeCell="AE11" sqref="AE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8360</v>
      </c>
    </row>
    <row r="4" spans="1:5" x14ac:dyDescent="0.25">
      <c r="A4" s="11" t="s">
        <v>8363</v>
      </c>
      <c r="B4" s="11" t="s">
        <v>8364</v>
      </c>
    </row>
    <row r="5" spans="1:5" x14ac:dyDescent="0.25">
      <c r="A5" s="11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4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25">
      <c r="A7" s="14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25">
      <c r="A8" s="14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25">
      <c r="A9" s="14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25">
      <c r="A10" s="14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25">
      <c r="A11" s="14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25">
      <c r="A12" s="14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25">
      <c r="A13" s="14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25">
      <c r="A14" s="14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25">
      <c r="A15" s="14" t="s">
        <v>8371</v>
      </c>
      <c r="B15">
        <v>65</v>
      </c>
      <c r="C15">
        <v>50</v>
      </c>
      <c r="E15">
        <v>115</v>
      </c>
    </row>
    <row r="16" spans="1:5" x14ac:dyDescent="0.25">
      <c r="A16" s="14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25">
      <c r="A17" s="14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25">
      <c r="A18" s="14" t="s">
        <v>8362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5D4D5-6824-477D-9F05-53F89DC22BAB}">
  <dimension ref="A1:U13"/>
  <sheetViews>
    <sheetView workbookViewId="0">
      <selection activeCell="D28" sqref="D28"/>
    </sheetView>
  </sheetViews>
  <sheetFormatPr defaultRowHeight="15" x14ac:dyDescent="0.25"/>
  <cols>
    <col min="1" max="1" width="13.7109375" bestFit="1" customWidth="1"/>
    <col min="2" max="2" width="18.140625" bestFit="1" customWidth="1"/>
    <col min="3" max="3" width="14.28515625" bestFit="1" customWidth="1"/>
    <col min="4" max="4" width="18.570312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21" x14ac:dyDescent="0.25">
      <c r="A1" s="1" t="s">
        <v>8380</v>
      </c>
      <c r="B1" s="2" t="s">
        <v>8381</v>
      </c>
      <c r="C1" s="2" t="s">
        <v>8382</v>
      </c>
      <c r="D1" s="5" t="s">
        <v>8383</v>
      </c>
      <c r="E1" s="7" t="s">
        <v>8384</v>
      </c>
      <c r="F1" s="1" t="s">
        <v>8385</v>
      </c>
      <c r="G1" s="1" t="s">
        <v>8386</v>
      </c>
      <c r="H1" s="1" t="s">
        <v>8387</v>
      </c>
      <c r="I1" s="1"/>
      <c r="J1" s="1"/>
      <c r="K1" s="1"/>
      <c r="L1" s="1"/>
      <c r="M1" s="1"/>
      <c r="N1" s="1"/>
      <c r="O1" s="1"/>
      <c r="P1" s="1"/>
      <c r="Q1" s="9"/>
      <c r="R1" s="1"/>
      <c r="S1" s="1"/>
      <c r="T1" s="1"/>
      <c r="U1" s="1"/>
    </row>
    <row r="2" spans="1:21" x14ac:dyDescent="0.25">
      <c r="A2" t="s">
        <v>8388</v>
      </c>
      <c r="B2">
        <f>COUNTIFS(Kickstarter!D:D, "&lt;1000", Kickstarter!F:F, "successful", Kickstarter!R:R, "plays")</f>
        <v>141</v>
      </c>
      <c r="C2">
        <f>COUNTIFS(Kickstarter!D:D, "&lt;1000", Kickstarter!F:F, "failed", Kickstarter!R:R, "plays")</f>
        <v>45</v>
      </c>
      <c r="D2">
        <f>COUNTIFS(Kickstarter!D:D, "&lt;1000", Kickstarter!F:F, "cancelled", Kickstarter!R:R, "plays")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21" x14ac:dyDescent="0.25">
      <c r="A3" t="s">
        <v>8389</v>
      </c>
      <c r="B3">
        <f>COUNTIFS(Kickstarter!D:D, "&gt;999", Kickstarter!D:D, "&lt;5000", Kickstarter!F:F, "successful", Kickstarter!R:R, "plays")</f>
        <v>388</v>
      </c>
      <c r="C3">
        <f>COUNTIFS(Kickstarter!D:D, "&gt;999", Kickstarter!D:D, "&lt;5000", Kickstarter!F:F, "failed", Kickstarter!R:R, "plays")</f>
        <v>146</v>
      </c>
      <c r="D3">
        <f>COUNTIFS(Kickstarter!D:D, "&gt;999", Kickstarter!D:D, "&lt;5000", Kickstarter!F:F, "cancelled", Kickstarter!R:R, "plays")</f>
        <v>0</v>
      </c>
      <c r="E3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</row>
    <row r="4" spans="1:21" x14ac:dyDescent="0.25">
      <c r="A4" t="s">
        <v>8390</v>
      </c>
      <c r="B4">
        <f>COUNTIFS(Kickstarter!D:D, "&gt;4999", Kickstarter!D:D, "&lt;10000", Kickstarter!F:F, "successful", Kickstarter!R:R, "plays")</f>
        <v>93</v>
      </c>
      <c r="C4">
        <f>COUNTIFS(Kickstarter!D:D, "&gt;4999", Kickstarter!D:D, "&lt;10000", Kickstarter!F:F, "failed", Kickstarter!R:R, "plays")</f>
        <v>76</v>
      </c>
      <c r="D4">
        <f>COUNTIFS(Kickstarter!D:D, "&gt;4999", Kickstarter!D:D, "&lt;10000", Kickstarter!F:F, "cancelled", Kickstarter!R:R, "plays")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21" x14ac:dyDescent="0.25">
      <c r="A5" t="s">
        <v>8391</v>
      </c>
      <c r="B5">
        <f>COUNTIFS(Kickstarter!D:D, "&gt;9999", Kickstarter!D:D, "&lt;15000", Kickstarter!F:F, "successful", Kickstarter!R:R, "plays")</f>
        <v>39</v>
      </c>
      <c r="C5">
        <f>COUNTIFS(Kickstarter!D:D, "&gt;9999", Kickstarter!D:D, "&lt;15000", Kickstarter!F:F, "failed", Kickstarter!R:R, "plays")</f>
        <v>33</v>
      </c>
      <c r="D5">
        <f>COUNTIFS(Kickstarter!D:D, "&gt;9999", Kickstarter!D:D, "&lt;15000", Kickstarter!F:F, "cancelled", Kickstarter!R:R, 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21" x14ac:dyDescent="0.25">
      <c r="A6" t="s">
        <v>8392</v>
      </c>
      <c r="B6">
        <f>COUNTIFS(Kickstarter!D:D, "&gt;14999", Kickstarter!D:D, "&lt;20000", Kickstarter!F:F, "successful", Kickstarter!R:R, "plays")</f>
        <v>12</v>
      </c>
      <c r="C6">
        <f>COUNTIFS(Kickstarter!D:D, "&gt;14999", Kickstarter!D:D, "&lt;20000", Kickstarter!F:F, "failed", Kickstarter!R:R, "plays")</f>
        <v>12</v>
      </c>
      <c r="D6">
        <f>COUNTIFS(Kickstarter!D:D, "&gt;14999", Kickstarter!D:D, "&lt;20000", Kickstarter!F:F, "cancelled", Kickstarter!R:R, 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21" x14ac:dyDescent="0.25">
      <c r="A7" t="s">
        <v>8393</v>
      </c>
      <c r="B7">
        <f>COUNTIFS(Kickstarter!D:D, "&gt;19999", Kickstarter!D:D, "&lt;25000", Kickstarter!F:F, "successful", Kickstarter!R:R, "plays")</f>
        <v>9</v>
      </c>
      <c r="C7">
        <f>COUNTIFS(Kickstarter!D:D, "&gt;19999", Kickstarter!D:D, "&lt;25000", Kickstarter!F:F, "failed", Kickstarter!R:R, "plays")</f>
        <v>11</v>
      </c>
      <c r="D7">
        <f>COUNTIFS(Kickstarter!D:D, "&gt;19999", Kickstarter!D:D, "&lt;25000", Kickstarter!F:F, "cancelled", Kickstarter!R:R, 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21" x14ac:dyDescent="0.25">
      <c r="A8" t="s">
        <v>8394</v>
      </c>
      <c r="B8">
        <f>COUNTIFS(Kickstarter!D:D, "&gt;24999", Kickstarter!D:D, "&lt;30000", Kickstarter!F:F, "successful", Kickstarter!R:R, "plays")</f>
        <v>1</v>
      </c>
      <c r="C8">
        <f>COUNTIFS(Kickstarter!D:D, "&gt;24999", Kickstarter!D:D, "&lt;30000", Kickstarter!F:F, "failed", Kickstarter!R:R, "plays")</f>
        <v>4</v>
      </c>
      <c r="D8">
        <f>COUNTIFS(Kickstarter!D:D, "&gt;24999", Kickstarter!D:D, "&lt;30000", Kickstarter!F:F, "cancelled", Kickstarter!R:R, 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21" x14ac:dyDescent="0.25">
      <c r="A9" t="s">
        <v>8395</v>
      </c>
      <c r="B9">
        <f>COUNTIFS(Kickstarter!D:D, "&gt;29999", Kickstarter!D:D, "&lt;35000", Kickstarter!F:F, "successful", Kickstarter!R:R, "plays")</f>
        <v>3</v>
      </c>
      <c r="C9">
        <f>COUNTIFS(Kickstarter!D:D, "&gt;29999", Kickstarter!D:D, "&lt;35000", Kickstarter!F:F, "failed", Kickstarter!R:R, "plays")</f>
        <v>8</v>
      </c>
      <c r="D9">
        <f>COUNTIFS(Kickstarter!D:D, "&gt;29999", Kickstarter!D:D, "&lt;35000", Kickstarter!F:F, "cancelled", Kickstarter!R:R, 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21" x14ac:dyDescent="0.25">
      <c r="A10" t="s">
        <v>8396</v>
      </c>
      <c r="B10">
        <f>COUNTIFS(Kickstarter!D:D, "&gt;34999", Kickstarter!D:D, "&lt;40000", Kickstarter!F:F, "successful", Kickstarter!R:R, "plays")</f>
        <v>4</v>
      </c>
      <c r="C10">
        <f>COUNTIFS(Kickstarter!D:D, "&gt;34999", Kickstarter!D:D, "&lt;40000", Kickstarter!F:F, "failed", Kickstarter!R:R, "plays")</f>
        <v>2</v>
      </c>
      <c r="D10">
        <f>COUNTIFS(Kickstarter!D:D, "&gt;34999", Kickstarter!D:D, "&lt;40000", Kickstarter!F:F, "cancelled", Kickstarter!R:R, "plays")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21" x14ac:dyDescent="0.25">
      <c r="A11" t="s">
        <v>8397</v>
      </c>
      <c r="B11">
        <f>COUNTIFS(Kickstarter!D:D, "&gt;39999", Kickstarter!D:D, "&lt;45000", Kickstarter!F:F, "successful", Kickstarter!R:R, "plays")</f>
        <v>2</v>
      </c>
      <c r="C11">
        <f>COUNTIFS(Kickstarter!D:D, "&gt;39999", Kickstarter!D:D, "&lt;45000", Kickstarter!F:F, "failed", Kickstarter!R:R, "plays")</f>
        <v>1</v>
      </c>
      <c r="D11">
        <f>COUNTIFS(Kickstarter!D:D, "&gt;39999", Kickstarter!D:D, "&lt;45000", Kickstarter!F:F, "cancelled", Kickstarter!R:R, "plays")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21" x14ac:dyDescent="0.25">
      <c r="A12" t="s">
        <v>8398</v>
      </c>
      <c r="B12">
        <f>COUNTIFS(Kickstarter!D:D, "&gt;44999", Kickstarter!D:D, "&lt;50000", Kickstarter!F:F, "successful", Kickstarter!R:R, "plays")</f>
        <v>0</v>
      </c>
      <c r="C12">
        <f>COUNTIFS(Kickstarter!D:D, "&gt;44999", Kickstarter!D:D, "&lt;50000", Kickstarter!F:F, "failed", Kickstarter!R:R, "plays")</f>
        <v>1</v>
      </c>
      <c r="D12">
        <f>COUNTIFS(Kickstarter!D:D, "&gt;44999", Kickstarter!D:D, "&lt;50000", Kickstarter!F:F, "cancelled", Kickstarter!R:R, "plays")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21" x14ac:dyDescent="0.25">
      <c r="A13" t="s">
        <v>8399</v>
      </c>
      <c r="B13">
        <f>COUNTIFS(Kickstarter!D:D, "&gt;49999", Kickstarter!F:F, "successful", Kickstarter!R:R, "plays")</f>
        <v>2</v>
      </c>
      <c r="C13">
        <f>COUNTIFS(Kickstarter!D:D, "&gt;50000", Kickstarter!F:F, "failed", Kickstarter!R:R, "plays")</f>
        <v>10</v>
      </c>
      <c r="D13">
        <f>COUNTIFS(Kickstarter!D:D, "&gt;50000", Kickstarter!F:F, "cancelled", Kickstarter!R:R, "plays")</f>
        <v>0</v>
      </c>
      <c r="E13">
        <f t="shared" si="0"/>
        <v>12</v>
      </c>
      <c r="F13" s="16">
        <f t="shared" si="1"/>
        <v>0.16666666666666666</v>
      </c>
      <c r="G13" s="16">
        <f t="shared" si="2"/>
        <v>0.83333333333333337</v>
      </c>
      <c r="H13" s="16">
        <f t="shared" si="3"/>
        <v>0</v>
      </c>
    </row>
  </sheetData>
  <conditionalFormatting sqref="F1">
    <cfRule type="cellIs" dxfId="4" priority="1" operator="equal">
      <formula>"canceled"</formula>
    </cfRule>
    <cfRule type="cellIs" dxfId="3" priority="2" operator="equal">
      <formula>"failed"</formula>
    </cfRule>
    <cfRule type="cellIs" dxfId="2" priority="3" operator="equal">
      <formula>"successful"</formula>
    </cfRule>
    <cfRule type="cellIs" dxfId="1" priority="4" operator="equal">
      <formula>"sucessful"</formula>
    </cfRule>
    <cfRule type="cellIs" dxfId="0" priority="5" operator="equal">
      <formula>"live"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selection activeCell="M1" sqref="M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22.140625" bestFit="1" customWidth="1"/>
    <col min="17" max="17" width="41.140625" customWidth="1"/>
    <col min="18" max="18" width="16.85546875" bestFit="1" customWidth="1"/>
    <col min="19" max="19" width="23.5703125" bestFit="1" customWidth="1"/>
    <col min="20" max="21" width="23.5703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 2), 0)</f>
        <v>63.92</v>
      </c>
      <c r="Q2" s="10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 s="15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 2), 0)</f>
        <v>185.48</v>
      </c>
      <c r="Q3" s="10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 s="15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 s="15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 s="1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 s="15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 s="15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 s="15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 s="15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 s="15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 s="15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 s="15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 s="15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 s="15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 s="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 s="15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 s="15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 s="15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 s="15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 s="15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 s="15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 s="15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 s="15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 s="15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 s="1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 s="15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 s="15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 s="15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 s="15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 s="15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 s="15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 s="15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 s="15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 s="15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 s="1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 s="15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 s="15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 s="15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 s="15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 s="15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 s="15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 s="15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 s="15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 s="15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 s="1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 s="15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 s="15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 s="15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 s="15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 s="15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 s="15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 s="15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 s="15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 s="15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 s="1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 s="15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 s="15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 s="15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 s="15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 s="15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 s="15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 s="15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 s="15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 s="15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 s="1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 s="15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 2), 0)</f>
        <v>132.05000000000001</v>
      </c>
      <c r="Q67" s="10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 s="15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 s="15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 s="15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 s="15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 s="15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 s="15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 s="15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 s="15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 s="1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 s="15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 s="15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 s="15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 s="15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 s="15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 s="15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 s="15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 s="15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 s="15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 s="1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 s="15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 s="15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 s="15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 s="15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 s="15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 s="15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 s="15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 s="15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 s="15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 s="1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 s="15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 s="15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 s="15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 s="15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 s="15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 s="15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 s="15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 s="15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 s="15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 s="1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 s="15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 s="15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 s="15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 s="15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 s="15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 s="15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 s="15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 s="15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 s="15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 s="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 s="15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 s="15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 s="15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 s="15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 s="15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 s="15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 s="15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 s="15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 s="15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 s="1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 s="15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 s="15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 s="15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 s="15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 s="15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 2), 0)</f>
        <v>0</v>
      </c>
      <c r="Q131" s="10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 s="15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 s="15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 s="15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 s="15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 s="1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 s="15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 s="15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 s="15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 s="15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 s="15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 s="15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 s="15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 s="15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 s="15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 s="1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 s="15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 s="15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 s="15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 s="15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 s="15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 s="15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 s="15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 s="15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 s="15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 s="1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 s="15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 s="15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 s="15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 s="15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 s="15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 s="15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 s="15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 s="15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 s="15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 s="1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 s="15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 s="15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 s="15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 s="15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 s="15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 s="15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 s="15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 s="15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 s="15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 s="1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 s="15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 s="15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 s="15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 s="15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 s="15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 s="15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 s="15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 s="15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 s="15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 s="1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 s="15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 s="15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 s="15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 s="15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 s="15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 s="15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 s="15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 s="15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 s="15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 2), 0)</f>
        <v>0</v>
      </c>
      <c r="Q195" s="10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 s="1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 s="15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 s="15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 s="15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 s="15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 s="15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 s="15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 s="15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 s="15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 s="15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 s="1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 s="15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 s="15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 s="15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 s="15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 s="15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 s="15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 s="15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 s="15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 s="15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 s="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 s="15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 s="15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 s="15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 s="15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 s="15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 s="15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 s="15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 s="15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 s="15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 s="1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 s="15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 s="15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 s="15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 s="15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 s="15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 s="15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 s="15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 s="15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 s="15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 s="1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 s="15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 s="15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 s="15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 s="15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 s="15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 s="15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 s="15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 s="15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 s="15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 s="1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 s="15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 s="15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 s="15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 s="15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 s="15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 s="15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 s="15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 s="15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 s="15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 s="1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 s="15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 s="15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 s="15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 2), 0)</f>
        <v>66.7</v>
      </c>
      <c r="Q259" s="10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 s="15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 s="15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 s="15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 s="15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 s="15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 s="15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 s="1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 s="15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 s="15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 s="15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 s="15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 s="15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 s="15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 s="15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 s="15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 s="15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 s="1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 s="15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 s="15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 s="15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 s="15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 s="15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 s="15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 s="15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 s="15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 s="15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 s="1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 s="15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 s="15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 s="15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 s="15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 s="15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 s="15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 s="15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 s="15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 s="15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 s="1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 s="15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 s="15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 s="15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 s="15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 s="15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 s="15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 s="15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 s="15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 s="15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 s="1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 s="15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 s="15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 s="15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 s="15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 s="15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 s="15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 s="15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 s="15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 s="15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 s="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 s="15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 s="15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 s="15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 s="15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 s="15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 s="15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 s="15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 2), 0)</f>
        <v>106.62</v>
      </c>
      <c r="Q323" s="10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 s="15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 s="15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 s="1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 s="15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 s="15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 s="15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 s="15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 s="15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 s="15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 s="15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 s="15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 s="15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 s="1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 s="15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 s="15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 s="15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 s="15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 s="15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 s="15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 s="15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 s="15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 s="15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 s="1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 s="15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 s="15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 s="15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 s="15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 s="15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 s="15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 s="15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 s="15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 s="15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 s="1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 s="15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 s="15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 s="15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 s="15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 s="15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 s="15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 s="15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 s="15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 s="15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 s="1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 s="15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 s="15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 s="15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 s="15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 s="15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 s="15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 s="15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 s="15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 s="15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 s="1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 s="15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 s="15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 s="15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 s="15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 s="15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 s="15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 s="15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 s="15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 s="15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 s="1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 s="15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 2), 0)</f>
        <v>111.8</v>
      </c>
      <c r="Q387" s="10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 s="15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 s="15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 s="15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 s="15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 s="15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 s="15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 s="15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 s="15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 s="1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 s="15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 s="15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 s="15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 s="15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 s="15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 s="15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 s="15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 s="15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 s="15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 s="1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 s="15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 s="15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 s="15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 s="15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 s="15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 s="15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 s="15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 s="15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 s="15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 s="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 s="15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 s="15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 s="15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 s="15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 s="15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 s="15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 s="15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 s="15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 s="15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 s="1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 s="15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 s="15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 s="15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 s="15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 s="15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 s="15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 s="15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 s="15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 s="15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 s="1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 s="15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 s="15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 s="15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 s="15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 s="15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 s="15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 s="15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 s="15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 s="15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 s="1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 s="15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 s="15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 s="15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 s="15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 s="15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 2), 0)</f>
        <v>9</v>
      </c>
      <c r="Q451" s="10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 s="15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 s="15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 s="15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 s="15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 s="1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 s="15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 s="15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 s="15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 s="15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 s="15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 s="15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 s="15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 s="15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 s="15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 s="1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 s="15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 s="15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 s="15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 s="15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 s="15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 s="15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 s="15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 s="15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 s="15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 s="1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 s="15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 s="15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 s="15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 s="15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 s="15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 s="15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 s="15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 s="15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 s="15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 s="1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 s="15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 s="15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 s="15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 s="15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 s="15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 s="15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 s="15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 s="15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 s="15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 s="1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 s="15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 s="15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 s="15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 s="15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 s="15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 s="15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 s="15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 s="15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 s="15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 s="1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 s="15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 s="15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 s="15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 s="15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 s="15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 s="15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 s="15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 s="15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 s="15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 2), 0)</f>
        <v>102.38</v>
      </c>
      <c r="Q515" s="10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 s="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 s="15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 s="15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 s="15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 s="15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 s="15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 s="15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 s="15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 s="15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 s="15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 s="1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 s="15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 s="15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 s="15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 s="15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 s="15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 s="15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 s="15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 s="15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 s="15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 s="1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 s="15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 s="15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 s="15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 s="15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 s="15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 s="15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 s="15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 s="15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 s="15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 s="1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 s="15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 s="15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 s="15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 s="15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 s="15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 s="15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 s="15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 s="15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 s="15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 s="1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 s="15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 s="15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 s="15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 s="15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 s="15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 s="15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 s="15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 s="15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 s="15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 s="1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 s="15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 s="15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 s="15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 s="15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 s="15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 s="15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 s="15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 s="15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 s="15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 s="1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 s="15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 s="15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 s="15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 2), 0)</f>
        <v>10</v>
      </c>
      <c r="Q579" s="10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 s="15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 s="15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 s="15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 s="15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 s="15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 s="15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 s="1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 s="15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 s="15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 s="15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 s="15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 s="15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 s="15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 s="15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 s="15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 s="15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 s="1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 s="15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 s="15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 s="15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 s="15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 s="15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 s="15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 s="15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 s="15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 s="15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 s="1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 s="15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 s="15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 s="15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 s="15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 s="15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 s="15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 s="15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 s="15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 s="15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 s="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 s="15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 s="15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 s="15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 s="15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 s="15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 s="15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 s="15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 s="15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 s="15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 s="1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 s="15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 s="15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 s="15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 s="15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 s="15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 s="15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 s="15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 s="15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 s="15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 s="1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 s="15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 s="15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 s="15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 s="15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 s="15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 s="15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 s="15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 2), 0)</f>
        <v>151.32</v>
      </c>
      <c r="Q643" s="10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 s="15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 s="15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 s="1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 s="15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 s="15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 s="15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 s="15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 s="15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 s="15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 s="15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 s="15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 s="15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 s="1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 s="15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 s="15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 s="15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 s="15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 s="15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 s="15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 s="15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 s="15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 s="15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 s="1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 s="15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 s="15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 s="15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 s="15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 s="15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 s="15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 s="15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 s="15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 s="15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 s="1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 s="15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 s="15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 s="15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 s="15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 s="15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 s="15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 s="15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 s="15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 s="15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 s="1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 s="15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 s="15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 s="15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 s="15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 s="15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 s="15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 s="15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 s="15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 s="15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 s="1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 s="15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 s="15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 s="15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 s="15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 s="15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 s="15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 s="15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 s="15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 s="15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 s="1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 s="15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 2), 0)</f>
        <v>195.4</v>
      </c>
      <c r="Q707" s="10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 s="15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 s="15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 s="15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 s="15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 s="15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 s="15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 s="15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 s="15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 s="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 s="15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 s="15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 s="15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 s="15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 s="15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 s="15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 s="15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 s="15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 s="15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 s="1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 s="15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 s="15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 s="15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 s="15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 s="15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 s="15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 s="15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 s="15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 s="15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 s="1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 s="15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 s="15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 s="15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 s="15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 s="15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 s="15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 s="15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 s="15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 s="15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 s="1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 s="15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 s="15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 s="15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 s="15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 s="15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 s="15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 s="15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 s="15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 s="15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 s="1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 s="15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 s="15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 s="15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 s="15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 s="15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 s="15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 s="15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 s="15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 s="15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 s="1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 s="15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 s="15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 s="15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 s="15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 s="15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 2), 0)</f>
        <v>31.85</v>
      </c>
      <c r="Q771" s="10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 s="15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 s="15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 s="15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 s="15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 s="1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 s="15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 s="15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 s="15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 s="15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 s="15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 s="15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 s="15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 s="15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 s="15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 s="1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 s="15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 s="15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 s="15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 s="15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 s="15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 s="15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 s="15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 s="15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 s="15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 s="1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 s="15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 s="15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 s="15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 s="15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 s="15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 s="15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 s="15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 s="15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 s="15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 s="1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 s="15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 s="15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 s="15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 s="15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 s="15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 s="15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 s="15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 s="15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 s="15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 s="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 s="15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 s="15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 s="15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 s="15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 s="15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 s="15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 s="15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 s="15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 s="15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 s="1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 s="15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 s="15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 s="15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 s="15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 s="15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 s="15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 s="15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 s="15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 s="15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 2), 0)</f>
        <v>148.78</v>
      </c>
      <c r="Q835" s="10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 s="1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 s="15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 s="15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 s="15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 s="15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 s="15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 s="15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 s="15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 s="15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 s="15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 s="1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 s="15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 s="15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 s="15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 s="15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 s="15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 s="15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 s="15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 s="15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 s="15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 s="1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 s="15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 s="15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 s="15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 s="15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 s="15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 s="15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 s="15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 s="15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 s="15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 s="1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 s="15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 s="15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 s="15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 s="15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 s="15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 s="15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 s="15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 s="15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 s="15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 s="1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 s="15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 s="15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 s="15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 s="15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 s="15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 s="15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 s="15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 s="15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 s="15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 s="1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 s="15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 s="15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 s="15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 s="15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 s="15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 s="15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 s="15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 s="15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 s="15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 s="1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 s="15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 s="15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 s="15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 2), 0)</f>
        <v>0</v>
      </c>
      <c r="Q899" s="10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 s="15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 s="15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 s="15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 s="15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 s="15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 s="15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 s="1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 s="15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 s="15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 s="15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 s="15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 s="15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 s="15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 s="15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 s="15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 s="15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 s="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 s="15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 s="15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 s="15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 s="15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 s="15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 s="15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 s="15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 s="15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 s="15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 s="1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 s="15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 s="15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 s="15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 s="15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 s="15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 s="15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 s="15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 s="15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 s="15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 s="1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 s="15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 s="15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 s="15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 s="15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 s="15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 s="15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 s="15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 s="15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 s="15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 s="1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 s="15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 s="15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 s="15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 s="15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 s="15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 s="15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 s="15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 s="15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 s="15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 s="1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 s="15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 s="15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 s="15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 s="15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 s="15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 s="15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 s="15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 2), 0)</f>
        <v>364.35</v>
      </c>
      <c r="Q963" s="10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 s="15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 s="15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 s="1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 s="15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 s="15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 s="15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 s="15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 s="15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 s="15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 s="15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 s="15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 s="15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 s="1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 s="15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 s="15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 s="15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 s="15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 s="15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 s="15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 s="15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 s="15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 s="15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 s="1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 s="15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 s="15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 s="15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 s="15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 s="15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 s="15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 s="15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 s="15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 s="15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 s="1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 s="15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 s="15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 s="15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 s="15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 s="15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 s="15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 s="15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 s="15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 s="15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 s="1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 s="15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 s="15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 s="15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 s="15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 s="15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 s="15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 s="15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 s="15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 s="15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 s="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 s="15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 s="15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 s="15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 s="15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 s="15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 s="15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 s="15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 s="15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 s="15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 s="1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 s="15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 2), 0)</f>
        <v>71.849999999999994</v>
      </c>
      <c r="Q1027" s="10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 s="15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 s="15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 s="15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 s="15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 s="15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 s="15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 s="15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 s="15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 s="1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 s="15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 s="15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 s="15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 s="15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 s="15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 s="15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 s="15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 s="15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 s="15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 s="1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 s="15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 s="15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 s="15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 s="15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 s="15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 s="15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 s="15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 s="15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 s="15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 s="1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 s="15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 s="15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 s="15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 s="15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 s="15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 s="15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 s="15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 s="15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 s="15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 s="1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 s="15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 s="15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 s="15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 s="15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 s="15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 s="15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 s="15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 s="15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 s="15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 s="1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 s="15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 s="15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 s="15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 s="15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 s="15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 s="15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 s="15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 s="15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 s="15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 s="1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 s="15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 s="15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 s="15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 s="15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 s="15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 2), 0)</f>
        <v>23.96</v>
      </c>
      <c r="Q1091" s="10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 s="15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 s="15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 s="15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 s="15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 s="1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 s="15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 s="15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 s="15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 s="15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 s="15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 s="15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 s="15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 s="15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 s="15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 s="1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 s="15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 s="15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 s="15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 s="15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 s="15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 s="15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 s="15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 s="15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 s="15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 s="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 s="15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 s="15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 s="15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 s="15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 s="15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 s="15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 s="15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 s="15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 s="15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 s="1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 s="15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 s="15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 s="15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 s="15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 s="15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 s="15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 s="15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 s="15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 s="15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 s="1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 s="15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 s="15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 s="15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 s="15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 s="15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 s="15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 s="15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 s="15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 s="15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 s="1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 s="15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 s="15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 s="15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 s="15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 s="15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 s="15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 s="15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 s="15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 s="15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 2), 0)</f>
        <v>50</v>
      </c>
      <c r="Q1155" s="10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 s="1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 s="15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 s="15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 s="15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 s="15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 s="15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 s="15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 s="15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 s="15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 s="15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 s="1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 s="15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 s="15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 s="15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 s="15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 s="15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 s="15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 s="15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 s="15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 s="15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 s="1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 s="15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 s="15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 s="15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 s="15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 s="15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 s="15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 s="15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 s="15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 s="15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 s="1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 s="15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 s="15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 s="15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 s="15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 s="15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 s="15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 s="15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 s="15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 s="15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 s="1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 s="15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 s="15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 s="15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 s="15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 s="15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 s="15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 s="15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 s="15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 s="15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 s="1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 s="15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 s="15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 s="15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 s="15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 s="15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 s="15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 s="15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 s="15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 s="15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 s="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 s="15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 s="15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 s="15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 2), 0)</f>
        <v>148.57</v>
      </c>
      <c r="Q1219" s="10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 s="15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 s="15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 s="15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 s="15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 s="15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 s="15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 s="1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 s="15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 s="15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 s="15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 s="15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 s="15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 s="15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 s="15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 s="15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 s="15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 s="1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 s="15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 s="15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 s="15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 s="15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 s="15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 s="15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 s="15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 s="15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 s="15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 s="1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 s="15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 s="15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 s="15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 s="15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 s="15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 s="15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 s="15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 s="15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 s="15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 s="1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 s="15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 s="15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 s="15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 s="15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 s="15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 s="15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 s="15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 s="15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 s="15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 s="1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 s="15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 s="15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 s="15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 s="15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 s="15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 s="15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 s="15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 s="15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 s="15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 s="1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 s="15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 s="15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 s="15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 s="15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 s="15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 s="15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 s="15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 2), 0)</f>
        <v>104.73</v>
      </c>
      <c r="Q1283" s="10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 s="15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 s="15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 s="1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 s="15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 s="15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 s="15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 s="15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 s="15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 s="15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 s="15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 s="15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 s="15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 s="1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 s="15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 s="15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 s="15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 s="15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 s="15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 s="15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 s="15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 s="15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 s="15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 s="1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 s="15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 s="15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 s="15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 s="15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 s="15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 s="15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 s="15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 s="15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 s="15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 s="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 s="15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 s="15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 s="15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 s="15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 s="15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 s="15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 s="15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 s="15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 s="15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 s="1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 s="15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 s="15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 s="15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 s="15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 s="15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 s="15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 s="15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 s="15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 s="15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 s="1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 s="15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 s="15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 s="15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 s="15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 s="15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 s="15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 s="15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 s="15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 s="15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 s="1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 s="15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 2), 0)</f>
        <v>53.57</v>
      </c>
      <c r="Q1347" s="10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 s="15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 s="15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 s="15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 s="15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 s="15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 s="15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 s="15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 s="15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 s="1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 s="15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 s="15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 s="15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 s="15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 s="15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 s="15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 s="15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 s="15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 s="15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 s="1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 s="15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 s="15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 s="15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 s="15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 s="15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 s="15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 s="15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 s="15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 s="15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 s="1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 s="15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 s="15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 s="15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 s="15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 s="15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 s="15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 s="15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 s="15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 s="15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 s="1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 s="15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 s="15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 s="15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 s="15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 s="15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 s="15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 s="15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 s="15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 s="15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 s="1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 s="15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 s="15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 s="15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 s="15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 s="15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 s="15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 s="15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 s="15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 s="15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 s="1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 s="15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 s="15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 s="15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 s="15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 s="15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 2), 0)</f>
        <v>0</v>
      </c>
      <c r="Q1411" s="10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 s="15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 s="15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 s="15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 s="15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 s="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 s="15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 s="15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 s="15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 s="15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 s="15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 s="15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 s="15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 s="15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 s="15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 s="1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 s="15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 s="15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 s="15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 s="15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 s="15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 s="15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 s="15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 s="15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 s="15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 s="1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 s="15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 s="15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 s="15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 s="15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 s="15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 s="15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 s="15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 s="15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 s="15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 s="1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 s="15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 s="15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 s="15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 s="15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 s="15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 s="15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 s="15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 s="15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 s="15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 s="1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 s="15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 s="15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 s="15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 s="15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 s="15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 s="15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 s="15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 s="15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 s="15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 s="1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 s="15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 s="15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 s="15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 s="15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 s="15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 s="15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 s="15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 s="15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 s="15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 2), 0)</f>
        <v>38.46</v>
      </c>
      <c r="Q1475" s="10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 s="1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 s="15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 s="15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 s="15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 s="15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 s="15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 s="15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 s="15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 s="15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 s="15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 s="1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 s="15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 s="15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 s="15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 s="15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 s="15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 s="15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 s="15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 s="15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 s="15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 s="1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 s="15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 s="15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 s="15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 s="15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 s="15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 s="15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 s="15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 s="15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 s="15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 s="1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 s="15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 s="15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 s="15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 s="15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 s="15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 s="15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 s="15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 s="15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 s="15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 s="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 s="15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 s="15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 s="15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 s="15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 s="15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 s="15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 s="15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 s="15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 s="15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 s="1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 s="15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 s="15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 s="15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 s="15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 s="15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 s="15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 s="15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 s="15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 s="15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 s="1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 s="15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 s="15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 s="15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 2), 0)</f>
        <v>96.38</v>
      </c>
      <c r="Q1539" s="10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 s="15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 s="15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 s="15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 s="15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 s="15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 s="15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 s="1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 s="15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 s="15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 s="15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 s="15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 s="15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 s="15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 s="15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 s="15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 s="15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 s="1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 s="15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 s="15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 s="15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 s="15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 s="15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 s="15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 s="15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 s="15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 s="15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 s="1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 s="15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 s="15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 s="15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 s="15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 s="15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 s="15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 s="15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 s="15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 s="15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 s="1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 s="15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 s="15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 s="15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 s="15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 s="15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 s="15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 s="15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 s="15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 s="15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 s="1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 s="15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 s="15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 s="15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 s="15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 s="15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 s="15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 s="15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 s="15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 s="15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 s="1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 s="15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 s="15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 s="15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 s="15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 s="15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 s="15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 s="15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 2), 0)</f>
        <v>48.33</v>
      </c>
      <c r="Q1603" s="10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 s="15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 s="15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 s="1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 s="15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 s="15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 s="15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 s="15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 s="15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 s="15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 s="15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 s="15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 s="15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 s="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 s="15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 s="15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 s="15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 s="15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 s="15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 s="15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 s="15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 s="15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 s="15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 s="1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 s="15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 s="15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 s="15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 s="15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 s="15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 s="15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 s="15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 s="15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 s="15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 s="1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 s="15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 s="15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 s="15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 s="15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 s="15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 s="15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 s="15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 s="15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 s="15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 s="1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 s="15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 s="15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 s="15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 s="15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 s="15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 s="15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 s="15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 s="15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 s="15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 s="1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 s="15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 s="15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 s="15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 s="15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 s="15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 s="15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 s="15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 s="15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 s="15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 s="1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 s="15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 2), 0)</f>
        <v>44.96</v>
      </c>
      <c r="Q1667" s="10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 s="15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 s="15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 s="15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 s="15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 s="15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 s="15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 s="15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 s="15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 s="1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 s="15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 s="15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 s="15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 s="15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 s="15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 s="15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 s="15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 s="15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 s="15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 s="1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 s="15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 s="15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 s="15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 s="15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 s="15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 s="15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 s="15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 s="15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 s="15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 s="1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 s="15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 s="15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 s="15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 s="15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 s="15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 s="15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 s="15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 s="15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 s="15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 s="1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 s="15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 s="15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 s="15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 s="15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 s="15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 s="15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 s="15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 s="15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 s="15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 s="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 s="15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 s="15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 s="15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 s="15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 s="15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 s="15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 s="15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 s="15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 s="15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 s="1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 s="15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 s="15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 s="15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 s="15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 s="15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 2), 0)</f>
        <v>0</v>
      </c>
      <c r="Q1731" s="10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 s="15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 s="15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 s="15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 s="15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 s="1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 s="15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 s="15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 s="15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 s="15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 s="15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 s="15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 s="15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 s="15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 s="15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 s="1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 s="15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 s="15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 s="15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 s="15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 s="15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 s="15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 s="15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 s="15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 s="15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 s="1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 s="15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 s="15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 s="15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 s="15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 s="15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 s="15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 s="15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 s="15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 s="15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 s="1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 s="15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 s="15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 s="15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 s="15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 s="15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 s="15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 s="15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 s="15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 s="15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 s="1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 s="15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 s="15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 s="15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 s="15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 s="15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 s="15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 s="15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 s="15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 s="15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 s="1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 s="15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 s="15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 s="15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 s="15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 s="15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 s="15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 s="15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 s="15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 s="15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 2), 0)</f>
        <v>20</v>
      </c>
      <c r="Q1795" s="10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 s="1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 s="15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 s="15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 s="15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 s="15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 s="15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 s="15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 s="15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 s="15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 s="15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 s="1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 s="15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 s="15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 s="15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 s="15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 s="15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 s="15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 s="15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 s="15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 s="15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 s="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 s="15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 s="15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 s="15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 s="15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 s="15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 s="15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 s="15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 s="15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 s="15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 s="1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 s="15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 s="15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 s="15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 s="15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 s="15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 s="15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 s="15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 s="15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 s="15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 s="1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 s="15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 s="15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 s="15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 s="15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 s="15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 s="15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 s="15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 s="15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 s="15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 s="1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 s="15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 s="15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 s="15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 s="15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 s="15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 s="15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 s="15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 s="15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 s="15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 s="1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 s="15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 s="15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 s="15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 2), 0)</f>
        <v>136.36000000000001</v>
      </c>
      <c r="Q1859" s="10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 s="15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 s="15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 s="15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 s="15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 s="15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 s="15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 s="1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 s="15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 s="15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 s="15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 s="15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 s="15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 s="15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 s="15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 s="15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 s="15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 s="1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 s="15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 s="15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 s="15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 s="15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 s="15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 s="15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 s="15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 s="15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 s="15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 s="1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 s="15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 s="15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 s="15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 s="15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 s="15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 s="15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 s="15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 s="15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 s="15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 s="1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 s="15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 s="15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 s="15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 s="15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 s="15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 s="15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 s="15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 s="15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 s="15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 s="1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 s="15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 s="15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 s="15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 s="15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 s="15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 s="15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 s="15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 s="15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 s="15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 s="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 s="15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 s="15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 s="15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 s="15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 s="15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 s="15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 s="15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 2), 0)</f>
        <v>54</v>
      </c>
      <c r="Q1923" s="10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 s="15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 s="15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 s="1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 s="15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 s="15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 s="15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 s="15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 s="15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 s="15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 s="15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 s="15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 s="15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 s="1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 s="15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 s="15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 s="15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 s="15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 s="15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 s="15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 s="15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 s="15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 s="15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 s="1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 s="15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 s="15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 s="15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 s="15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 s="15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 s="15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 s="15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 s="15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 s="15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 s="1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 s="15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 s="15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 s="15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 s="15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 s="15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 s="15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 s="15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 s="15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 s="15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 s="1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 s="15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 s="15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 s="15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 s="15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 s="15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 s="15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 s="15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 s="15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 s="15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 s="1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 s="15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 s="15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 s="15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 s="15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 s="15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 s="15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 s="15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 s="15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 s="15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 s="1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 s="15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 2), 0)</f>
        <v>12.75</v>
      </c>
      <c r="Q1987" s="10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 s="15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 s="15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 s="15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 s="15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 s="15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 s="15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 s="15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 s="15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 s="1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 s="15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 s="15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 s="15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 s="15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 s="15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 s="15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 s="15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 s="15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 s="15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 s="1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 s="15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 s="15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 s="15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 s="15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 s="15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 s="15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 s="15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 s="15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 s="15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 s="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 s="15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 s="15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 s="15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 s="15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 s="15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 s="15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 s="15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 s="15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 s="15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 s="1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 s="15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 s="15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 s="15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 s="15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 s="15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 s="15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 s="15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 s="15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 s="15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 s="1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 s="15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 s="15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 s="15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 s="15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 s="15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 s="15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 s="15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 s="15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 s="15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 s="1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 s="15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 s="15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 s="15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 s="15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 s="15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 2), 0)</f>
        <v>80.989999999999995</v>
      </c>
      <c r="Q2051" s="10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 s="15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 s="15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 s="15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 s="15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 s="1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 s="15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 s="15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 s="15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 s="15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 s="15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 s="15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 s="15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 s="15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 s="15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 s="1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 s="15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 s="15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 s="15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 s="15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 s="15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 s="15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 s="15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 s="15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 s="15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 s="1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 s="15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 s="15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 s="15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 s="15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 s="15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 s="15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 s="15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 s="15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 s="15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 s="1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 s="15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 s="15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 s="15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 s="15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 s="15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 s="15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 s="15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 s="15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 s="15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 s="1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 s="15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 s="15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 s="15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 s="15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 s="15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 s="15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 s="15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 s="15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 s="15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 s="1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 s="15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 s="15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 s="15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 s="15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 s="15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 s="15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 s="15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 s="15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 s="15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 2), 0)</f>
        <v>68.599999999999994</v>
      </c>
      <c r="Q2115" s="10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 s="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 s="15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 s="15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 s="15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 s="15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 s="15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 s="15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 s="15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 s="15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 s="15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 s="1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 s="15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 s="15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 s="15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 s="15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 s="15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 s="15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 s="15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 s="15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 s="15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 s="1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 s="15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 s="15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 s="15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 s="15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 s="15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 s="15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 s="15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 s="15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 s="15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 s="1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 s="15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 s="15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 s="15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 s="15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 s="15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 s="15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 s="15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 s="15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 s="15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 s="1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 s="15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 s="15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 s="15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 s="15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 s="15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 s="15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 s="15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 s="15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 s="15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 s="1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 s="15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 s="15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 s="15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 s="15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 s="15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 s="15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 s="15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 s="15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 s="15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 s="1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 s="15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 s="15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 s="15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 2), 0)</f>
        <v>65.87</v>
      </c>
      <c r="Q2179" s="10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 s="15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 s="15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 s="15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 s="15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 s="15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 s="15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 s="1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 s="15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 s="15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 s="15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 s="15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 s="15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 s="15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 s="15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 s="15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 s="15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 s="1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 s="15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 s="15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 s="15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 s="15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 s="15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 s="15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 s="15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 s="15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 s="15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 s="1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 s="15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 s="15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 s="15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 s="15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 s="15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 s="15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 s="15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 s="15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 s="15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 s="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 s="15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 s="15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 s="15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 s="15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 s="15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 s="15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 s="15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 s="15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 s="15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 s="1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 s="15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 s="15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 s="15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 s="15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 s="15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 s="15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 s="15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 s="15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 s="15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 s="1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 s="15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 s="15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 s="15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 s="15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 s="15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 s="15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 s="15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 2), 0)</f>
        <v>49.47</v>
      </c>
      <c r="Q2243" s="10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 s="15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 s="15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 s="1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 s="15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 s="15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 s="15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 s="15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 s="15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 s="15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 s="15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 s="15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 s="15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 s="1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 s="15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 s="15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 s="15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 s="15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 s="15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 s="15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 s="15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 s="15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 s="15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 s="1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 s="15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 s="15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 s="15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 s="15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 s="15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 s="15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 s="15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 s="15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 s="15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 s="1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 s="15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 s="15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 s="15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 s="15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 s="15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 s="15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 s="15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 s="15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 s="15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 s="1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 s="15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 s="15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 s="15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 s="15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 s="15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 s="15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 s="15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 s="15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 s="15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 s="1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 s="15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 s="15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 s="15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 s="15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 s="15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 s="15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 s="15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 s="15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 s="15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 s="1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 s="15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 2), 0)</f>
        <v>109.11</v>
      </c>
      <c r="Q2307" s="10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 s="15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 s="15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 s="15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 s="15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 s="15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 s="15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 s="15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 s="15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 s="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 s="15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 s="15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 s="15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 s="15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 s="15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 s="15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 s="15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 s="15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 s="15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 s="1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 s="15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 s="15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 s="15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 s="15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 s="15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 s="15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 s="15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 s="15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 s="15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 s="1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 s="15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 s="15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 s="15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 s="15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 s="15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 s="15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 s="15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 s="15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 s="15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 s="1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 s="15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 s="15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 s="15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 s="15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 s="15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 s="15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 s="15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 s="15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 s="15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 s="1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 s="15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 s="15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 s="15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 s="15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 s="15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 s="15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 s="15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 s="15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 s="15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 s="1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 s="15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 s="15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 s="15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 s="15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 s="15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 2), 0)</f>
        <v>0</v>
      </c>
      <c r="Q2371" s="10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 s="15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 s="15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 s="15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 s="15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 s="1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 s="15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 s="15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 s="15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 s="15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 s="15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 s="15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 s="15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 s="15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 s="15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 s="1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 s="15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 s="15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 s="15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 s="15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 s="15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 s="15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 s="15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 s="15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 s="15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 s="1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 s="15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 s="15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 s="15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 s="15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 s="15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 s="15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 s="15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 s="15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 s="15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 s="1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 s="15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 s="15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 s="15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 s="15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 s="15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 s="15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 s="15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 s="15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 s="15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 s="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 s="15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 s="15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 s="15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 s="15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 s="15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 s="15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 s="15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 s="15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 s="15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 s="1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 s="15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 s="15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 s="15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 s="15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 s="15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 s="15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 s="15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 s="15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 s="15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 2), 0)</f>
        <v>0</v>
      </c>
      <c r="Q2435" s="10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 s="1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 s="15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 s="15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 s="15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 s="15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 s="15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 s="15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 s="15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 s="15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 s="15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 s="1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 s="15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 s="15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 s="15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 s="15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 s="15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 s="15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 s="15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 s="15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 s="15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 s="1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 s="15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 s="15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 s="15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 s="15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 s="15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 s="15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 s="15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 s="15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 s="15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 s="1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 s="15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 s="15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 s="15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 s="15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 s="15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 s="15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 s="15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 s="15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 s="15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 s="1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 s="15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 s="15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 s="15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 s="15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 s="15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 s="15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 s="15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 s="15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 s="15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 s="1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 s="15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 s="15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 s="15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 s="15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 s="15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 s="15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 s="15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 s="15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 s="15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 s="1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 s="15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 s="15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 s="15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 2), 0)</f>
        <v>80.55</v>
      </c>
      <c r="Q2499" s="10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 s="15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 s="15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 s="15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 s="15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 s="15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 s="15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 s="1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 s="15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 s="15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 s="15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 s="15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 s="15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 s="15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 s="15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 s="15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 s="15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 s="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 s="15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 s="15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 s="15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 s="15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 s="15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 s="15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 s="15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 s="15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 s="15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 s="1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 s="15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 s="15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 s="15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 s="15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 s="15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 s="15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 s="15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 s="15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 s="15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 s="1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 s="15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 s="15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 s="15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 s="15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 s="15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 s="15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 s="15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 s="15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 s="15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 s="1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 s="15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 s="15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 s="15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 s="15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 s="15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 s="15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 s="15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 s="15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 s="15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 s="1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 s="15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 s="15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 s="15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 s="15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 s="15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 s="15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 s="15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 2), 0)</f>
        <v>0</v>
      </c>
      <c r="Q2563" s="10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 s="15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 s="15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 s="1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 s="15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 s="15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 s="15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 s="15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 s="15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 s="15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 s="15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 s="15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 s="15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 s="1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 s="15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 s="15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 s="15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 s="15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 s="15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 s="15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 s="15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 s="15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 s="15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 s="1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 s="15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 s="15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 s="15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 s="15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 s="15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 s="15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 s="15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 s="15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 s="15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 s="1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 s="15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 s="15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 s="15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 s="15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 s="15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 s="15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 s="15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 s="15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 s="15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 s="1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 s="15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 s="15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 s="15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 s="15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 s="15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 s="15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 s="15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 s="15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 s="15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 s="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 s="15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 s="15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 s="15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 s="15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 s="15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 s="15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 s="15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 s="15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 s="15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 s="1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 s="15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 2), 0)</f>
        <v>27.58</v>
      </c>
      <c r="Q2627" s="10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 s="15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 s="15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 s="15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 s="15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 s="15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 s="15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 s="15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 s="15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 s="1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 s="15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 s="15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 s="15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 s="15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 s="15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 s="15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 s="15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 s="15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 s="15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 s="1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 s="15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 s="15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 s="15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 s="15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 s="15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 s="15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 s="15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 s="15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 s="15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 s="1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 s="15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 s="15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 s="15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 s="15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 s="15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 s="15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 s="15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 s="15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 s="15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 s="1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 s="15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 s="15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 s="15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 s="15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 s="15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 s="15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 s="15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 s="15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 s="15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 s="1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 s="15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 s="15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 s="15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 s="15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 s="15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 s="15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 s="15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 s="15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 s="15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 s="1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 s="15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 s="15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 s="15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 s="15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 s="15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 2), 0)</f>
        <v>1</v>
      </c>
      <c r="Q2691" s="10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 s="15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 s="15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 s="15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 s="15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 s="1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 s="15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 s="15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 s="15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 s="15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 s="15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 s="15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 s="15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 s="15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 s="15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 s="1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 s="15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 s="15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 s="15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 s="15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 s="15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 s="15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 s="15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 s="15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 s="15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 s="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 s="15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 s="15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 s="15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 s="15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 s="15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 s="15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 s="15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 s="15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 s="15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 s="1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 s="15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 s="15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 s="15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 s="15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 s="15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 s="15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 s="15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 s="15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 s="15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 s="1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 s="15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 s="15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 s="15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 s="15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 s="15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 s="15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 s="15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 s="15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 s="15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 s="1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 s="15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 s="15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 s="15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 s="15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 s="15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 s="15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 s="15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 s="15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 s="15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 2), 0)</f>
        <v>47.5</v>
      </c>
      <c r="Q2755" s="10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 s="1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 s="15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 s="15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 s="15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 s="15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 s="15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 s="15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 s="15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 s="15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 s="15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 s="1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 s="15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 s="15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 s="15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 s="15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 s="15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 s="15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 s="15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 s="15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 s="15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 s="1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 s="15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 s="15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 s="15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 s="15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 s="15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 s="15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 s="15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 s="15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 s="15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 s="1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 s="15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 s="15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 s="15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 s="15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 s="15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 s="15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 s="15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 s="15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 s="15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 s="1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 s="15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 s="15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 s="15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 s="15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 s="15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 s="15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 s="15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 s="15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 s="15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 s="1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 s="15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 s="15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 s="15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 s="15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 s="15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 s="15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 s="15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 s="15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 s="15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 s="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 s="15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 s="15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 s="15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 2), 0)</f>
        <v>23.64</v>
      </c>
      <c r="Q2819" s="10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 s="15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 s="15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 s="15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 s="15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 s="15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 s="15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 s="1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 s="15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 s="15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 s="15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 s="15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 s="15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 s="15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 s="15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 s="15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 s="15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 s="1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 s="15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 s="15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 s="15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 s="15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 s="15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 s="15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 s="15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 s="15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 s="15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 s="1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 s="15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 s="15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 s="15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 s="15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 s="15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 s="15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 s="15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 s="15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 s="15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 s="1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 s="15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 s="15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 s="15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 s="15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 s="15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 s="15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 s="15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 s="15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 s="15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 s="1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 s="15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 s="15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 s="15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 s="15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 s="15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 s="15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 s="15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 s="15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 s="15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 s="1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 s="15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 s="15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 s="15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 s="15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 s="15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 s="15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 s="15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 2), 0)</f>
        <v>0</v>
      </c>
      <c r="Q2883" s="10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 s="15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 s="15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 s="1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 s="15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 s="15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 s="15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 s="15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 s="15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 s="15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 s="15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 s="15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 s="15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 s="1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 s="15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 s="15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 s="15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 s="15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 s="15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 s="15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 s="15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 s="15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 s="15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 s="1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 s="15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 s="15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 s="15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 s="15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 s="15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 s="15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 s="15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 s="15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 s="15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 s="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 s="15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 s="15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 s="15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 s="15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 s="15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 s="15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 s="15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 s="15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 s="15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 s="1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 s="15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 s="15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 s="15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 s="15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 s="15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 s="15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 s="15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 s="15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 s="15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 s="1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 s="15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 s="15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 s="15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 s="15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 s="15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 s="15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 s="15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 s="15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 s="15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 s="1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 s="15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 2), 0)</f>
        <v>0</v>
      </c>
      <c r="Q2947" s="10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 s="15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 s="15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 s="15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 s="15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 s="15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 s="15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 s="15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 s="15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 s="1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 s="15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 s="15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 s="15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 s="15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 s="15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 s="15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 s="15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 s="15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 s="15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 s="1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 s="15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 s="15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 s="15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 s="15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 s="15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 s="15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 s="15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 s="15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 s="15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 s="1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 s="15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 s="15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 s="15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 s="15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 s="15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 s="15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 s="15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 s="15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 s="15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 s="1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 s="15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 s="15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 s="15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 s="15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 s="15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 s="15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 s="15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 s="15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 s="15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 s="1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 s="15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 s="15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 s="15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 s="15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 s="15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 s="15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 s="15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 s="15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 s="15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 s="1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 s="15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 s="15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 s="15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 s="15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 s="15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 2), 0)</f>
        <v>233.9</v>
      </c>
      <c r="Q3011" s="10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 s="15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 s="15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 s="15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 s="15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 s="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 s="15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 s="15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 s="15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 s="15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 s="15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 s="15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 s="15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 s="15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 s="15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 s="1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 s="15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 s="15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 s="15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 s="15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 s="15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 s="15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 s="15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 s="15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 s="15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 s="1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 s="15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 s="15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 s="15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 s="15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 s="15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 s="15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 s="15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 s="15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 s="15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 s="1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 s="15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 s="15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 s="15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 s="15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 s="15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 s="15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 s="15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 s="15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 s="15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 s="1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 s="15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 s="15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 s="15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 s="15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 s="15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 s="15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 s="15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 s="15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 s="15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 s="1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 s="15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 s="15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 s="15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 s="15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 s="15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 s="15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 s="15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 s="15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 s="15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 2), 0)</f>
        <v>92.14</v>
      </c>
      <c r="Q3075" s="10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 s="1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 s="15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 s="15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 s="15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 s="15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 s="15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 s="15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 s="15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 s="15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 s="15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 s="1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 s="15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 s="15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 s="15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 s="15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 s="15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 s="15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 s="15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 s="15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 s="15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 s="1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 s="15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 s="15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 s="15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 s="15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 s="15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 s="15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 s="15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 s="15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 s="15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 s="1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 s="15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 s="15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 s="15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 s="15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 s="15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 s="15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 s="15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 s="15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 s="15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 s="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 s="15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 s="15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 s="15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 s="15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 s="15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 s="15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 s="15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 s="15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 s="15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 s="1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 s="15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 s="15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 s="15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 s="15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 s="15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 s="15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 s="15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 s="15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 s="15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 s="1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 s="15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 s="15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 s="15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 2), 0)</f>
        <v>50</v>
      </c>
      <c r="Q3139" s="10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 s="15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 s="15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 s="15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 s="15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 s="15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 s="15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 s="1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 s="15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 s="15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 s="15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 s="15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 s="15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 s="15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 s="15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 s="15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 s="15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 s="1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 s="15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 s="15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 s="15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 s="15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 s="15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 s="15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 s="15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 s="15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 s="15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 s="1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 s="15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 s="15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 s="15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 s="15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 s="15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 s="15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 s="15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 s="15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 s="15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 s="1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 s="15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 s="15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 s="15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 s="15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 s="15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 s="15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 s="15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 s="15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 s="15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 s="1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 s="15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 s="15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 s="15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 s="15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 s="15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 s="15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 s="15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 s="15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 s="15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 s="1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 s="15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 s="15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 s="15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 s="15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 s="15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 s="15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 s="15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 2), 0)</f>
        <v>12.5</v>
      </c>
      <c r="Q3203" s="10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 s="15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 s="15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 s="1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 s="15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 s="15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 s="15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 s="15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 s="15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 s="15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 s="15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 s="15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 s="15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 s="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 s="15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 s="15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 s="15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 s="15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 s="15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 s="15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 s="15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 s="15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 s="15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 s="1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 s="15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 s="15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 s="15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 s="15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 s="15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 s="15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 s="15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 s="15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 s="15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 s="1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 s="15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 s="15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 s="15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 s="15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 s="15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 s="15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 s="15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 s="15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 s="15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 s="1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 s="15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 s="15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 s="15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 s="15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 s="15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 s="15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 s="15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 s="15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 s="15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 s="1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 s="15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 s="15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 s="15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 s="15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 s="15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 s="15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 s="15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 s="15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 s="15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 s="1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 s="15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 2), 0)</f>
        <v>70.290000000000006</v>
      </c>
      <c r="Q3267" s="10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 s="15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 s="15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 s="15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 s="15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 s="15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 s="15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 s="15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 s="15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 s="1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 s="15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 s="15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 s="15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 s="15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 s="15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 s="15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 s="15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 s="15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 s="15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 s="1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 s="15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 s="15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 s="15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 s="15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 s="15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 s="15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 s="15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 s="15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 s="15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 s="1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 s="15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 s="15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 s="15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 s="15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 s="15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 s="15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 s="15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 s="15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 s="15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 s="1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 s="15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 s="15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 s="15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 s="15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 s="15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 s="15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 s="15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 s="15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 s="15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 s="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 s="15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 s="15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 s="15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 s="15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 s="15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 s="15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 s="15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 s="15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 s="15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 s="1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 s="15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 s="15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 s="15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 s="15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 s="15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 2), 0)</f>
        <v>44.92</v>
      </c>
      <c r="Q3331" s="10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 s="15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 s="15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 s="15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 s="15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 s="1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 s="15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 s="15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 s="15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 s="15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 s="15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 s="15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 s="15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 s="15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 s="15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 s="1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 s="15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 s="15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 s="15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 s="15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 s="15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 s="15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 s="15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 s="15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 s="15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 s="1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 s="15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 s="15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 s="15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 s="15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 s="15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 s="15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 s="15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 s="15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 s="15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 s="1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 s="15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 s="15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 s="15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 s="15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 s="15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 s="15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 s="15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 s="15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 s="15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 s="1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 s="15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 s="15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 s="15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 s="15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 s="15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 s="15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 s="15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 s="15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 s="15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 s="1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 s="15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 s="15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 s="15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 s="15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 s="15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 s="15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 s="15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 s="15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 s="15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 2), 0)</f>
        <v>36.07</v>
      </c>
      <c r="Q3395" s="10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 s="1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 s="15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 s="15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 s="15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 s="15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 s="15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 s="15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 s="15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 s="15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 s="15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 s="1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 s="15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 s="15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 s="15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 s="15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 s="15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 s="15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 s="15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 s="15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 s="15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 s="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 s="15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 s="15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 s="15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 s="15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 s="15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 s="15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 s="15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 s="15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 s="15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 s="1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 s="15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 s="15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 s="15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 s="15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 s="15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 s="15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 s="15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 s="15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 s="15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 s="1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 s="15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 s="15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 s="15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 s="15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 s="15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 s="15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 s="15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 s="15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 s="15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 s="1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 s="15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 s="15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 s="15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 s="15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 s="15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 s="15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 s="15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 s="15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 s="15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 s="1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 s="15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 s="15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 s="15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 2), 0)</f>
        <v>50.98</v>
      </c>
      <c r="Q3459" s="10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 s="15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 s="15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 s="15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 s="15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 s="15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 s="15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 s="1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 s="15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 s="15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 s="15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 s="15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 s="15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 s="15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 s="15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 s="15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 s="15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 s="1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 s="15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 s="15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 s="15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 s="15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 s="15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 s="15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 s="15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 s="15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 s="15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 s="1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 s="15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 s="15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 s="15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 s="15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 s="15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 s="15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 s="15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 s="15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 s="15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 s="1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 s="15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 s="15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 s="15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 s="15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 s="15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 s="15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 s="15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 s="15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 s="15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 s="1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 s="15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 s="15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 s="15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 s="15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 s="15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 s="15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 s="15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 s="15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 s="15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 s="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 s="15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 s="15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 s="15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 s="15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 s="15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 s="15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 s="15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 2), 0)</f>
        <v>45.62</v>
      </c>
      <c r="Q3523" s="10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 s="15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 s="15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 s="1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 s="15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 s="15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 s="15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 s="15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 s="15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 s="15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 s="15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 s="15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 s="15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 s="1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 s="15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 s="15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 s="15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 s="15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 s="15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 s="15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 s="15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 s="15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 s="15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 s="1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 s="15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 s="15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 s="15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 s="15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 s="15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 s="15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 s="15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 s="15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 s="15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 s="1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 s="15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 s="15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 s="15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 s="15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 s="15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 s="15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 s="15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 s="15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 s="15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 s="1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 s="15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 s="15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 s="15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 s="15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 s="15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 s="15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 s="15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 s="15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 s="15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 s="1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 s="15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 s="15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 s="15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 s="15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 s="15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 s="15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 s="15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 s="15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 s="15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 s="1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 s="15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 2), 0)</f>
        <v>176.09</v>
      </c>
      <c r="Q3587" s="10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 s="15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 s="15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 s="15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 s="15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 s="15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 s="15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 s="15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 s="15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 s="1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 s="15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 s="15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 s="15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 s="15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 s="15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 s="15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 s="15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 s="15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 s="15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 s="1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 s="15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 s="15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 s="15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 s="15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 s="15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 s="15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 s="15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 s="15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 s="15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 s="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 s="15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 s="15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 s="15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 s="15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 s="15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 s="15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 s="15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 s="15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 s="15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 s="1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 s="15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 s="15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 s="15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 s="15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 s="15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 s="15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 s="15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 s="15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 s="15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 s="1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 s="15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 s="15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 s="15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 s="15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 s="15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 s="15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 s="15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 s="15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 s="15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 s="1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 s="15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 s="15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 s="15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 s="15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 s="15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 2), 0)</f>
        <v>97.5</v>
      </c>
      <c r="Q3651" s="10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 s="15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 s="15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 s="15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 s="15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 s="1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 s="15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 s="15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 s="15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 s="15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 s="15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 s="15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 s="15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 s="15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 s="15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 s="1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 s="15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 s="15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 s="15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 s="15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 s="15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 s="15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 s="15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 s="15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 s="15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 s="1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 s="15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 s="15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 s="15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 s="15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 s="15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 s="15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 s="15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 s="15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 s="15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 s="1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 s="15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 s="15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 s="15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 s="15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 s="15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 s="15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 s="15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 s="15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 s="15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 s="1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 s="15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 s="15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 s="15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 s="15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 s="15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 s="15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 s="15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 s="15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 s="15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 s="1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 s="15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 s="15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 s="15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 s="15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 s="15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 s="15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 s="15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 s="15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 s="15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 2), 0)</f>
        <v>106.84</v>
      </c>
      <c r="Q3715" s="10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 s="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 s="15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 s="15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 s="15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 s="15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 s="15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 s="15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 s="15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 s="15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 s="15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 s="1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 s="15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 s="15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 s="15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 s="15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 s="15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 s="15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 s="15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 s="15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 s="15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 s="1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 s="15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 s="15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 s="15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 s="15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 s="15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 s="15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 s="15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 s="15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 s="15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 s="1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 s="15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 s="15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 s="15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 s="15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 s="15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 s="15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 s="15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 s="15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 s="15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 s="1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 s="15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 s="15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 s="15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 s="15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 s="15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 s="15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 s="15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 s="15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 s="15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 s="1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 s="15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 s="15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 s="15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 s="15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 s="15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 s="15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 s="15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 s="15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 s="15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 s="1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 s="15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 s="15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 s="15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 2), 0)</f>
        <v>48.54</v>
      </c>
      <c r="Q3779" s="10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 s="15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 s="15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 s="15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 s="15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 s="15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 s="15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 s="1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 s="15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 s="15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 s="15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 s="15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 s="15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 s="15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 s="15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 s="15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 s="15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 s="1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 s="15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 s="15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 s="15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 s="15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 s="15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 s="15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 s="15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 s="15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 s="15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 s="1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 s="15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 s="15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 s="15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 s="15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 s="15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 s="15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 s="15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 s="15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 s="15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 s="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 s="15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 s="15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 s="15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 s="15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 s="15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 s="15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 s="15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 s="15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 s="15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 s="1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 s="15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 s="15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 s="15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 s="15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 s="15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 s="15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 s="15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 s="15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 s="15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 s="1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 s="15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 s="15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 s="15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 s="15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 s="15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 s="15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 s="15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 2), 0)</f>
        <v>25.65</v>
      </c>
      <c r="Q3843" s="10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 s="15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 s="15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 s="1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 s="15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 s="15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 s="15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 s="15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 s="15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 s="15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 s="15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 s="15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 s="15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 s="1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 s="15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 s="15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 s="15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 s="15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 s="15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 s="15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 s="15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 s="15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 s="15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 s="1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 s="15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 s="15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 s="15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 s="15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 s="15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 s="15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 s="15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 s="15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 s="15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 s="1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 s="15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 s="15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 s="15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 s="15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 s="15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 s="15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 s="15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 s="15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 s="15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 s="1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 s="15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 s="15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 s="15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 s="15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 s="15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 s="15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 s="15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 s="15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 s="15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 s="1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 s="15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 s="15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 s="15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 s="15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 s="15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 s="15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 s="15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 s="15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 s="15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 s="1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 s="15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 2), 0)</f>
        <v>24.71</v>
      </c>
      <c r="Q3907" s="10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 s="15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 s="15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 s="15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 s="15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 s="15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 s="15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 s="15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 s="15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 s="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 s="15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 s="15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 s="15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 s="15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 s="15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 s="15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 s="15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 s="15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 s="15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 s="1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 s="15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 s="15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 s="15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 s="15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 s="15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 s="15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 s="15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 s="15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 s="15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 s="1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 s="15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 s="15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 s="15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 s="15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 s="15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 s="15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 s="15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 s="15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 s="15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 s="1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 s="15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 s="15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 s="15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 s="15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 s="15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 s="15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 s="15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 s="15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 s="15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 s="1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 s="15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 s="15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 s="15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 s="15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 s="15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 s="15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 s="15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 s="15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 s="15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 s="1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 s="15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 s="15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 s="15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 s="15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 s="15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 2), 0)</f>
        <v>35.17</v>
      </c>
      <c r="Q3971" s="10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 s="15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 s="15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 s="15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 s="15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 s="1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 s="15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 s="15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 s="15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 s="15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 s="15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 s="15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 s="15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 s="15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 s="15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 s="1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 s="15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 s="15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 s="15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 s="15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 s="15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 s="15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 s="15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 s="15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 s="15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 s="1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 s="15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 s="15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 s="15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 s="15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 s="15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 s="15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 s="15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 s="15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 s="15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 s="1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 s="15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 s="15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 s="15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 s="15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 s="15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 s="15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 s="15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 s="15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 s="15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 s="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 s="15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 s="15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 s="15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 s="15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 s="15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 s="15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 s="15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 s="15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 s="15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 s="1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 s="15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 s="15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 s="15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 s="15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 s="15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 s="15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 s="15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 s="15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 s="15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 2), 0)</f>
        <v>65.34</v>
      </c>
      <c r="Q4035" s="10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 s="1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 s="15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 s="15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 s="15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 s="15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 s="15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 s="15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 s="15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 s="15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 s="15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 s="1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 s="15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 s="15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 s="15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 s="15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 s="15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 s="15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 s="15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 s="15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 s="15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 s="1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 s="15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 s="15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 s="15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 s="15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 s="15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 s="15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 s="15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 s="15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 s="15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 s="1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 s="15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 s="15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 s="15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 s="15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 s="15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 s="15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 s="15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 s="15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 s="15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 s="1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 s="15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 s="15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 s="15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 s="15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 s="15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 s="15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 s="15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 s="15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 s="15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 s="1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 s="15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 s="15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 s="15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 s="15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 s="15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 s="15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 s="15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 s="15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 s="15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 s="1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 s="15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 s="15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 s="15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 2), 0)</f>
        <v>0</v>
      </c>
      <c r="Q4099" s="10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 s="15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 s="15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 s="15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 s="15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 s="15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 s="15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 s="1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 s="15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 s="15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 s="15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 s="15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 s="15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 s="15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 s="15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 s="15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 s="15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 s="15">
        <f t="shared" si="324"/>
        <v>2015</v>
      </c>
    </row>
  </sheetData>
  <autoFilter ref="A1:T4115" xr:uid="{00000000-0001-0000-0000-000000000000}"/>
  <conditionalFormatting sqref="F1:F1048576">
    <cfRule type="cellIs" dxfId="9" priority="1" operator="equal">
      <formula>"canceled"</formula>
    </cfRule>
    <cfRule type="cellIs" dxfId="8" priority="2" operator="equal">
      <formula>"failed"</formula>
    </cfRule>
    <cfRule type="cellIs" dxfId="7" priority="3" operator="equal">
      <formula>"successful"</formula>
    </cfRule>
    <cfRule type="cellIs" dxfId="6" priority="4" operator="equal">
      <formula>"sucessful"</formula>
    </cfRule>
    <cfRule type="cellIs" dxfId="5" priority="5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BC4DB-840C-40A1-96B6-0160D6E6421F}">
  <dimension ref="A1:F14"/>
  <sheetViews>
    <sheetView workbookViewId="0">
      <selection activeCell="X14" sqref="X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8360</v>
      </c>
    </row>
    <row r="3" spans="1:6" x14ac:dyDescent="0.25">
      <c r="A3" s="11" t="s">
        <v>8363</v>
      </c>
      <c r="B3" s="11" t="s">
        <v>8364</v>
      </c>
    </row>
    <row r="4" spans="1:6" x14ac:dyDescent="0.25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2" t="s">
        <v>8308</v>
      </c>
      <c r="B5">
        <v>40</v>
      </c>
      <c r="C5">
        <v>180</v>
      </c>
      <c r="E5">
        <v>300</v>
      </c>
      <c r="F5">
        <v>520</v>
      </c>
    </row>
    <row r="6" spans="1:6" x14ac:dyDescent="0.25">
      <c r="A6" s="12" t="s">
        <v>8334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25">
      <c r="A7" s="12" t="s">
        <v>8331</v>
      </c>
      <c r="C7">
        <v>140</v>
      </c>
      <c r="E7">
        <v>80</v>
      </c>
      <c r="F7">
        <v>220</v>
      </c>
    </row>
    <row r="8" spans="1:6" x14ac:dyDescent="0.25">
      <c r="A8" s="12" t="s">
        <v>8329</v>
      </c>
      <c r="B8">
        <v>24</v>
      </c>
      <c r="F8">
        <v>24</v>
      </c>
    </row>
    <row r="9" spans="1:6" x14ac:dyDescent="0.25">
      <c r="A9" s="12" t="s">
        <v>8323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25">
      <c r="A10" s="12" t="s">
        <v>8336</v>
      </c>
      <c r="C10">
        <v>117</v>
      </c>
      <c r="E10">
        <v>103</v>
      </c>
      <c r="F10">
        <v>220</v>
      </c>
    </row>
    <row r="11" spans="1:6" x14ac:dyDescent="0.25">
      <c r="A11" s="12" t="s">
        <v>8320</v>
      </c>
      <c r="B11">
        <v>30</v>
      </c>
      <c r="C11">
        <v>127</v>
      </c>
      <c r="E11">
        <v>80</v>
      </c>
      <c r="F11">
        <v>237</v>
      </c>
    </row>
    <row r="12" spans="1:6" x14ac:dyDescent="0.25">
      <c r="A12" s="12" t="s">
        <v>8317</v>
      </c>
      <c r="B12">
        <v>178</v>
      </c>
      <c r="C12">
        <v>213</v>
      </c>
      <c r="E12">
        <v>209</v>
      </c>
      <c r="F12">
        <v>600</v>
      </c>
    </row>
    <row r="13" spans="1:6" x14ac:dyDescent="0.25">
      <c r="A13" s="12" t="s">
        <v>8315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25">
      <c r="A14" s="12" t="s">
        <v>8362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2EF51-2B95-4EF2-8789-FC64B910FECE}">
  <dimension ref="A1:F47"/>
  <sheetViews>
    <sheetView workbookViewId="0">
      <selection activeCell="K45" sqref="K4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8360</v>
      </c>
    </row>
    <row r="2" spans="1:6" x14ac:dyDescent="0.25">
      <c r="A2" s="11" t="s">
        <v>8358</v>
      </c>
      <c r="B2" t="s">
        <v>8360</v>
      </c>
    </row>
    <row r="4" spans="1:6" x14ac:dyDescent="0.25">
      <c r="A4" s="11" t="s">
        <v>8363</v>
      </c>
      <c r="B4" s="11" t="s">
        <v>8364</v>
      </c>
    </row>
    <row r="5" spans="1:6" x14ac:dyDescent="0.25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2" t="s">
        <v>8314</v>
      </c>
      <c r="C6">
        <v>100</v>
      </c>
      <c r="F6">
        <v>100</v>
      </c>
    </row>
    <row r="7" spans="1:6" x14ac:dyDescent="0.25">
      <c r="A7" s="12" t="s">
        <v>8342</v>
      </c>
      <c r="B7">
        <v>20</v>
      </c>
      <c r="F7">
        <v>20</v>
      </c>
    </row>
    <row r="8" spans="1:6" x14ac:dyDescent="0.25">
      <c r="A8" s="12" t="s">
        <v>8330</v>
      </c>
      <c r="B8">
        <v>24</v>
      </c>
      <c r="F8">
        <v>24</v>
      </c>
    </row>
    <row r="9" spans="1:6" x14ac:dyDescent="0.25">
      <c r="A9" s="12" t="s">
        <v>8356</v>
      </c>
      <c r="C9">
        <v>40</v>
      </c>
      <c r="F9">
        <v>40</v>
      </c>
    </row>
    <row r="10" spans="1:6" x14ac:dyDescent="0.25">
      <c r="A10" s="12" t="s">
        <v>8352</v>
      </c>
      <c r="E10">
        <v>40</v>
      </c>
      <c r="F10">
        <v>40</v>
      </c>
    </row>
    <row r="11" spans="1:6" x14ac:dyDescent="0.25">
      <c r="A11" s="12" t="s">
        <v>8313</v>
      </c>
      <c r="E11">
        <v>180</v>
      </c>
      <c r="F11">
        <v>180</v>
      </c>
    </row>
    <row r="12" spans="1:6" x14ac:dyDescent="0.25">
      <c r="A12" s="12" t="s">
        <v>8312</v>
      </c>
      <c r="C12">
        <v>80</v>
      </c>
      <c r="F12">
        <v>80</v>
      </c>
    </row>
    <row r="13" spans="1:6" x14ac:dyDescent="0.25">
      <c r="A13" s="12" t="s">
        <v>8328</v>
      </c>
      <c r="E13">
        <v>40</v>
      </c>
      <c r="F13">
        <v>40</v>
      </c>
    </row>
    <row r="14" spans="1:6" x14ac:dyDescent="0.25">
      <c r="A14" s="12" t="s">
        <v>8345</v>
      </c>
      <c r="C14">
        <v>40</v>
      </c>
      <c r="D14">
        <v>20</v>
      </c>
      <c r="F14">
        <v>60</v>
      </c>
    </row>
    <row r="15" spans="1:6" x14ac:dyDescent="0.25">
      <c r="A15" s="12" t="s">
        <v>8322</v>
      </c>
      <c r="C15">
        <v>40</v>
      </c>
      <c r="F15">
        <v>40</v>
      </c>
    </row>
    <row r="16" spans="1:6" x14ac:dyDescent="0.25">
      <c r="A16" s="12" t="s">
        <v>8335</v>
      </c>
      <c r="B16">
        <v>20</v>
      </c>
      <c r="C16">
        <v>120</v>
      </c>
      <c r="F16">
        <v>140</v>
      </c>
    </row>
    <row r="17" spans="1:6" x14ac:dyDescent="0.25">
      <c r="A17" s="12" t="s">
        <v>8346</v>
      </c>
      <c r="C17">
        <v>20</v>
      </c>
      <c r="F17">
        <v>20</v>
      </c>
    </row>
    <row r="18" spans="1:6" x14ac:dyDescent="0.25">
      <c r="A18" s="12" t="s">
        <v>8347</v>
      </c>
      <c r="E18">
        <v>140</v>
      </c>
      <c r="F18">
        <v>140</v>
      </c>
    </row>
    <row r="19" spans="1:6" x14ac:dyDescent="0.25">
      <c r="A19" s="12" t="s">
        <v>8327</v>
      </c>
      <c r="C19">
        <v>20</v>
      </c>
      <c r="E19">
        <v>140</v>
      </c>
      <c r="F19">
        <v>160</v>
      </c>
    </row>
    <row r="20" spans="1:6" x14ac:dyDescent="0.25">
      <c r="A20" s="12" t="s">
        <v>8326</v>
      </c>
      <c r="C20">
        <v>60</v>
      </c>
      <c r="F20">
        <v>60</v>
      </c>
    </row>
    <row r="21" spans="1:6" x14ac:dyDescent="0.25">
      <c r="A21" s="12" t="s">
        <v>8354</v>
      </c>
      <c r="C21">
        <v>11</v>
      </c>
      <c r="E21">
        <v>9</v>
      </c>
      <c r="F21">
        <v>20</v>
      </c>
    </row>
    <row r="22" spans="1:6" x14ac:dyDescent="0.25">
      <c r="A22" s="12" t="s">
        <v>8325</v>
      </c>
      <c r="E22">
        <v>20</v>
      </c>
      <c r="F22">
        <v>20</v>
      </c>
    </row>
    <row r="23" spans="1:6" x14ac:dyDescent="0.25">
      <c r="A23" s="12" t="s">
        <v>8333</v>
      </c>
      <c r="C23">
        <v>40</v>
      </c>
      <c r="F23">
        <v>40</v>
      </c>
    </row>
    <row r="24" spans="1:6" x14ac:dyDescent="0.25">
      <c r="A24" s="12" t="s">
        <v>8357</v>
      </c>
      <c r="B24">
        <v>20</v>
      </c>
      <c r="C24">
        <v>60</v>
      </c>
      <c r="E24">
        <v>60</v>
      </c>
      <c r="F24">
        <v>140</v>
      </c>
    </row>
    <row r="25" spans="1:6" x14ac:dyDescent="0.25">
      <c r="A25" s="12" t="s">
        <v>8341</v>
      </c>
      <c r="C25">
        <v>20</v>
      </c>
      <c r="F25">
        <v>20</v>
      </c>
    </row>
    <row r="26" spans="1:6" x14ac:dyDescent="0.25">
      <c r="A26" s="12" t="s">
        <v>8321</v>
      </c>
      <c r="E26">
        <v>60</v>
      </c>
      <c r="F26">
        <v>60</v>
      </c>
    </row>
    <row r="27" spans="1:6" x14ac:dyDescent="0.25">
      <c r="A27" s="12" t="s">
        <v>8348</v>
      </c>
      <c r="C27">
        <v>20</v>
      </c>
      <c r="F27">
        <v>20</v>
      </c>
    </row>
    <row r="28" spans="1:6" x14ac:dyDescent="0.25">
      <c r="A28" s="12" t="s">
        <v>8337</v>
      </c>
      <c r="C28">
        <v>57</v>
      </c>
      <c r="E28">
        <v>103</v>
      </c>
      <c r="F28">
        <v>160</v>
      </c>
    </row>
    <row r="29" spans="1:6" x14ac:dyDescent="0.25">
      <c r="A29" s="12" t="s">
        <v>8343</v>
      </c>
      <c r="C29">
        <v>20</v>
      </c>
      <c r="F29">
        <v>20</v>
      </c>
    </row>
    <row r="30" spans="1:6" x14ac:dyDescent="0.25">
      <c r="A30" s="12" t="s">
        <v>8316</v>
      </c>
      <c r="C30">
        <v>353</v>
      </c>
      <c r="D30">
        <v>19</v>
      </c>
      <c r="E30">
        <v>694</v>
      </c>
      <c r="F30">
        <v>1066</v>
      </c>
    </row>
    <row r="31" spans="1:6" x14ac:dyDescent="0.25">
      <c r="A31" s="12" t="s">
        <v>8344</v>
      </c>
      <c r="E31">
        <v>40</v>
      </c>
      <c r="F31">
        <v>40</v>
      </c>
    </row>
    <row r="32" spans="1:6" x14ac:dyDescent="0.25">
      <c r="A32" s="12" t="s">
        <v>8340</v>
      </c>
      <c r="E32">
        <v>20</v>
      </c>
      <c r="F32">
        <v>20</v>
      </c>
    </row>
    <row r="33" spans="1:6" x14ac:dyDescent="0.25">
      <c r="A33" s="12" t="s">
        <v>8351</v>
      </c>
      <c r="C33">
        <v>20</v>
      </c>
      <c r="F33">
        <v>20</v>
      </c>
    </row>
    <row r="34" spans="1:6" x14ac:dyDescent="0.25">
      <c r="A34" s="12" t="s">
        <v>8324</v>
      </c>
      <c r="E34">
        <v>260</v>
      </c>
      <c r="F34">
        <v>260</v>
      </c>
    </row>
    <row r="35" spans="1:6" x14ac:dyDescent="0.25">
      <c r="A35" s="12" t="s">
        <v>8311</v>
      </c>
      <c r="B35">
        <v>40</v>
      </c>
      <c r="F35">
        <v>40</v>
      </c>
    </row>
    <row r="36" spans="1:6" x14ac:dyDescent="0.25">
      <c r="A36" s="12" t="s">
        <v>8310</v>
      </c>
      <c r="E36">
        <v>60</v>
      </c>
      <c r="F36">
        <v>60</v>
      </c>
    </row>
    <row r="37" spans="1:6" x14ac:dyDescent="0.25">
      <c r="A37" s="12" t="s">
        <v>8350</v>
      </c>
      <c r="D37">
        <v>6</v>
      </c>
      <c r="E37">
        <v>34</v>
      </c>
      <c r="F37">
        <v>40</v>
      </c>
    </row>
    <row r="38" spans="1:6" x14ac:dyDescent="0.25">
      <c r="A38" s="12" t="s">
        <v>8353</v>
      </c>
      <c r="B38">
        <v>18</v>
      </c>
      <c r="C38">
        <v>2</v>
      </c>
      <c r="E38">
        <v>40</v>
      </c>
      <c r="F38">
        <v>60</v>
      </c>
    </row>
    <row r="39" spans="1:6" x14ac:dyDescent="0.25">
      <c r="A39" s="12" t="s">
        <v>8355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25">
      <c r="A40" s="12" t="s">
        <v>8349</v>
      </c>
      <c r="E40">
        <v>80</v>
      </c>
      <c r="F40">
        <v>80</v>
      </c>
    </row>
    <row r="41" spans="1:6" x14ac:dyDescent="0.25">
      <c r="A41" s="12" t="s">
        <v>8309</v>
      </c>
      <c r="E41">
        <v>60</v>
      </c>
      <c r="F41">
        <v>60</v>
      </c>
    </row>
    <row r="42" spans="1:6" x14ac:dyDescent="0.25">
      <c r="A42" s="12" t="s">
        <v>8339</v>
      </c>
      <c r="B42">
        <v>10</v>
      </c>
      <c r="C42">
        <v>47</v>
      </c>
      <c r="F42">
        <v>57</v>
      </c>
    </row>
    <row r="43" spans="1:6" x14ac:dyDescent="0.25">
      <c r="A43" s="12" t="s">
        <v>8332</v>
      </c>
      <c r="C43">
        <v>100</v>
      </c>
      <c r="F43">
        <v>100</v>
      </c>
    </row>
    <row r="44" spans="1:6" x14ac:dyDescent="0.25">
      <c r="A44" s="12" t="s">
        <v>8319</v>
      </c>
      <c r="B44">
        <v>60</v>
      </c>
      <c r="C44">
        <v>120</v>
      </c>
      <c r="E44">
        <v>20</v>
      </c>
      <c r="F44">
        <v>200</v>
      </c>
    </row>
    <row r="45" spans="1:6" x14ac:dyDescent="0.25">
      <c r="A45" s="12" t="s">
        <v>8318</v>
      </c>
      <c r="B45">
        <v>100</v>
      </c>
      <c r="C45">
        <v>60</v>
      </c>
      <c r="F45">
        <v>160</v>
      </c>
    </row>
    <row r="46" spans="1:6" x14ac:dyDescent="0.25">
      <c r="A46" s="12" t="s">
        <v>8338</v>
      </c>
      <c r="B46">
        <v>20</v>
      </c>
      <c r="F46">
        <v>20</v>
      </c>
    </row>
    <row r="47" spans="1:6" x14ac:dyDescent="0.25">
      <c r="A47" s="12" t="s">
        <v>8362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0D693-D012-4778-ACCF-A5CCCFEF441E}">
  <dimension ref="A1:F18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8360</v>
      </c>
    </row>
    <row r="2" spans="1:6" x14ac:dyDescent="0.25">
      <c r="A2" s="11" t="s">
        <v>8379</v>
      </c>
      <c r="B2" t="s">
        <v>8360</v>
      </c>
    </row>
    <row r="4" spans="1:6" x14ac:dyDescent="0.25">
      <c r="A4" s="11" t="s">
        <v>8363</v>
      </c>
      <c r="B4" s="11" t="s">
        <v>8364</v>
      </c>
    </row>
    <row r="5" spans="1:6" x14ac:dyDescent="0.25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4" t="s">
        <v>8373</v>
      </c>
      <c r="B6">
        <v>34</v>
      </c>
      <c r="C6">
        <v>149</v>
      </c>
      <c r="D6">
        <v>2</v>
      </c>
      <c r="E6">
        <v>182</v>
      </c>
      <c r="F6">
        <v>367</v>
      </c>
    </row>
    <row r="7" spans="1:6" x14ac:dyDescent="0.25">
      <c r="A7" s="14" t="s">
        <v>8374</v>
      </c>
      <c r="B7">
        <v>27</v>
      </c>
      <c r="C7">
        <v>106</v>
      </c>
      <c r="D7">
        <v>18</v>
      </c>
      <c r="E7">
        <v>202</v>
      </c>
      <c r="F7">
        <v>353</v>
      </c>
    </row>
    <row r="8" spans="1:6" x14ac:dyDescent="0.25">
      <c r="A8" s="14" t="s">
        <v>8375</v>
      </c>
      <c r="B8">
        <v>28</v>
      </c>
      <c r="C8">
        <v>108</v>
      </c>
      <c r="D8">
        <v>30</v>
      </c>
      <c r="E8">
        <v>180</v>
      </c>
      <c r="F8">
        <v>346</v>
      </c>
    </row>
    <row r="9" spans="1:6" x14ac:dyDescent="0.25">
      <c r="A9" s="14" t="s">
        <v>8376</v>
      </c>
      <c r="B9">
        <v>27</v>
      </c>
      <c r="C9">
        <v>102</v>
      </c>
      <c r="E9">
        <v>192</v>
      </c>
      <c r="F9">
        <v>321</v>
      </c>
    </row>
    <row r="10" spans="1:6" x14ac:dyDescent="0.25">
      <c r="A10" s="14" t="s">
        <v>8367</v>
      </c>
      <c r="B10">
        <v>26</v>
      </c>
      <c r="C10">
        <v>126</v>
      </c>
      <c r="E10">
        <v>234</v>
      </c>
      <c r="F10">
        <v>386</v>
      </c>
    </row>
    <row r="11" spans="1:6" x14ac:dyDescent="0.25">
      <c r="A11" s="14" t="s">
        <v>8377</v>
      </c>
      <c r="B11">
        <v>27</v>
      </c>
      <c r="C11">
        <v>147</v>
      </c>
      <c r="E11">
        <v>211</v>
      </c>
      <c r="F11">
        <v>385</v>
      </c>
    </row>
    <row r="12" spans="1:6" x14ac:dyDescent="0.25">
      <c r="A12" s="14" t="s">
        <v>8368</v>
      </c>
      <c r="B12">
        <v>43</v>
      </c>
      <c r="C12">
        <v>150</v>
      </c>
      <c r="E12">
        <v>194</v>
      </c>
      <c r="F12">
        <v>387</v>
      </c>
    </row>
    <row r="13" spans="1:6" x14ac:dyDescent="0.25">
      <c r="A13" s="14" t="s">
        <v>8369</v>
      </c>
      <c r="B13">
        <v>33</v>
      </c>
      <c r="C13">
        <v>134</v>
      </c>
      <c r="E13">
        <v>166</v>
      </c>
      <c r="F13">
        <v>333</v>
      </c>
    </row>
    <row r="14" spans="1:6" x14ac:dyDescent="0.25">
      <c r="A14" s="14" t="s">
        <v>8370</v>
      </c>
      <c r="B14">
        <v>24</v>
      </c>
      <c r="C14">
        <v>127</v>
      </c>
      <c r="E14">
        <v>147</v>
      </c>
      <c r="F14">
        <v>298</v>
      </c>
    </row>
    <row r="15" spans="1:6" x14ac:dyDescent="0.25">
      <c r="A15" s="14" t="s">
        <v>8371</v>
      </c>
      <c r="B15">
        <v>20</v>
      </c>
      <c r="C15">
        <v>149</v>
      </c>
      <c r="E15">
        <v>183</v>
      </c>
      <c r="F15">
        <v>352</v>
      </c>
    </row>
    <row r="16" spans="1:6" x14ac:dyDescent="0.25">
      <c r="A16" s="14" t="s">
        <v>8372</v>
      </c>
      <c r="B16">
        <v>37</v>
      </c>
      <c r="C16">
        <v>114</v>
      </c>
      <c r="E16">
        <v>183</v>
      </c>
      <c r="F16">
        <v>334</v>
      </c>
    </row>
    <row r="17" spans="1:6" x14ac:dyDescent="0.25">
      <c r="A17" s="14" t="s">
        <v>8378</v>
      </c>
      <c r="B17">
        <v>23</v>
      </c>
      <c r="C17">
        <v>118</v>
      </c>
      <c r="E17">
        <v>111</v>
      </c>
      <c r="F17">
        <v>252</v>
      </c>
    </row>
    <row r="18" spans="1:6" x14ac:dyDescent="0.25">
      <c r="A18" s="14" t="s">
        <v>8362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Theater Outcomes by Launch Date</vt:lpstr>
      <vt:lpstr>Outcomes Based on Goals</vt:lpstr>
      <vt:lpstr>Kickstarter</vt:lpstr>
      <vt:lpstr>Parent Category Outcomes</vt:lpstr>
      <vt:lpstr>Subcategory Outcomes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Sean Abernathy</cp:lastModifiedBy>
  <dcterms:created xsi:type="dcterms:W3CDTF">2017-04-20T15:17:24Z</dcterms:created>
  <dcterms:modified xsi:type="dcterms:W3CDTF">2022-10-25T22:38:52Z</dcterms:modified>
</cp:coreProperties>
</file>